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40" yWindow="135" windowWidth="20115" windowHeight="7515" activeTab="1"/>
  </bookViews>
  <sheets>
    <sheet name="＜入力フォーム＞" sheetId="16" r:id="rId1"/>
    <sheet name="表紙" sheetId="11" r:id="rId2"/>
    <sheet name="財務三表" sheetId="12" r:id="rId3"/>
    <sheet name="主要工事一覧" sheetId="13" r:id="rId4"/>
    <sheet name="改築" sheetId="14" r:id="rId5"/>
    <sheet name="運営権" sheetId="15" r:id="rId6"/>
    <sheet name="＜入力例＞" sheetId="10" r:id="rId7"/>
    <sheet name="表紙（例）" sheetId="6" r:id="rId8"/>
    <sheet name="財務三表（例）" sheetId="1" r:id="rId9"/>
    <sheet name="主要工事一覧（例）" sheetId="5" r:id="rId10"/>
    <sheet name="改築（例）" sheetId="4" r:id="rId11"/>
    <sheet name="運営権（例）" sheetId="7" r:id="rId12"/>
  </sheets>
  <definedNames>
    <definedName name="_xlnm.Print_Area" localSheetId="5">運営権!$A$1:$Y$13</definedName>
    <definedName name="_xlnm.Print_Area" localSheetId="11">'運営権（例）'!$A$1:$Y$13</definedName>
    <definedName name="_xlnm.Print_Area" localSheetId="4">改築!$A$1:$Y$322</definedName>
    <definedName name="_xlnm.Print_Area" localSheetId="10">'改築（例）'!$A$1:$Y$322</definedName>
    <definedName name="_xlnm.Print_Area" localSheetId="3">主要工事一覧!$A$1:$X$45</definedName>
    <definedName name="_xlnm.Print_Area" localSheetId="9">'主要工事一覧（例）'!$A$1:$X$45</definedName>
    <definedName name="_xlnm.Print_Area" localSheetId="1">表紙!$A$1:$I$23</definedName>
    <definedName name="_xlnm.Print_Area" localSheetId="7">'表紙（例）'!$A$1:$I$31</definedName>
  </definedNames>
  <calcPr calcId="145621"/>
</workbook>
</file>

<file path=xl/calcChain.xml><?xml version="1.0" encoding="utf-8"?>
<calcChain xmlns="http://schemas.openxmlformats.org/spreadsheetml/2006/main">
  <c r="X12" i="5" l="1"/>
  <c r="X11" i="5"/>
  <c r="X10" i="5"/>
  <c r="X9" i="5"/>
  <c r="X8" i="5"/>
  <c r="E8" i="4" l="1"/>
  <c r="E291" i="4"/>
  <c r="E8" i="15" l="1"/>
  <c r="E9" i="15" s="1"/>
  <c r="F260" i="14"/>
  <c r="H260" i="14"/>
  <c r="J260" i="14"/>
  <c r="J261" i="14" s="1"/>
  <c r="L260" i="14"/>
  <c r="N260" i="14"/>
  <c r="P260" i="14"/>
  <c r="R260" i="14"/>
  <c r="R288" i="14" s="1"/>
  <c r="T260" i="14"/>
  <c r="T290" i="14" s="1"/>
  <c r="V260" i="14"/>
  <c r="X260" i="14"/>
  <c r="F197" i="14"/>
  <c r="H197" i="14"/>
  <c r="J197" i="14"/>
  <c r="J225" i="14" s="1"/>
  <c r="L197" i="14"/>
  <c r="N197" i="14"/>
  <c r="P197" i="14"/>
  <c r="R197" i="14"/>
  <c r="T197" i="14"/>
  <c r="V197" i="14"/>
  <c r="X197" i="14"/>
  <c r="F134" i="14"/>
  <c r="H134" i="14"/>
  <c r="H162" i="14" s="1"/>
  <c r="J134" i="14"/>
  <c r="J164" i="14" s="1"/>
  <c r="L134" i="14"/>
  <c r="L162" i="14" s="1"/>
  <c r="N134" i="14"/>
  <c r="P134" i="14"/>
  <c r="R134" i="14"/>
  <c r="T134" i="14"/>
  <c r="V134" i="14"/>
  <c r="X134" i="14"/>
  <c r="F71" i="14"/>
  <c r="H71" i="14"/>
  <c r="J71" i="14"/>
  <c r="J99" i="14" s="1"/>
  <c r="L71" i="14"/>
  <c r="N71" i="14"/>
  <c r="P71" i="14"/>
  <c r="R71" i="14"/>
  <c r="R99" i="14" s="1"/>
  <c r="T71" i="14"/>
  <c r="V71" i="14"/>
  <c r="X71" i="14"/>
  <c r="F8" i="14"/>
  <c r="F8" i="4"/>
  <c r="G8" i="4"/>
  <c r="H8" i="4"/>
  <c r="I8" i="4"/>
  <c r="J8" i="4"/>
  <c r="K8" i="4"/>
  <c r="L8" i="4"/>
  <c r="M8" i="4"/>
  <c r="N8" i="4"/>
  <c r="O8" i="4"/>
  <c r="P8" i="4"/>
  <c r="Q8" i="4"/>
  <c r="R8" i="4"/>
  <c r="S8" i="4"/>
  <c r="T8" i="4"/>
  <c r="U8" i="4"/>
  <c r="V8" i="4"/>
  <c r="W8" i="4"/>
  <c r="X8" i="4"/>
  <c r="X76" i="12"/>
  <c r="G15" i="15"/>
  <c r="G7" i="15"/>
  <c r="H7" i="15" s="1"/>
  <c r="I7" i="15" s="1"/>
  <c r="J7" i="15" s="1"/>
  <c r="K7" i="15" s="1"/>
  <c r="L7" i="15" s="1"/>
  <c r="M7" i="15" s="1"/>
  <c r="N7" i="15" s="1"/>
  <c r="O7" i="15" s="1"/>
  <c r="P7" i="15" s="1"/>
  <c r="Q7" i="15" s="1"/>
  <c r="R7" i="15" s="1"/>
  <c r="S7" i="15" s="1"/>
  <c r="T7" i="15" s="1"/>
  <c r="U7" i="15" s="1"/>
  <c r="V7" i="15" s="1"/>
  <c r="W7" i="15" s="1"/>
  <c r="X7" i="15" s="1"/>
  <c r="F7" i="15"/>
  <c r="F6" i="15"/>
  <c r="G6" i="15" s="1"/>
  <c r="H6" i="15" s="1"/>
  <c r="I6" i="15" s="1"/>
  <c r="J6" i="15" s="1"/>
  <c r="K6" i="15" s="1"/>
  <c r="L6" i="15" s="1"/>
  <c r="M6" i="15" s="1"/>
  <c r="N6" i="15" s="1"/>
  <c r="O6" i="15" s="1"/>
  <c r="P6" i="15" s="1"/>
  <c r="Q6" i="15" s="1"/>
  <c r="R6" i="15" s="1"/>
  <c r="S6" i="15" s="1"/>
  <c r="T6" i="15" s="1"/>
  <c r="U6" i="15" s="1"/>
  <c r="V6" i="15" s="1"/>
  <c r="W6" i="15" s="1"/>
  <c r="X6" i="15" s="1"/>
  <c r="I5" i="15"/>
  <c r="J5" i="15" s="1"/>
  <c r="K5" i="15" s="1"/>
  <c r="L5" i="15" s="1"/>
  <c r="M5" i="15" s="1"/>
  <c r="N5" i="15" s="1"/>
  <c r="O5" i="15" s="1"/>
  <c r="P5" i="15" s="1"/>
  <c r="Q5" i="15" s="1"/>
  <c r="R5" i="15" s="1"/>
  <c r="S5" i="15" s="1"/>
  <c r="T5" i="15" s="1"/>
  <c r="U5" i="15" s="1"/>
  <c r="V5" i="15" s="1"/>
  <c r="W5" i="15" s="1"/>
  <c r="X5" i="15" s="1"/>
  <c r="F5" i="15"/>
  <c r="G5" i="15" s="1"/>
  <c r="H5" i="15" s="1"/>
  <c r="T288" i="14"/>
  <c r="F287" i="14"/>
  <c r="G287" i="14" s="1"/>
  <c r="H287" i="14" s="1"/>
  <c r="I287" i="14" s="1"/>
  <c r="J287" i="14" s="1"/>
  <c r="K287" i="14" s="1"/>
  <c r="L287" i="14" s="1"/>
  <c r="M287" i="14" s="1"/>
  <c r="N287" i="14" s="1"/>
  <c r="O287" i="14" s="1"/>
  <c r="P287" i="14" s="1"/>
  <c r="Q287" i="14" s="1"/>
  <c r="R287" i="14" s="1"/>
  <c r="S287" i="14" s="1"/>
  <c r="T287" i="14" s="1"/>
  <c r="U287" i="14" s="1"/>
  <c r="V287" i="14" s="1"/>
  <c r="W287" i="14" s="1"/>
  <c r="X287" i="14" s="1"/>
  <c r="I286" i="14"/>
  <c r="J286" i="14" s="1"/>
  <c r="K286" i="14" s="1"/>
  <c r="L286" i="14" s="1"/>
  <c r="M286" i="14" s="1"/>
  <c r="N286" i="14" s="1"/>
  <c r="O286" i="14" s="1"/>
  <c r="P286" i="14" s="1"/>
  <c r="Q286" i="14" s="1"/>
  <c r="R286" i="14" s="1"/>
  <c r="S286" i="14" s="1"/>
  <c r="T286" i="14" s="1"/>
  <c r="U286" i="14" s="1"/>
  <c r="V286" i="14" s="1"/>
  <c r="W286" i="14" s="1"/>
  <c r="X286" i="14" s="1"/>
  <c r="G286" i="14"/>
  <c r="H286" i="14" s="1"/>
  <c r="F286" i="14"/>
  <c r="F285" i="14"/>
  <c r="U263" i="14"/>
  <c r="V263" i="14" s="1"/>
  <c r="W263" i="14" s="1"/>
  <c r="X263" i="14" s="1"/>
  <c r="I263" i="14"/>
  <c r="J263" i="14" s="1"/>
  <c r="K263" i="14" s="1"/>
  <c r="L263" i="14" s="1"/>
  <c r="M263" i="14" s="1"/>
  <c r="N263" i="14" s="1"/>
  <c r="O263" i="14" s="1"/>
  <c r="P263" i="14" s="1"/>
  <c r="Q263" i="14" s="1"/>
  <c r="R263" i="14" s="1"/>
  <c r="S263" i="14" s="1"/>
  <c r="T263" i="14" s="1"/>
  <c r="F263" i="14"/>
  <c r="G263" i="14" s="1"/>
  <c r="H263" i="14" s="1"/>
  <c r="R290" i="14"/>
  <c r="L290" i="14"/>
  <c r="N259" i="14"/>
  <c r="O259" i="14" s="1"/>
  <c r="P259" i="14" s="1"/>
  <c r="Q259" i="14" s="1"/>
  <c r="R259" i="14" s="1"/>
  <c r="S259" i="14" s="1"/>
  <c r="T259" i="14" s="1"/>
  <c r="U259" i="14" s="1"/>
  <c r="V259" i="14" s="1"/>
  <c r="W259" i="14" s="1"/>
  <c r="X259" i="14" s="1"/>
  <c r="J259" i="14"/>
  <c r="K259" i="14" s="1"/>
  <c r="L259" i="14" s="1"/>
  <c r="M259" i="14" s="1"/>
  <c r="F259" i="14"/>
  <c r="G259" i="14" s="1"/>
  <c r="H259" i="14" s="1"/>
  <c r="I259" i="14" s="1"/>
  <c r="M258" i="14"/>
  <c r="N258" i="14" s="1"/>
  <c r="O258" i="14" s="1"/>
  <c r="P258" i="14" s="1"/>
  <c r="Q258" i="14" s="1"/>
  <c r="R258" i="14" s="1"/>
  <c r="S258" i="14" s="1"/>
  <c r="T258" i="14" s="1"/>
  <c r="U258" i="14" s="1"/>
  <c r="V258" i="14" s="1"/>
  <c r="W258" i="14" s="1"/>
  <c r="X258" i="14" s="1"/>
  <c r="I258" i="14"/>
  <c r="J258" i="14" s="1"/>
  <c r="K258" i="14" s="1"/>
  <c r="L258" i="14" s="1"/>
  <c r="F258" i="14"/>
  <c r="G258" i="14" s="1"/>
  <c r="H258" i="14" s="1"/>
  <c r="T257" i="14"/>
  <c r="U257" i="14" s="1"/>
  <c r="V257" i="14" s="1"/>
  <c r="W257" i="14" s="1"/>
  <c r="X257" i="14" s="1"/>
  <c r="H257" i="14"/>
  <c r="I257" i="14" s="1"/>
  <c r="J257" i="14" s="1"/>
  <c r="K257" i="14" s="1"/>
  <c r="L257" i="14" s="1"/>
  <c r="M257" i="14" s="1"/>
  <c r="N257" i="14" s="1"/>
  <c r="O257" i="14" s="1"/>
  <c r="P257" i="14" s="1"/>
  <c r="Q257" i="14" s="1"/>
  <c r="R257" i="14" s="1"/>
  <c r="S257" i="14" s="1"/>
  <c r="F257" i="14"/>
  <c r="G257" i="14" s="1"/>
  <c r="D255" i="14"/>
  <c r="H224" i="14"/>
  <c r="I224" i="14" s="1"/>
  <c r="J224" i="14" s="1"/>
  <c r="K224" i="14" s="1"/>
  <c r="L224" i="14" s="1"/>
  <c r="M224" i="14" s="1"/>
  <c r="N224" i="14" s="1"/>
  <c r="O224" i="14" s="1"/>
  <c r="P224" i="14" s="1"/>
  <c r="Q224" i="14" s="1"/>
  <c r="R224" i="14" s="1"/>
  <c r="S224" i="14" s="1"/>
  <c r="T224" i="14" s="1"/>
  <c r="U224" i="14" s="1"/>
  <c r="V224" i="14" s="1"/>
  <c r="W224" i="14" s="1"/>
  <c r="X224" i="14" s="1"/>
  <c r="G224" i="14"/>
  <c r="F224" i="14"/>
  <c r="J223" i="14"/>
  <c r="K223" i="14" s="1"/>
  <c r="L223" i="14" s="1"/>
  <c r="M223" i="14" s="1"/>
  <c r="N223" i="14" s="1"/>
  <c r="O223" i="14" s="1"/>
  <c r="P223" i="14" s="1"/>
  <c r="Q223" i="14" s="1"/>
  <c r="R223" i="14" s="1"/>
  <c r="S223" i="14" s="1"/>
  <c r="T223" i="14" s="1"/>
  <c r="U223" i="14" s="1"/>
  <c r="V223" i="14" s="1"/>
  <c r="W223" i="14" s="1"/>
  <c r="X223" i="14" s="1"/>
  <c r="F223" i="14"/>
  <c r="G223" i="14" s="1"/>
  <c r="H223" i="14" s="1"/>
  <c r="I223" i="14" s="1"/>
  <c r="F222" i="14"/>
  <c r="V200" i="14"/>
  <c r="W200" i="14" s="1"/>
  <c r="X200" i="14" s="1"/>
  <c r="K200" i="14"/>
  <c r="L200" i="14" s="1"/>
  <c r="M200" i="14" s="1"/>
  <c r="N200" i="14" s="1"/>
  <c r="O200" i="14" s="1"/>
  <c r="P200" i="14" s="1"/>
  <c r="Q200" i="14" s="1"/>
  <c r="R200" i="14" s="1"/>
  <c r="S200" i="14" s="1"/>
  <c r="T200" i="14" s="1"/>
  <c r="U200" i="14" s="1"/>
  <c r="H200" i="14"/>
  <c r="I200" i="14" s="1"/>
  <c r="J200" i="14" s="1"/>
  <c r="G200" i="14"/>
  <c r="F200" i="14"/>
  <c r="X196" i="14"/>
  <c r="M196" i="14"/>
  <c r="N196" i="14" s="1"/>
  <c r="O196" i="14" s="1"/>
  <c r="P196" i="14" s="1"/>
  <c r="Q196" i="14" s="1"/>
  <c r="R196" i="14" s="1"/>
  <c r="S196" i="14" s="1"/>
  <c r="T196" i="14" s="1"/>
  <c r="U196" i="14" s="1"/>
  <c r="V196" i="14" s="1"/>
  <c r="W196" i="14" s="1"/>
  <c r="H196" i="14"/>
  <c r="I196" i="14" s="1"/>
  <c r="J196" i="14" s="1"/>
  <c r="K196" i="14" s="1"/>
  <c r="L196" i="14" s="1"/>
  <c r="F196" i="14"/>
  <c r="G196" i="14" s="1"/>
  <c r="P195" i="14"/>
  <c r="Q195" i="14" s="1"/>
  <c r="R195" i="14" s="1"/>
  <c r="S195" i="14" s="1"/>
  <c r="T195" i="14" s="1"/>
  <c r="U195" i="14" s="1"/>
  <c r="V195" i="14" s="1"/>
  <c r="W195" i="14" s="1"/>
  <c r="X195" i="14" s="1"/>
  <c r="H195" i="14"/>
  <c r="I195" i="14" s="1"/>
  <c r="J195" i="14" s="1"/>
  <c r="K195" i="14" s="1"/>
  <c r="L195" i="14" s="1"/>
  <c r="M195" i="14" s="1"/>
  <c r="N195" i="14" s="1"/>
  <c r="O195" i="14" s="1"/>
  <c r="G195" i="14"/>
  <c r="F195" i="14"/>
  <c r="G194" i="14"/>
  <c r="F194" i="14"/>
  <c r="D192" i="14"/>
  <c r="R164" i="14"/>
  <c r="H164" i="14"/>
  <c r="I161" i="14"/>
  <c r="J161" i="14" s="1"/>
  <c r="K161" i="14" s="1"/>
  <c r="L161" i="14" s="1"/>
  <c r="M161" i="14" s="1"/>
  <c r="N161" i="14" s="1"/>
  <c r="O161" i="14" s="1"/>
  <c r="P161" i="14" s="1"/>
  <c r="Q161" i="14" s="1"/>
  <c r="R161" i="14" s="1"/>
  <c r="S161" i="14" s="1"/>
  <c r="T161" i="14" s="1"/>
  <c r="U161" i="14" s="1"/>
  <c r="V161" i="14" s="1"/>
  <c r="W161" i="14" s="1"/>
  <c r="X161" i="14" s="1"/>
  <c r="G161" i="14"/>
  <c r="H161" i="14" s="1"/>
  <c r="F161" i="14"/>
  <c r="L160" i="14"/>
  <c r="M160" i="14" s="1"/>
  <c r="N160" i="14" s="1"/>
  <c r="O160" i="14" s="1"/>
  <c r="P160" i="14" s="1"/>
  <c r="Q160" i="14" s="1"/>
  <c r="R160" i="14" s="1"/>
  <c r="S160" i="14" s="1"/>
  <c r="T160" i="14" s="1"/>
  <c r="U160" i="14" s="1"/>
  <c r="V160" i="14" s="1"/>
  <c r="W160" i="14" s="1"/>
  <c r="X160" i="14" s="1"/>
  <c r="F160" i="14"/>
  <c r="G160" i="14" s="1"/>
  <c r="H160" i="14" s="1"/>
  <c r="I160" i="14" s="1"/>
  <c r="J160" i="14" s="1"/>
  <c r="K160" i="14" s="1"/>
  <c r="G159" i="14"/>
  <c r="F159" i="14"/>
  <c r="G137" i="14"/>
  <c r="H137" i="14" s="1"/>
  <c r="I137" i="14" s="1"/>
  <c r="J137" i="14" s="1"/>
  <c r="K137" i="14" s="1"/>
  <c r="L137" i="14" s="1"/>
  <c r="M137" i="14" s="1"/>
  <c r="N137" i="14" s="1"/>
  <c r="O137" i="14" s="1"/>
  <c r="P137" i="14" s="1"/>
  <c r="Q137" i="14" s="1"/>
  <c r="R137" i="14" s="1"/>
  <c r="S137" i="14" s="1"/>
  <c r="T137" i="14" s="1"/>
  <c r="U137" i="14" s="1"/>
  <c r="V137" i="14" s="1"/>
  <c r="W137" i="14" s="1"/>
  <c r="X137" i="14" s="1"/>
  <c r="F137" i="14"/>
  <c r="V135" i="14"/>
  <c r="X162" i="14"/>
  <c r="J162" i="14"/>
  <c r="M133" i="14"/>
  <c r="N133" i="14" s="1"/>
  <c r="O133" i="14" s="1"/>
  <c r="P133" i="14" s="1"/>
  <c r="Q133" i="14" s="1"/>
  <c r="R133" i="14" s="1"/>
  <c r="S133" i="14" s="1"/>
  <c r="T133" i="14" s="1"/>
  <c r="U133" i="14" s="1"/>
  <c r="V133" i="14" s="1"/>
  <c r="W133" i="14" s="1"/>
  <c r="X133" i="14" s="1"/>
  <c r="I133" i="14"/>
  <c r="J133" i="14" s="1"/>
  <c r="K133" i="14" s="1"/>
  <c r="L133" i="14" s="1"/>
  <c r="F133" i="14"/>
  <c r="G133" i="14" s="1"/>
  <c r="H133" i="14" s="1"/>
  <c r="H132" i="14"/>
  <c r="I132" i="14" s="1"/>
  <c r="J132" i="14" s="1"/>
  <c r="K132" i="14" s="1"/>
  <c r="L132" i="14" s="1"/>
  <c r="M132" i="14" s="1"/>
  <c r="N132" i="14" s="1"/>
  <c r="O132" i="14" s="1"/>
  <c r="P132" i="14" s="1"/>
  <c r="Q132" i="14" s="1"/>
  <c r="R132" i="14" s="1"/>
  <c r="S132" i="14" s="1"/>
  <c r="T132" i="14" s="1"/>
  <c r="U132" i="14" s="1"/>
  <c r="V132" i="14" s="1"/>
  <c r="W132" i="14" s="1"/>
  <c r="X132" i="14" s="1"/>
  <c r="F132" i="14"/>
  <c r="G132" i="14" s="1"/>
  <c r="L131" i="14"/>
  <c r="M131" i="14" s="1"/>
  <c r="N131" i="14" s="1"/>
  <c r="O131" i="14" s="1"/>
  <c r="P131" i="14" s="1"/>
  <c r="Q131" i="14" s="1"/>
  <c r="R131" i="14" s="1"/>
  <c r="S131" i="14" s="1"/>
  <c r="T131" i="14" s="1"/>
  <c r="U131" i="14" s="1"/>
  <c r="V131" i="14" s="1"/>
  <c r="W131" i="14" s="1"/>
  <c r="X131" i="14" s="1"/>
  <c r="H131" i="14"/>
  <c r="I131" i="14" s="1"/>
  <c r="J131" i="14" s="1"/>
  <c r="K131" i="14" s="1"/>
  <c r="G131" i="14"/>
  <c r="F131" i="14"/>
  <c r="D129" i="14"/>
  <c r="T99" i="14"/>
  <c r="F98" i="14"/>
  <c r="G98" i="14" s="1"/>
  <c r="H98" i="14" s="1"/>
  <c r="I98" i="14" s="1"/>
  <c r="J98" i="14" s="1"/>
  <c r="K98" i="14" s="1"/>
  <c r="L98" i="14" s="1"/>
  <c r="M98" i="14" s="1"/>
  <c r="N98" i="14" s="1"/>
  <c r="O98" i="14" s="1"/>
  <c r="P98" i="14" s="1"/>
  <c r="Q98" i="14" s="1"/>
  <c r="R98" i="14" s="1"/>
  <c r="S98" i="14" s="1"/>
  <c r="T98" i="14" s="1"/>
  <c r="U98" i="14" s="1"/>
  <c r="V98" i="14" s="1"/>
  <c r="W98" i="14" s="1"/>
  <c r="X98" i="14" s="1"/>
  <c r="I97" i="14"/>
  <c r="J97" i="14" s="1"/>
  <c r="K97" i="14" s="1"/>
  <c r="L97" i="14" s="1"/>
  <c r="M97" i="14" s="1"/>
  <c r="N97" i="14" s="1"/>
  <c r="O97" i="14" s="1"/>
  <c r="P97" i="14" s="1"/>
  <c r="Q97" i="14" s="1"/>
  <c r="R97" i="14" s="1"/>
  <c r="S97" i="14" s="1"/>
  <c r="T97" i="14" s="1"/>
  <c r="U97" i="14" s="1"/>
  <c r="V97" i="14" s="1"/>
  <c r="W97" i="14" s="1"/>
  <c r="X97" i="14" s="1"/>
  <c r="G97" i="14"/>
  <c r="H97" i="14" s="1"/>
  <c r="F97" i="14"/>
  <c r="F96" i="14"/>
  <c r="G74" i="14"/>
  <c r="H74" i="14" s="1"/>
  <c r="I74" i="14" s="1"/>
  <c r="J74" i="14" s="1"/>
  <c r="K74" i="14" s="1"/>
  <c r="L74" i="14" s="1"/>
  <c r="M74" i="14" s="1"/>
  <c r="N74" i="14" s="1"/>
  <c r="O74" i="14" s="1"/>
  <c r="P74" i="14" s="1"/>
  <c r="Q74" i="14" s="1"/>
  <c r="R74" i="14" s="1"/>
  <c r="S74" i="14" s="1"/>
  <c r="T74" i="14" s="1"/>
  <c r="U74" i="14" s="1"/>
  <c r="V74" i="14" s="1"/>
  <c r="W74" i="14" s="1"/>
  <c r="X74" i="14" s="1"/>
  <c r="F74" i="14"/>
  <c r="L99" i="14"/>
  <c r="J70" i="14"/>
  <c r="K70" i="14" s="1"/>
  <c r="L70" i="14" s="1"/>
  <c r="M70" i="14" s="1"/>
  <c r="N70" i="14" s="1"/>
  <c r="O70" i="14" s="1"/>
  <c r="P70" i="14" s="1"/>
  <c r="Q70" i="14" s="1"/>
  <c r="R70" i="14" s="1"/>
  <c r="S70" i="14" s="1"/>
  <c r="T70" i="14" s="1"/>
  <c r="U70" i="14" s="1"/>
  <c r="V70" i="14" s="1"/>
  <c r="W70" i="14" s="1"/>
  <c r="X70" i="14" s="1"/>
  <c r="H70" i="14"/>
  <c r="I70" i="14" s="1"/>
  <c r="F70" i="14"/>
  <c r="G70" i="14" s="1"/>
  <c r="G69" i="14"/>
  <c r="H69" i="14" s="1"/>
  <c r="I69" i="14" s="1"/>
  <c r="J69" i="14" s="1"/>
  <c r="K69" i="14" s="1"/>
  <c r="L69" i="14" s="1"/>
  <c r="M69" i="14" s="1"/>
  <c r="N69" i="14" s="1"/>
  <c r="O69" i="14" s="1"/>
  <c r="P69" i="14" s="1"/>
  <c r="Q69" i="14" s="1"/>
  <c r="R69" i="14" s="1"/>
  <c r="S69" i="14" s="1"/>
  <c r="T69" i="14" s="1"/>
  <c r="U69" i="14" s="1"/>
  <c r="V69" i="14" s="1"/>
  <c r="W69" i="14" s="1"/>
  <c r="X69" i="14" s="1"/>
  <c r="F69" i="14"/>
  <c r="J68" i="14"/>
  <c r="K68" i="14" s="1"/>
  <c r="L68" i="14" s="1"/>
  <c r="M68" i="14" s="1"/>
  <c r="N68" i="14" s="1"/>
  <c r="O68" i="14" s="1"/>
  <c r="P68" i="14" s="1"/>
  <c r="Q68" i="14" s="1"/>
  <c r="R68" i="14" s="1"/>
  <c r="S68" i="14" s="1"/>
  <c r="T68" i="14" s="1"/>
  <c r="U68" i="14" s="1"/>
  <c r="V68" i="14" s="1"/>
  <c r="W68" i="14" s="1"/>
  <c r="X68" i="14" s="1"/>
  <c r="H68" i="14"/>
  <c r="I68" i="14" s="1"/>
  <c r="F68" i="14"/>
  <c r="G68" i="14" s="1"/>
  <c r="D66" i="14"/>
  <c r="I35" i="14"/>
  <c r="J35" i="14" s="1"/>
  <c r="K35" i="14" s="1"/>
  <c r="L35" i="14" s="1"/>
  <c r="M35" i="14" s="1"/>
  <c r="N35" i="14" s="1"/>
  <c r="O35" i="14" s="1"/>
  <c r="P35" i="14" s="1"/>
  <c r="Q35" i="14" s="1"/>
  <c r="R35" i="14" s="1"/>
  <c r="S35" i="14" s="1"/>
  <c r="T35" i="14" s="1"/>
  <c r="U35" i="14" s="1"/>
  <c r="V35" i="14" s="1"/>
  <c r="W35" i="14" s="1"/>
  <c r="X35" i="14" s="1"/>
  <c r="G35" i="14"/>
  <c r="H35" i="14" s="1"/>
  <c r="F35" i="14"/>
  <c r="F34" i="14"/>
  <c r="G34" i="14" s="1"/>
  <c r="H34" i="14" s="1"/>
  <c r="I34" i="14" s="1"/>
  <c r="J34" i="14" s="1"/>
  <c r="K34" i="14" s="1"/>
  <c r="L34" i="14" s="1"/>
  <c r="M34" i="14" s="1"/>
  <c r="N34" i="14" s="1"/>
  <c r="O34" i="14" s="1"/>
  <c r="P34" i="14" s="1"/>
  <c r="Q34" i="14" s="1"/>
  <c r="R34" i="14" s="1"/>
  <c r="S34" i="14" s="1"/>
  <c r="T34" i="14" s="1"/>
  <c r="U34" i="14" s="1"/>
  <c r="V34" i="14" s="1"/>
  <c r="W34" i="14" s="1"/>
  <c r="X34" i="14" s="1"/>
  <c r="I33" i="14"/>
  <c r="G33" i="14"/>
  <c r="H33" i="14" s="1"/>
  <c r="F33" i="14"/>
  <c r="L11" i="14"/>
  <c r="M11" i="14" s="1"/>
  <c r="N11" i="14" s="1"/>
  <c r="O11" i="14" s="1"/>
  <c r="P11" i="14" s="1"/>
  <c r="Q11" i="14" s="1"/>
  <c r="R11" i="14" s="1"/>
  <c r="S11" i="14" s="1"/>
  <c r="T11" i="14" s="1"/>
  <c r="U11" i="14" s="1"/>
  <c r="V11" i="14" s="1"/>
  <c r="W11" i="14" s="1"/>
  <c r="X11" i="14" s="1"/>
  <c r="F11" i="14"/>
  <c r="G11" i="14" s="1"/>
  <c r="H11" i="14" s="1"/>
  <c r="I11" i="14" s="1"/>
  <c r="J11" i="14" s="1"/>
  <c r="K11" i="14" s="1"/>
  <c r="F9" i="14"/>
  <c r="G7" i="14"/>
  <c r="H7" i="14" s="1"/>
  <c r="I7" i="14" s="1"/>
  <c r="J7" i="14" s="1"/>
  <c r="K7" i="14" s="1"/>
  <c r="L7" i="14" s="1"/>
  <c r="M7" i="14" s="1"/>
  <c r="N7" i="14" s="1"/>
  <c r="O7" i="14" s="1"/>
  <c r="P7" i="14" s="1"/>
  <c r="Q7" i="14" s="1"/>
  <c r="R7" i="14" s="1"/>
  <c r="S7" i="14" s="1"/>
  <c r="T7" i="14" s="1"/>
  <c r="U7" i="14" s="1"/>
  <c r="V7" i="14" s="1"/>
  <c r="W7" i="14" s="1"/>
  <c r="X7" i="14" s="1"/>
  <c r="F7" i="14"/>
  <c r="R6" i="14"/>
  <c r="S6" i="14" s="1"/>
  <c r="T6" i="14" s="1"/>
  <c r="U6" i="14" s="1"/>
  <c r="V6" i="14" s="1"/>
  <c r="W6" i="14" s="1"/>
  <c r="X6" i="14" s="1"/>
  <c r="J6" i="14"/>
  <c r="K6" i="14" s="1"/>
  <c r="L6" i="14" s="1"/>
  <c r="M6" i="14" s="1"/>
  <c r="N6" i="14" s="1"/>
  <c r="O6" i="14" s="1"/>
  <c r="P6" i="14" s="1"/>
  <c r="Q6" i="14" s="1"/>
  <c r="H6" i="14"/>
  <c r="I6" i="14" s="1"/>
  <c r="F6" i="14"/>
  <c r="G6" i="14" s="1"/>
  <c r="G5" i="14"/>
  <c r="H5" i="14" s="1"/>
  <c r="I5" i="14" s="1"/>
  <c r="J5" i="14" s="1"/>
  <c r="K5" i="14" s="1"/>
  <c r="L5" i="14" s="1"/>
  <c r="M5" i="14" s="1"/>
  <c r="N5" i="14" s="1"/>
  <c r="O5" i="14" s="1"/>
  <c r="P5" i="14" s="1"/>
  <c r="Q5" i="14" s="1"/>
  <c r="R5" i="14" s="1"/>
  <c r="S5" i="14" s="1"/>
  <c r="T5" i="14" s="1"/>
  <c r="U5" i="14" s="1"/>
  <c r="V5" i="14" s="1"/>
  <c r="W5" i="14" s="1"/>
  <c r="X5" i="14" s="1"/>
  <c r="F5" i="14"/>
  <c r="D3" i="14"/>
  <c r="W45" i="13"/>
  <c r="X56" i="12" s="1"/>
  <c r="V45" i="13"/>
  <c r="W56" i="12" s="1"/>
  <c r="U45" i="13"/>
  <c r="V56" i="12" s="1"/>
  <c r="T45" i="13"/>
  <c r="U56" i="12" s="1"/>
  <c r="S45" i="13"/>
  <c r="T56" i="12" s="1"/>
  <c r="R45" i="13"/>
  <c r="S56" i="12" s="1"/>
  <c r="Q45" i="13"/>
  <c r="R56" i="12" s="1"/>
  <c r="P45" i="13"/>
  <c r="Q56" i="12" s="1"/>
  <c r="Q32" i="12" s="1"/>
  <c r="Q31" i="12" s="1"/>
  <c r="O45" i="13"/>
  <c r="P56" i="12" s="1"/>
  <c r="P32" i="12" s="1"/>
  <c r="P31" i="12" s="1"/>
  <c r="N45" i="13"/>
  <c r="O56" i="12" s="1"/>
  <c r="M45" i="13"/>
  <c r="N56" i="12" s="1"/>
  <c r="L45" i="13"/>
  <c r="M56" i="12" s="1"/>
  <c r="M32" i="12" s="1"/>
  <c r="M31" i="12" s="1"/>
  <c r="K45" i="13"/>
  <c r="L56" i="12" s="1"/>
  <c r="J45" i="13"/>
  <c r="K56" i="12" s="1"/>
  <c r="I45" i="13"/>
  <c r="J56" i="12" s="1"/>
  <c r="H45" i="13"/>
  <c r="I56" i="12" s="1"/>
  <c r="G45" i="13"/>
  <c r="H56" i="12" s="1"/>
  <c r="F45" i="13"/>
  <c r="G56" i="12" s="1"/>
  <c r="E45" i="13"/>
  <c r="F56" i="12" s="1"/>
  <c r="D45" i="13"/>
  <c r="E56" i="12" s="1"/>
  <c r="W43" i="13"/>
  <c r="V43" i="13"/>
  <c r="W260" i="14" s="1"/>
  <c r="W290" i="14" s="1"/>
  <c r="U43" i="13"/>
  <c r="T43" i="13"/>
  <c r="U260" i="14" s="1"/>
  <c r="U261" i="14" s="1"/>
  <c r="S43" i="13"/>
  <c r="R43" i="13"/>
  <c r="S260" i="14" s="1"/>
  <c r="Q43" i="13"/>
  <c r="P43" i="13"/>
  <c r="Q260" i="14" s="1"/>
  <c r="O43" i="13"/>
  <c r="N43" i="13"/>
  <c r="O260" i="14" s="1"/>
  <c r="M43" i="13"/>
  <c r="L43" i="13"/>
  <c r="M260" i="14" s="1"/>
  <c r="M261" i="14" s="1"/>
  <c r="K43" i="13"/>
  <c r="J43" i="13"/>
  <c r="K260" i="14" s="1"/>
  <c r="I43" i="13"/>
  <c r="H43" i="13"/>
  <c r="I260" i="14" s="1"/>
  <c r="G43" i="13"/>
  <c r="F43" i="13"/>
  <c r="G260" i="14" s="1"/>
  <c r="E43" i="13"/>
  <c r="D43" i="13"/>
  <c r="E260" i="14" s="1"/>
  <c r="E261" i="14" s="1"/>
  <c r="W42" i="13"/>
  <c r="V42" i="13"/>
  <c r="W197" i="14" s="1"/>
  <c r="W198" i="14" s="1"/>
  <c r="U42" i="13"/>
  <c r="T42" i="13"/>
  <c r="U197" i="14" s="1"/>
  <c r="U198" i="14" s="1"/>
  <c r="S42" i="13"/>
  <c r="R42" i="13"/>
  <c r="S197" i="14" s="1"/>
  <c r="Q42" i="13"/>
  <c r="P42" i="13"/>
  <c r="Q197" i="14" s="1"/>
  <c r="Q198" i="14" s="1"/>
  <c r="O42" i="13"/>
  <c r="N42" i="13"/>
  <c r="O197" i="14" s="1"/>
  <c r="M42" i="13"/>
  <c r="L42" i="13"/>
  <c r="M197" i="14" s="1"/>
  <c r="M198" i="14" s="1"/>
  <c r="K42" i="13"/>
  <c r="J42" i="13"/>
  <c r="K197" i="14" s="1"/>
  <c r="K227" i="14" s="1"/>
  <c r="I42" i="13"/>
  <c r="H42" i="13"/>
  <c r="I197" i="14" s="1"/>
  <c r="I225" i="14" s="1"/>
  <c r="G42" i="13"/>
  <c r="F42" i="13"/>
  <c r="G197" i="14" s="1"/>
  <c r="E42" i="13"/>
  <c r="D42" i="13"/>
  <c r="E197" i="14" s="1"/>
  <c r="E198" i="14" s="1"/>
  <c r="W41" i="13"/>
  <c r="V41" i="13"/>
  <c r="W134" i="14" s="1"/>
  <c r="W164" i="14" s="1"/>
  <c r="U41" i="13"/>
  <c r="T41" i="13"/>
  <c r="U134" i="14" s="1"/>
  <c r="S41" i="13"/>
  <c r="R41" i="13"/>
  <c r="S134" i="14" s="1"/>
  <c r="Q41" i="13"/>
  <c r="P41" i="13"/>
  <c r="Q134" i="14" s="1"/>
  <c r="O41" i="13"/>
  <c r="N41" i="13"/>
  <c r="O134" i="14" s="1"/>
  <c r="O135" i="14" s="1"/>
  <c r="M41" i="13"/>
  <c r="L41" i="13"/>
  <c r="M134" i="14" s="1"/>
  <c r="M162" i="14" s="1"/>
  <c r="K41" i="13"/>
  <c r="J41" i="13"/>
  <c r="K134" i="14" s="1"/>
  <c r="I41" i="13"/>
  <c r="H41" i="13"/>
  <c r="I134" i="14" s="1"/>
  <c r="G41" i="13"/>
  <c r="F41" i="13"/>
  <c r="G134" i="14" s="1"/>
  <c r="G164" i="14" s="1"/>
  <c r="E41" i="13"/>
  <c r="D41" i="13"/>
  <c r="E134" i="14" s="1"/>
  <c r="W40" i="13"/>
  <c r="V40" i="13"/>
  <c r="W71" i="14" s="1"/>
  <c r="W99" i="14" s="1"/>
  <c r="U40" i="13"/>
  <c r="T40" i="13"/>
  <c r="U71" i="14" s="1"/>
  <c r="U72" i="14" s="1"/>
  <c r="S40" i="13"/>
  <c r="R40" i="13"/>
  <c r="S71" i="14" s="1"/>
  <c r="Q40" i="13"/>
  <c r="P40" i="13"/>
  <c r="Q71" i="14" s="1"/>
  <c r="Q101" i="14" s="1"/>
  <c r="O40" i="13"/>
  <c r="N40" i="13"/>
  <c r="O71" i="14" s="1"/>
  <c r="M40" i="13"/>
  <c r="L40" i="13"/>
  <c r="M71" i="14" s="1"/>
  <c r="M72" i="14" s="1"/>
  <c r="K40" i="13"/>
  <c r="J40" i="13"/>
  <c r="K71" i="14" s="1"/>
  <c r="I40" i="13"/>
  <c r="H40" i="13"/>
  <c r="I71" i="14" s="1"/>
  <c r="I101" i="14" s="1"/>
  <c r="G40" i="13"/>
  <c r="F40" i="13"/>
  <c r="G71" i="14" s="1"/>
  <c r="E40" i="13"/>
  <c r="D40" i="13"/>
  <c r="E71" i="14" s="1"/>
  <c r="W39" i="13"/>
  <c r="X8" i="14" s="1"/>
  <c r="V39" i="13"/>
  <c r="W8" i="14" s="1"/>
  <c r="U39" i="13"/>
  <c r="V8" i="14" s="1"/>
  <c r="V9" i="14" s="1"/>
  <c r="T39" i="13"/>
  <c r="U8" i="14" s="1"/>
  <c r="U36" i="14" s="1"/>
  <c r="S39" i="13"/>
  <c r="T8" i="14" s="1"/>
  <c r="R39" i="13"/>
  <c r="S8" i="14" s="1"/>
  <c r="Q39" i="13"/>
  <c r="R8" i="14" s="1"/>
  <c r="R38" i="14" s="1"/>
  <c r="P39" i="13"/>
  <c r="Q8" i="14" s="1"/>
  <c r="O39" i="13"/>
  <c r="P8" i="14" s="1"/>
  <c r="N39" i="13"/>
  <c r="O8" i="14" s="1"/>
  <c r="M39" i="13"/>
  <c r="N8" i="14" s="1"/>
  <c r="N9" i="14" s="1"/>
  <c r="L39" i="13"/>
  <c r="M8" i="14" s="1"/>
  <c r="M36" i="14" s="1"/>
  <c r="K39" i="13"/>
  <c r="L8" i="14" s="1"/>
  <c r="J39" i="13"/>
  <c r="K8" i="14" s="1"/>
  <c r="I39" i="13"/>
  <c r="J8" i="14" s="1"/>
  <c r="H39" i="13"/>
  <c r="I8" i="14" s="1"/>
  <c r="G39" i="13"/>
  <c r="H8" i="14" s="1"/>
  <c r="F39" i="13"/>
  <c r="G8" i="14" s="1"/>
  <c r="E39" i="13"/>
  <c r="E38" i="13" s="1"/>
  <c r="D39" i="13"/>
  <c r="D38" i="13" s="1"/>
  <c r="W38" i="13"/>
  <c r="V38" i="13"/>
  <c r="U38" i="13"/>
  <c r="T38" i="13"/>
  <c r="S38" i="13"/>
  <c r="R38" i="13"/>
  <c r="Q38" i="13"/>
  <c r="P38" i="13"/>
  <c r="O38" i="13"/>
  <c r="N38" i="13"/>
  <c r="M38" i="13"/>
  <c r="L38" i="13"/>
  <c r="K38" i="13"/>
  <c r="J38" i="13"/>
  <c r="I38" i="13"/>
  <c r="H38" i="13"/>
  <c r="G38" i="13"/>
  <c r="F38" i="13"/>
  <c r="X35" i="13"/>
  <c r="X34" i="13"/>
  <c r="X33" i="13"/>
  <c r="X32" i="13"/>
  <c r="X31" i="13"/>
  <c r="X30" i="13"/>
  <c r="X29" i="13"/>
  <c r="X28" i="13"/>
  <c r="X27" i="13"/>
  <c r="X26" i="13"/>
  <c r="X25" i="13"/>
  <c r="X24" i="13"/>
  <c r="X23" i="13"/>
  <c r="X22" i="13"/>
  <c r="X21" i="13"/>
  <c r="X20" i="13"/>
  <c r="X19" i="13"/>
  <c r="X18" i="13"/>
  <c r="X17" i="13"/>
  <c r="X16" i="13"/>
  <c r="X15" i="13"/>
  <c r="X14" i="13"/>
  <c r="X13" i="13"/>
  <c r="X12" i="13"/>
  <c r="X11" i="13"/>
  <c r="X10" i="13"/>
  <c r="X9" i="13"/>
  <c r="X8" i="13"/>
  <c r="E7" i="13"/>
  <c r="F7" i="13" s="1"/>
  <c r="G7" i="13" s="1"/>
  <c r="H7" i="13" s="1"/>
  <c r="I7" i="13" s="1"/>
  <c r="J7" i="13" s="1"/>
  <c r="K7" i="13" s="1"/>
  <c r="L7" i="13" s="1"/>
  <c r="M7" i="13" s="1"/>
  <c r="N7" i="13" s="1"/>
  <c r="O7" i="13" s="1"/>
  <c r="P7" i="13" s="1"/>
  <c r="Q7" i="13" s="1"/>
  <c r="R7" i="13" s="1"/>
  <c r="S7" i="13" s="1"/>
  <c r="T7" i="13" s="1"/>
  <c r="U7" i="13" s="1"/>
  <c r="V7" i="13" s="1"/>
  <c r="W7" i="13" s="1"/>
  <c r="G6" i="13"/>
  <c r="H6" i="13" s="1"/>
  <c r="I6" i="13" s="1"/>
  <c r="J6" i="13" s="1"/>
  <c r="K6" i="13" s="1"/>
  <c r="L6" i="13" s="1"/>
  <c r="M6" i="13" s="1"/>
  <c r="N6" i="13" s="1"/>
  <c r="O6" i="13" s="1"/>
  <c r="P6" i="13" s="1"/>
  <c r="Q6" i="13" s="1"/>
  <c r="R6" i="13" s="1"/>
  <c r="S6" i="13" s="1"/>
  <c r="T6" i="13" s="1"/>
  <c r="U6" i="13" s="1"/>
  <c r="V6" i="13" s="1"/>
  <c r="W6" i="13" s="1"/>
  <c r="F6" i="13"/>
  <c r="E6" i="13"/>
  <c r="F5" i="13"/>
  <c r="G5" i="13" s="1"/>
  <c r="H5" i="13" s="1"/>
  <c r="I5" i="13" s="1"/>
  <c r="J5" i="13" s="1"/>
  <c r="K5" i="13" s="1"/>
  <c r="L5" i="13" s="1"/>
  <c r="M5" i="13" s="1"/>
  <c r="N5" i="13" s="1"/>
  <c r="O5" i="13" s="1"/>
  <c r="P5" i="13" s="1"/>
  <c r="Q5" i="13" s="1"/>
  <c r="R5" i="13" s="1"/>
  <c r="S5" i="13" s="1"/>
  <c r="T5" i="13" s="1"/>
  <c r="U5" i="13" s="1"/>
  <c r="V5" i="13" s="1"/>
  <c r="W5" i="13" s="1"/>
  <c r="E5" i="13"/>
  <c r="F83" i="12"/>
  <c r="F72" i="12"/>
  <c r="G72" i="12" s="1"/>
  <c r="H72" i="12" s="1"/>
  <c r="I72" i="12" s="1"/>
  <c r="J72" i="12" s="1"/>
  <c r="K72" i="12" s="1"/>
  <c r="L72" i="12" s="1"/>
  <c r="M72" i="12" s="1"/>
  <c r="N72" i="12" s="1"/>
  <c r="O72" i="12" s="1"/>
  <c r="P72" i="12" s="1"/>
  <c r="Q72" i="12" s="1"/>
  <c r="R72" i="12" s="1"/>
  <c r="S72" i="12" s="1"/>
  <c r="T72" i="12" s="1"/>
  <c r="U72" i="12" s="1"/>
  <c r="V72" i="12" s="1"/>
  <c r="W72" i="12" s="1"/>
  <c r="X72" i="12" s="1"/>
  <c r="H71" i="12"/>
  <c r="I71" i="12" s="1"/>
  <c r="J71" i="12" s="1"/>
  <c r="K71" i="12" s="1"/>
  <c r="L71" i="12" s="1"/>
  <c r="M71" i="12" s="1"/>
  <c r="N71" i="12" s="1"/>
  <c r="O71" i="12" s="1"/>
  <c r="P71" i="12" s="1"/>
  <c r="Q71" i="12" s="1"/>
  <c r="R71" i="12" s="1"/>
  <c r="S71" i="12" s="1"/>
  <c r="T71" i="12" s="1"/>
  <c r="U71" i="12" s="1"/>
  <c r="V71" i="12" s="1"/>
  <c r="W71" i="12" s="1"/>
  <c r="X71" i="12" s="1"/>
  <c r="F71" i="12"/>
  <c r="G71" i="12" s="1"/>
  <c r="E66" i="12"/>
  <c r="Y64" i="12"/>
  <c r="W32" i="12"/>
  <c r="W31" i="12" s="1"/>
  <c r="S32" i="12"/>
  <c r="S31" i="12" s="1"/>
  <c r="G61" i="12"/>
  <c r="Y60" i="12"/>
  <c r="U32" i="12"/>
  <c r="U31" i="12" s="1"/>
  <c r="Y54" i="12"/>
  <c r="Y53" i="12"/>
  <c r="Y52" i="12"/>
  <c r="H44" i="12"/>
  <c r="I44" i="12" s="1"/>
  <c r="J44" i="12" s="1"/>
  <c r="K44" i="12" s="1"/>
  <c r="L44" i="12" s="1"/>
  <c r="M44" i="12" s="1"/>
  <c r="N44" i="12" s="1"/>
  <c r="O44" i="12" s="1"/>
  <c r="P44" i="12" s="1"/>
  <c r="Q44" i="12" s="1"/>
  <c r="R44" i="12" s="1"/>
  <c r="S44" i="12" s="1"/>
  <c r="T44" i="12" s="1"/>
  <c r="U44" i="12" s="1"/>
  <c r="V44" i="12" s="1"/>
  <c r="W44" i="12" s="1"/>
  <c r="X44" i="12" s="1"/>
  <c r="F44" i="12"/>
  <c r="G44" i="12" s="1"/>
  <c r="F43" i="12"/>
  <c r="G43" i="12" s="1"/>
  <c r="H43" i="12" s="1"/>
  <c r="I43" i="12" s="1"/>
  <c r="J43" i="12" s="1"/>
  <c r="K43" i="12" s="1"/>
  <c r="L43" i="12" s="1"/>
  <c r="M43" i="12" s="1"/>
  <c r="N43" i="12" s="1"/>
  <c r="O43" i="12" s="1"/>
  <c r="P43" i="12" s="1"/>
  <c r="Q43" i="12" s="1"/>
  <c r="R43" i="12" s="1"/>
  <c r="S43" i="12" s="1"/>
  <c r="T43" i="12" s="1"/>
  <c r="U43" i="12" s="1"/>
  <c r="V43" i="12" s="1"/>
  <c r="W43" i="12" s="1"/>
  <c r="X43" i="12" s="1"/>
  <c r="Y38" i="12"/>
  <c r="Y34" i="12"/>
  <c r="Y33" i="12"/>
  <c r="F32" i="12"/>
  <c r="F31" i="12" s="1"/>
  <c r="E32" i="12"/>
  <c r="E31" i="12" s="1"/>
  <c r="Y30" i="12"/>
  <c r="Y29" i="12"/>
  <c r="Y28" i="12"/>
  <c r="X27" i="12"/>
  <c r="W27" i="12"/>
  <c r="V27" i="12"/>
  <c r="U27" i="12"/>
  <c r="T27" i="12"/>
  <c r="S27" i="12"/>
  <c r="R27" i="12"/>
  <c r="Q27" i="12"/>
  <c r="P27" i="12"/>
  <c r="O27" i="12"/>
  <c r="N27" i="12"/>
  <c r="M27" i="12"/>
  <c r="L27" i="12"/>
  <c r="K27" i="12"/>
  <c r="J27" i="12"/>
  <c r="I27" i="12"/>
  <c r="H27" i="12"/>
  <c r="G27" i="12"/>
  <c r="F27" i="12"/>
  <c r="E27" i="12"/>
  <c r="Y27" i="12" s="1"/>
  <c r="Y25" i="12"/>
  <c r="Y24" i="12"/>
  <c r="Y21" i="12"/>
  <c r="Y20" i="12"/>
  <c r="Y19" i="12"/>
  <c r="Y17" i="12"/>
  <c r="Y16" i="12"/>
  <c r="Y15" i="12"/>
  <c r="Y14" i="12"/>
  <c r="Y13" i="12"/>
  <c r="X12" i="12"/>
  <c r="W12" i="12"/>
  <c r="V12" i="12"/>
  <c r="U12" i="12"/>
  <c r="T12" i="12"/>
  <c r="S12" i="12"/>
  <c r="R12" i="12"/>
  <c r="Q12" i="12"/>
  <c r="P12" i="12"/>
  <c r="O12" i="12"/>
  <c r="N12" i="12"/>
  <c r="M12" i="12"/>
  <c r="L12" i="12"/>
  <c r="K12" i="12"/>
  <c r="J12" i="12"/>
  <c r="I12" i="12"/>
  <c r="H12" i="12"/>
  <c r="G12" i="12"/>
  <c r="F12" i="12"/>
  <c r="E12" i="12"/>
  <c r="F11" i="12"/>
  <c r="G11" i="12" s="1"/>
  <c r="H11" i="12" s="1"/>
  <c r="I11" i="12" s="1"/>
  <c r="J11" i="12" s="1"/>
  <c r="K11" i="12" s="1"/>
  <c r="L11" i="12" s="1"/>
  <c r="M11" i="12" s="1"/>
  <c r="N11" i="12" s="1"/>
  <c r="O11" i="12" s="1"/>
  <c r="P11" i="12" s="1"/>
  <c r="Q11" i="12" s="1"/>
  <c r="R11" i="12" s="1"/>
  <c r="S11" i="12" s="1"/>
  <c r="T11" i="12" s="1"/>
  <c r="U11" i="12" s="1"/>
  <c r="V11" i="12" s="1"/>
  <c r="W11" i="12" s="1"/>
  <c r="X11" i="12" s="1"/>
  <c r="F10" i="12"/>
  <c r="G10" i="12" s="1"/>
  <c r="H10" i="12" s="1"/>
  <c r="I10" i="12" s="1"/>
  <c r="J10" i="12" s="1"/>
  <c r="K10" i="12" s="1"/>
  <c r="L10" i="12" s="1"/>
  <c r="M10" i="12" s="1"/>
  <c r="N10" i="12" s="1"/>
  <c r="O10" i="12" s="1"/>
  <c r="P10" i="12" s="1"/>
  <c r="Q10" i="12" s="1"/>
  <c r="R10" i="12" s="1"/>
  <c r="S10" i="12" s="1"/>
  <c r="T10" i="12" s="1"/>
  <c r="U10" i="12" s="1"/>
  <c r="V10" i="12" s="1"/>
  <c r="W10" i="12" s="1"/>
  <c r="X10" i="12" s="1"/>
  <c r="Y33" i="1"/>
  <c r="Y29" i="1"/>
  <c r="Y24" i="1"/>
  <c r="Y16" i="1"/>
  <c r="E14" i="15" l="1"/>
  <c r="E15" i="15" s="1"/>
  <c r="E16" i="15" s="1"/>
  <c r="G99" i="14"/>
  <c r="G72" i="14"/>
  <c r="K72" i="14"/>
  <c r="K101" i="14"/>
  <c r="O99" i="14"/>
  <c r="O72" i="14"/>
  <c r="S72" i="14"/>
  <c r="S99" i="14"/>
  <c r="S102" i="14" s="1"/>
  <c r="G198" i="14"/>
  <c r="G227" i="14"/>
  <c r="O227" i="14"/>
  <c r="O225" i="14"/>
  <c r="O198" i="14"/>
  <c r="S225" i="14"/>
  <c r="S227" i="14"/>
  <c r="H9" i="14"/>
  <c r="H36" i="14"/>
  <c r="L36" i="14"/>
  <c r="L38" i="14"/>
  <c r="P36" i="14"/>
  <c r="P9" i="14"/>
  <c r="T38" i="14"/>
  <c r="T39" i="14" s="1"/>
  <c r="T36" i="14"/>
  <c r="X9" i="14"/>
  <c r="X36" i="14"/>
  <c r="Q261" i="14"/>
  <c r="Q288" i="14"/>
  <c r="J135" i="14"/>
  <c r="E8" i="14"/>
  <c r="E36" i="14" s="1"/>
  <c r="W9" i="15"/>
  <c r="W23" i="12" s="1"/>
  <c r="W48" i="12" s="1"/>
  <c r="K9" i="15"/>
  <c r="K23" i="12" s="1"/>
  <c r="K48" i="12" s="1"/>
  <c r="G9" i="15"/>
  <c r="G23" i="12" s="1"/>
  <c r="G48" i="12" s="1"/>
  <c r="S9" i="15"/>
  <c r="S23" i="12" s="1"/>
  <c r="S48" i="12" s="1"/>
  <c r="E23" i="12"/>
  <c r="M225" i="14"/>
  <c r="W227" i="14"/>
  <c r="O164" i="14"/>
  <c r="K99" i="14"/>
  <c r="W72" i="14"/>
  <c r="W102" i="14" s="1"/>
  <c r="S101" i="14"/>
  <c r="K164" i="14"/>
  <c r="K135" i="14"/>
  <c r="K162" i="14"/>
  <c r="S164" i="14"/>
  <c r="S162" i="14"/>
  <c r="P162" i="14"/>
  <c r="P164" i="14"/>
  <c r="P135" i="14"/>
  <c r="T162" i="14"/>
  <c r="T135" i="14"/>
  <c r="F36" i="14"/>
  <c r="F38" i="14"/>
  <c r="J36" i="14"/>
  <c r="J39" i="14" s="1"/>
  <c r="J9" i="14"/>
  <c r="N36" i="14"/>
  <c r="N38" i="14"/>
  <c r="R36" i="14"/>
  <c r="R9" i="14"/>
  <c r="V36" i="14"/>
  <c r="V38" i="14"/>
  <c r="J38" i="14"/>
  <c r="I227" i="14"/>
  <c r="E99" i="14"/>
  <c r="E101" i="14"/>
  <c r="I99" i="14"/>
  <c r="I72" i="14"/>
  <c r="M99" i="14"/>
  <c r="M102" i="14" s="1"/>
  <c r="M101" i="14"/>
  <c r="Q99" i="14"/>
  <c r="Q72" i="14"/>
  <c r="U99" i="14"/>
  <c r="U102" i="14" s="1"/>
  <c r="U101" i="14"/>
  <c r="E72" i="14"/>
  <c r="L135" i="14"/>
  <c r="X164" i="14"/>
  <c r="I288" i="14"/>
  <c r="I290" i="14"/>
  <c r="I261" i="14"/>
  <c r="R261" i="14"/>
  <c r="R291" i="14" s="1"/>
  <c r="L9" i="14"/>
  <c r="L39" i="14" s="1"/>
  <c r="T9" i="14"/>
  <c r="H38" i="14"/>
  <c r="P38" i="14"/>
  <c r="X38" i="14"/>
  <c r="X39" i="14" s="1"/>
  <c r="G101" i="14"/>
  <c r="O101" i="14"/>
  <c r="O102" i="14" s="1"/>
  <c r="W101" i="14"/>
  <c r="K198" i="14"/>
  <c r="S198" i="14"/>
  <c r="T32" i="12"/>
  <c r="T31" i="12" s="1"/>
  <c r="T61" i="12"/>
  <c r="L61" i="12"/>
  <c r="L32" i="12"/>
  <c r="L31" i="12" s="1"/>
  <c r="H61" i="12"/>
  <c r="H32" i="12"/>
  <c r="H31" i="12" s="1"/>
  <c r="I32" i="12"/>
  <c r="I31" i="12" s="1"/>
  <c r="G32" i="12"/>
  <c r="G31" i="12" s="1"/>
  <c r="W61" i="12"/>
  <c r="S61" i="12"/>
  <c r="Y12" i="12"/>
  <c r="E10" i="15"/>
  <c r="V9" i="15"/>
  <c r="V23" i="12" s="1"/>
  <c r="V48" i="12" s="1"/>
  <c r="R9" i="15"/>
  <c r="R23" i="12" s="1"/>
  <c r="R48" i="12" s="1"/>
  <c r="N9" i="15"/>
  <c r="N23" i="12" s="1"/>
  <c r="N48" i="12" s="1"/>
  <c r="J9" i="15"/>
  <c r="J23" i="12" s="1"/>
  <c r="J48" i="12" s="1"/>
  <c r="F9" i="15"/>
  <c r="X9" i="15"/>
  <c r="X23" i="12" s="1"/>
  <c r="X48" i="12" s="1"/>
  <c r="P9" i="15"/>
  <c r="P23" i="12" s="1"/>
  <c r="P48" i="12" s="1"/>
  <c r="H9" i="15"/>
  <c r="H23" i="12" s="1"/>
  <c r="H48" i="12" s="1"/>
  <c r="U9" i="15"/>
  <c r="U23" i="12" s="1"/>
  <c r="U48" i="12" s="1"/>
  <c r="Q9" i="15"/>
  <c r="Q23" i="12" s="1"/>
  <c r="M9" i="15"/>
  <c r="M23" i="12" s="1"/>
  <c r="I9" i="15"/>
  <c r="I23" i="12" s="1"/>
  <c r="I48" i="12" s="1"/>
  <c r="T9" i="15"/>
  <c r="T23" i="12" s="1"/>
  <c r="T48" i="12" s="1"/>
  <c r="L9" i="15"/>
  <c r="L23" i="12" s="1"/>
  <c r="L48" i="12" s="1"/>
  <c r="O9" i="15"/>
  <c r="O23" i="12" s="1"/>
  <c r="O48" i="12" s="1"/>
  <c r="H15" i="15"/>
  <c r="C12" i="14" a="1"/>
  <c r="J33" i="14"/>
  <c r="K33" i="14" s="1"/>
  <c r="L33" i="14" s="1"/>
  <c r="M33" i="14" s="1"/>
  <c r="N33" i="14" s="1"/>
  <c r="O33" i="14" s="1"/>
  <c r="P33" i="14" s="1"/>
  <c r="Q33" i="14" s="1"/>
  <c r="R33" i="14" s="1"/>
  <c r="S33" i="14" s="1"/>
  <c r="T33" i="14" s="1"/>
  <c r="U33" i="14" s="1"/>
  <c r="V33" i="14" s="1"/>
  <c r="W33" i="14" s="1"/>
  <c r="X33" i="14" s="1"/>
  <c r="G9" i="14"/>
  <c r="G38" i="14"/>
  <c r="G319" i="14" s="1"/>
  <c r="G36" i="14"/>
  <c r="K9" i="14"/>
  <c r="K38" i="14"/>
  <c r="K36" i="14"/>
  <c r="O9" i="14"/>
  <c r="O38" i="14"/>
  <c r="O36" i="14"/>
  <c r="S9" i="14"/>
  <c r="S38" i="14"/>
  <c r="S36" i="14"/>
  <c r="W9" i="14"/>
  <c r="W38" i="14"/>
  <c r="W36" i="14"/>
  <c r="G96" i="14"/>
  <c r="H96" i="14" s="1"/>
  <c r="I96" i="14" s="1"/>
  <c r="J96" i="14" s="1"/>
  <c r="K96" i="14" s="1"/>
  <c r="L96" i="14" s="1"/>
  <c r="M96" i="14" s="1"/>
  <c r="N96" i="14" s="1"/>
  <c r="O96" i="14" s="1"/>
  <c r="P96" i="14" s="1"/>
  <c r="Q96" i="14" s="1"/>
  <c r="R96" i="14" s="1"/>
  <c r="S96" i="14" s="1"/>
  <c r="T96" i="14" s="1"/>
  <c r="U96" i="14" s="1"/>
  <c r="V96" i="14" s="1"/>
  <c r="W96" i="14" s="1"/>
  <c r="X96" i="14" s="1"/>
  <c r="H227" i="14"/>
  <c r="H225" i="14"/>
  <c r="H198" i="14"/>
  <c r="L227" i="14"/>
  <c r="L225" i="14"/>
  <c r="L198" i="14"/>
  <c r="P227" i="14"/>
  <c r="P225" i="14"/>
  <c r="P198" i="14"/>
  <c r="T198" i="14"/>
  <c r="T225" i="14"/>
  <c r="X227" i="14"/>
  <c r="X225" i="14"/>
  <c r="F101" i="14"/>
  <c r="F72" i="14"/>
  <c r="J101" i="14"/>
  <c r="J72" i="14"/>
  <c r="N101" i="14"/>
  <c r="N72" i="14"/>
  <c r="R101" i="14"/>
  <c r="R72" i="14"/>
  <c r="V101" i="14"/>
  <c r="V72" i="14"/>
  <c r="C75" i="14" a="1"/>
  <c r="H159" i="14"/>
  <c r="I159" i="14" s="1"/>
  <c r="J159" i="14" s="1"/>
  <c r="K159" i="14" s="1"/>
  <c r="L159" i="14" s="1"/>
  <c r="M159" i="14" s="1"/>
  <c r="N159" i="14" s="1"/>
  <c r="O159" i="14" s="1"/>
  <c r="P159" i="14" s="1"/>
  <c r="Q159" i="14" s="1"/>
  <c r="R159" i="14" s="1"/>
  <c r="S159" i="14" s="1"/>
  <c r="T159" i="14" s="1"/>
  <c r="U159" i="14" s="1"/>
  <c r="V159" i="14" s="1"/>
  <c r="W159" i="14" s="1"/>
  <c r="X159" i="14" s="1"/>
  <c r="C168" i="14" a="1"/>
  <c r="E9" i="14"/>
  <c r="I38" i="14"/>
  <c r="I9" i="14"/>
  <c r="M38" i="14"/>
  <c r="M9" i="14"/>
  <c r="M39" i="14" s="1"/>
  <c r="Q38" i="14"/>
  <c r="Q9" i="14"/>
  <c r="U38" i="14"/>
  <c r="U9" i="14"/>
  <c r="I36" i="14"/>
  <c r="Q36" i="14"/>
  <c r="K102" i="14"/>
  <c r="F99" i="14"/>
  <c r="N99" i="14"/>
  <c r="V99" i="14"/>
  <c r="X198" i="14"/>
  <c r="H39" i="14"/>
  <c r="R39" i="14"/>
  <c r="H72" i="14"/>
  <c r="H101" i="14"/>
  <c r="L72" i="14"/>
  <c r="L101" i="14"/>
  <c r="L102" i="14" s="1"/>
  <c r="P72" i="14"/>
  <c r="P101" i="14"/>
  <c r="T72" i="14"/>
  <c r="T101" i="14"/>
  <c r="X72" i="14"/>
  <c r="X101" i="14"/>
  <c r="H99" i="14"/>
  <c r="P99" i="14"/>
  <c r="X99" i="14"/>
  <c r="E164" i="14"/>
  <c r="E135" i="14"/>
  <c r="I164" i="14"/>
  <c r="I135" i="14"/>
  <c r="I162" i="14"/>
  <c r="M164" i="14"/>
  <c r="M135" i="14"/>
  <c r="Q164" i="14"/>
  <c r="Q135" i="14"/>
  <c r="Q162" i="14"/>
  <c r="U164" i="14"/>
  <c r="U135" i="14"/>
  <c r="Y134" i="14"/>
  <c r="E162" i="14"/>
  <c r="U162" i="14"/>
  <c r="T227" i="14"/>
  <c r="K165" i="14"/>
  <c r="Y71" i="14"/>
  <c r="F162" i="14"/>
  <c r="F164" i="14"/>
  <c r="J165" i="14"/>
  <c r="N162" i="14"/>
  <c r="N164" i="14"/>
  <c r="N135" i="14"/>
  <c r="R162" i="14"/>
  <c r="R135" i="14"/>
  <c r="V162" i="14"/>
  <c r="V164" i="14"/>
  <c r="F135" i="14"/>
  <c r="C201" i="14" a="1"/>
  <c r="H194" i="14"/>
  <c r="I194" i="14" s="1"/>
  <c r="J194" i="14" s="1"/>
  <c r="K194" i="14" s="1"/>
  <c r="L194" i="14" s="1"/>
  <c r="M194" i="14" s="1"/>
  <c r="N194" i="14" s="1"/>
  <c r="O194" i="14" s="1"/>
  <c r="P194" i="14" s="1"/>
  <c r="Q194" i="14" s="1"/>
  <c r="R194" i="14" s="1"/>
  <c r="S194" i="14" s="1"/>
  <c r="T194" i="14" s="1"/>
  <c r="U194" i="14" s="1"/>
  <c r="V194" i="14" s="1"/>
  <c r="W194" i="14" s="1"/>
  <c r="X194" i="14" s="1"/>
  <c r="G135" i="14"/>
  <c r="W135" i="14"/>
  <c r="G162" i="14"/>
  <c r="O162" i="14"/>
  <c r="W162" i="14"/>
  <c r="L164" i="14"/>
  <c r="L165" i="14" s="1"/>
  <c r="T164" i="14"/>
  <c r="F227" i="14"/>
  <c r="F198" i="14"/>
  <c r="F225" i="14"/>
  <c r="J227" i="14"/>
  <c r="J198" i="14"/>
  <c r="N227" i="14"/>
  <c r="N198" i="14"/>
  <c r="N225" i="14"/>
  <c r="R227" i="14"/>
  <c r="R225" i="14"/>
  <c r="R198" i="14"/>
  <c r="V227" i="14"/>
  <c r="V198" i="14"/>
  <c r="V225" i="14"/>
  <c r="O228" i="14"/>
  <c r="C138" i="14" a="1"/>
  <c r="H135" i="14"/>
  <c r="H165" i="14" s="1"/>
  <c r="S135" i="14"/>
  <c r="X135" i="14"/>
  <c r="E225" i="14"/>
  <c r="E227" i="14"/>
  <c r="Q225" i="14"/>
  <c r="Q227" i="14"/>
  <c r="U225" i="14"/>
  <c r="U227" i="14"/>
  <c r="Y197" i="14"/>
  <c r="I198" i="14"/>
  <c r="S228" i="14"/>
  <c r="C264" i="14" a="1"/>
  <c r="G285" i="14"/>
  <c r="H285" i="14" s="1"/>
  <c r="I285" i="14" s="1"/>
  <c r="J285" i="14" s="1"/>
  <c r="K285" i="14" s="1"/>
  <c r="L285" i="14" s="1"/>
  <c r="M285" i="14" s="1"/>
  <c r="N285" i="14" s="1"/>
  <c r="O285" i="14" s="1"/>
  <c r="P285" i="14" s="1"/>
  <c r="Q285" i="14" s="1"/>
  <c r="R285" i="14" s="1"/>
  <c r="S285" i="14" s="1"/>
  <c r="T285" i="14" s="1"/>
  <c r="U285" i="14" s="1"/>
  <c r="V285" i="14" s="1"/>
  <c r="W285" i="14" s="1"/>
  <c r="X285" i="14" s="1"/>
  <c r="M227" i="14"/>
  <c r="K225" i="14"/>
  <c r="G288" i="14"/>
  <c r="G261" i="14"/>
  <c r="K288" i="14"/>
  <c r="K290" i="14"/>
  <c r="K261" i="14"/>
  <c r="O288" i="14"/>
  <c r="O290" i="14"/>
  <c r="O261" i="14"/>
  <c r="S288" i="14"/>
  <c r="S290" i="14"/>
  <c r="S261" i="14"/>
  <c r="W288" i="14"/>
  <c r="W261" i="14"/>
  <c r="G222" i="14"/>
  <c r="H222" i="14" s="1"/>
  <c r="I222" i="14" s="1"/>
  <c r="J222" i="14" s="1"/>
  <c r="K222" i="14" s="1"/>
  <c r="L222" i="14" s="1"/>
  <c r="M222" i="14" s="1"/>
  <c r="N222" i="14" s="1"/>
  <c r="O222" i="14" s="1"/>
  <c r="P222" i="14" s="1"/>
  <c r="Q222" i="14" s="1"/>
  <c r="R222" i="14" s="1"/>
  <c r="S222" i="14" s="1"/>
  <c r="T222" i="14" s="1"/>
  <c r="U222" i="14" s="1"/>
  <c r="V222" i="14" s="1"/>
  <c r="W222" i="14" s="1"/>
  <c r="X222" i="14" s="1"/>
  <c r="G225" i="14"/>
  <c r="W225" i="14"/>
  <c r="G290" i="14"/>
  <c r="F290" i="14"/>
  <c r="F288" i="14"/>
  <c r="J290" i="14"/>
  <c r="J288" i="14"/>
  <c r="N290" i="14"/>
  <c r="N288" i="14"/>
  <c r="V290" i="14"/>
  <c r="V288" i="14"/>
  <c r="F261" i="14"/>
  <c r="N261" i="14"/>
  <c r="V261" i="14"/>
  <c r="H290" i="14"/>
  <c r="H288" i="14"/>
  <c r="P290" i="14"/>
  <c r="P288" i="14"/>
  <c r="X290" i="14"/>
  <c r="X288" i="14"/>
  <c r="E288" i="14"/>
  <c r="E290" i="14"/>
  <c r="M288" i="14"/>
  <c r="M290" i="14"/>
  <c r="U288" i="14"/>
  <c r="U290" i="14"/>
  <c r="Y260" i="14"/>
  <c r="H261" i="14"/>
  <c r="L261" i="14"/>
  <c r="P261" i="14"/>
  <c r="T261" i="14"/>
  <c r="T291" i="14" s="1"/>
  <c r="X261" i="14"/>
  <c r="L288" i="14"/>
  <c r="Q290" i="14"/>
  <c r="Q291" i="14" s="1"/>
  <c r="O32" i="12"/>
  <c r="O31" i="12" s="1"/>
  <c r="O61" i="12"/>
  <c r="E48" i="12"/>
  <c r="M48" i="12"/>
  <c r="Q48" i="12"/>
  <c r="K61" i="12"/>
  <c r="K32" i="12"/>
  <c r="K31" i="12" s="1"/>
  <c r="E79" i="12"/>
  <c r="E61" i="12"/>
  <c r="I79" i="12"/>
  <c r="I61" i="12"/>
  <c r="Q61" i="12"/>
  <c r="U61" i="12"/>
  <c r="M61" i="12"/>
  <c r="G79" i="12"/>
  <c r="P61" i="12"/>
  <c r="G83" i="12"/>
  <c r="Y56" i="12"/>
  <c r="Y8" i="14" l="1"/>
  <c r="G102" i="14"/>
  <c r="P165" i="14"/>
  <c r="J319" i="14"/>
  <c r="E102" i="14"/>
  <c r="M228" i="14"/>
  <c r="E38" i="14"/>
  <c r="E39" i="14" s="1"/>
  <c r="P39" i="14"/>
  <c r="I291" i="14"/>
  <c r="F8" i="15"/>
  <c r="F10" i="15" s="1"/>
  <c r="E77" i="12"/>
  <c r="E59" i="12"/>
  <c r="F23" i="12"/>
  <c r="H319" i="14"/>
  <c r="W319" i="14"/>
  <c r="F319" i="14"/>
  <c r="X165" i="14"/>
  <c r="V39" i="14"/>
  <c r="N39" i="14"/>
  <c r="V319" i="14"/>
  <c r="F61" i="12"/>
  <c r="H79" i="12"/>
  <c r="F39" i="14"/>
  <c r="D264" i="14" a="1"/>
  <c r="D269" i="14" s="1"/>
  <c r="S165" i="14"/>
  <c r="D201" i="14" a="1"/>
  <c r="D206" i="14" s="1"/>
  <c r="P319" i="14"/>
  <c r="X319" i="14"/>
  <c r="D75" i="14" a="1"/>
  <c r="D88" i="14" s="1"/>
  <c r="Q102" i="14"/>
  <c r="I102" i="14"/>
  <c r="R102" i="14"/>
  <c r="R320" i="14" s="1"/>
  <c r="Y198" i="14"/>
  <c r="J228" i="14"/>
  <c r="T165" i="14"/>
  <c r="M165" i="14"/>
  <c r="T102" i="14"/>
  <c r="Y72" i="14"/>
  <c r="N319" i="14"/>
  <c r="F79" i="12"/>
  <c r="Y9" i="15"/>
  <c r="I15" i="15"/>
  <c r="U16" i="15"/>
  <c r="U59" i="12" s="1"/>
  <c r="Q16" i="15"/>
  <c r="Q59" i="12" s="1"/>
  <c r="M16" i="15"/>
  <c r="M59" i="12" s="1"/>
  <c r="I16" i="15"/>
  <c r="I59" i="12" s="1"/>
  <c r="K16" i="15"/>
  <c r="K59" i="12" s="1"/>
  <c r="X16" i="15"/>
  <c r="X59" i="12" s="1"/>
  <c r="T16" i="15"/>
  <c r="T59" i="12" s="1"/>
  <c r="P16" i="15"/>
  <c r="P59" i="12" s="1"/>
  <c r="L16" i="15"/>
  <c r="L59" i="12" s="1"/>
  <c r="H16" i="15"/>
  <c r="H59" i="12" s="1"/>
  <c r="W16" i="15"/>
  <c r="W59" i="12" s="1"/>
  <c r="S16" i="15"/>
  <c r="S59" i="12" s="1"/>
  <c r="O16" i="15"/>
  <c r="O59" i="12" s="1"/>
  <c r="G16" i="15"/>
  <c r="G59" i="12" s="1"/>
  <c r="V16" i="15"/>
  <c r="V59" i="12" s="1"/>
  <c r="R16" i="15"/>
  <c r="R59" i="12" s="1"/>
  <c r="N16" i="15"/>
  <c r="N59" i="12" s="1"/>
  <c r="J16" i="15"/>
  <c r="J59" i="12" s="1"/>
  <c r="F16" i="15"/>
  <c r="E17" i="15"/>
  <c r="D92" i="14"/>
  <c r="D76" i="14"/>
  <c r="D82" i="14"/>
  <c r="D87" i="14"/>
  <c r="D85" i="14"/>
  <c r="D91" i="14"/>
  <c r="D267" i="14"/>
  <c r="D274" i="14"/>
  <c r="D218" i="14"/>
  <c r="D210" i="14"/>
  <c r="D202" i="14"/>
  <c r="D215" i="14"/>
  <c r="D204" i="14"/>
  <c r="D207" i="14"/>
  <c r="D211" i="14"/>
  <c r="D216" i="14"/>
  <c r="D201" i="14"/>
  <c r="D212" i="14"/>
  <c r="D219" i="14"/>
  <c r="D205" i="14"/>
  <c r="P291" i="14"/>
  <c r="K291" i="14"/>
  <c r="Y261" i="14"/>
  <c r="X291" i="14"/>
  <c r="H291" i="14"/>
  <c r="W228" i="14"/>
  <c r="S291" i="14"/>
  <c r="G291" i="14"/>
  <c r="E228" i="14"/>
  <c r="Y225" i="14"/>
  <c r="V228" i="14"/>
  <c r="R228" i="14"/>
  <c r="W165" i="14"/>
  <c r="N165" i="14"/>
  <c r="F165" i="14"/>
  <c r="X102" i="14"/>
  <c r="T319" i="14"/>
  <c r="N102" i="14"/>
  <c r="Y9" i="14"/>
  <c r="D12" i="14" a="1"/>
  <c r="C184" i="14"/>
  <c r="C180" i="14"/>
  <c r="C176" i="14"/>
  <c r="C172" i="14"/>
  <c r="C168" i="14"/>
  <c r="C186" i="14"/>
  <c r="C182" i="14"/>
  <c r="C178" i="14"/>
  <c r="C174" i="14"/>
  <c r="C170" i="14"/>
  <c r="C185" i="14"/>
  <c r="C177" i="14"/>
  <c r="C169" i="14"/>
  <c r="C183" i="14"/>
  <c r="C175" i="14"/>
  <c r="C187" i="14"/>
  <c r="C171" i="14"/>
  <c r="C179" i="14"/>
  <c r="C181" i="14"/>
  <c r="C173" i="14"/>
  <c r="Y101" i="14"/>
  <c r="P228" i="14"/>
  <c r="S39" i="14"/>
  <c r="O319" i="14"/>
  <c r="J102" i="14"/>
  <c r="N291" i="14"/>
  <c r="F291" i="14"/>
  <c r="G228" i="14"/>
  <c r="W291" i="14"/>
  <c r="K228" i="14"/>
  <c r="C294" i="14" a="1"/>
  <c r="U228" i="14"/>
  <c r="C157" i="14"/>
  <c r="C153" i="14"/>
  <c r="C149" i="14"/>
  <c r="C145" i="14"/>
  <c r="C141" i="14"/>
  <c r="C154" i="14"/>
  <c r="C148" i="14"/>
  <c r="C143" i="14"/>
  <c r="C138" i="14"/>
  <c r="C152" i="14"/>
  <c r="C147" i="14"/>
  <c r="C142" i="14"/>
  <c r="C150" i="14"/>
  <c r="C139" i="14"/>
  <c r="C155" i="14"/>
  <c r="C144" i="14"/>
  <c r="C156" i="14"/>
  <c r="C151" i="14"/>
  <c r="C146" i="14"/>
  <c r="C140" i="14"/>
  <c r="O165" i="14"/>
  <c r="R165" i="14"/>
  <c r="U165" i="14"/>
  <c r="P102" i="14"/>
  <c r="L319" i="14"/>
  <c r="F102" i="14"/>
  <c r="Q39" i="14"/>
  <c r="U319" i="14"/>
  <c r="M319" i="14"/>
  <c r="T228" i="14"/>
  <c r="C105" i="14" a="1"/>
  <c r="R319" i="14"/>
  <c r="W39" i="14"/>
  <c r="S319" i="14"/>
  <c r="G39" i="14"/>
  <c r="C42" i="14" a="1"/>
  <c r="C29" i="14"/>
  <c r="C25" i="14"/>
  <c r="C21" i="14"/>
  <c r="C17" i="14"/>
  <c r="C13" i="14"/>
  <c r="C31" i="14"/>
  <c r="C27" i="14"/>
  <c r="C23" i="14"/>
  <c r="C19" i="14"/>
  <c r="C15" i="14"/>
  <c r="C28" i="14"/>
  <c r="C20" i="14"/>
  <c r="C12" i="14"/>
  <c r="C24" i="14"/>
  <c r="C16" i="14"/>
  <c r="C26" i="14"/>
  <c r="C18" i="14"/>
  <c r="C22" i="14"/>
  <c r="C14" i="14"/>
  <c r="C30" i="14"/>
  <c r="Y290" i="14"/>
  <c r="I228" i="14"/>
  <c r="N228" i="14"/>
  <c r="G165" i="14"/>
  <c r="C219" i="14"/>
  <c r="C215" i="14"/>
  <c r="C211" i="14"/>
  <c r="C207" i="14"/>
  <c r="C203" i="14"/>
  <c r="C220" i="14"/>
  <c r="C214" i="14"/>
  <c r="C209" i="14"/>
  <c r="C204" i="14"/>
  <c r="C213" i="14"/>
  <c r="C206" i="14"/>
  <c r="C217" i="14"/>
  <c r="C210" i="14"/>
  <c r="C202" i="14"/>
  <c r="C208" i="14"/>
  <c r="C218" i="14"/>
  <c r="C205" i="14"/>
  <c r="C216" i="14"/>
  <c r="C201" i="14"/>
  <c r="C212" i="14"/>
  <c r="Y162" i="14"/>
  <c r="E165" i="14"/>
  <c r="Q165" i="14"/>
  <c r="Y135" i="14"/>
  <c r="D138" i="14" a="1"/>
  <c r="H102" i="14"/>
  <c r="Y99" i="14"/>
  <c r="I39" i="14"/>
  <c r="C93" i="14"/>
  <c r="C89" i="14"/>
  <c r="C85" i="14"/>
  <c r="C81" i="14"/>
  <c r="C77" i="14"/>
  <c r="C91" i="14"/>
  <c r="C87" i="14"/>
  <c r="C83" i="14"/>
  <c r="C79" i="14"/>
  <c r="C75" i="14"/>
  <c r="C94" i="14"/>
  <c r="C86" i="14"/>
  <c r="C78" i="14"/>
  <c r="C88" i="14"/>
  <c r="C92" i="14"/>
  <c r="C84" i="14"/>
  <c r="C76" i="14"/>
  <c r="C90" i="14"/>
  <c r="C82" i="14"/>
  <c r="C80" i="14"/>
  <c r="H228" i="14"/>
  <c r="K39" i="14"/>
  <c r="L291" i="14"/>
  <c r="U291" i="14"/>
  <c r="M291" i="14"/>
  <c r="E291" i="14"/>
  <c r="Y288" i="14"/>
  <c r="V291" i="14"/>
  <c r="J291" i="14"/>
  <c r="C231" i="14" a="1"/>
  <c r="O291" i="14"/>
  <c r="C282" i="14"/>
  <c r="C278" i="14"/>
  <c r="C274" i="14"/>
  <c r="C270" i="14"/>
  <c r="C266" i="14"/>
  <c r="C281" i="14"/>
  <c r="C277" i="14"/>
  <c r="C273" i="14"/>
  <c r="C269" i="14"/>
  <c r="C265" i="14"/>
  <c r="C276" i="14"/>
  <c r="C268" i="14"/>
  <c r="C280" i="14"/>
  <c r="C272" i="14"/>
  <c r="C264" i="14"/>
  <c r="C271" i="14"/>
  <c r="C283" i="14"/>
  <c r="C267" i="14"/>
  <c r="C279" i="14"/>
  <c r="C275" i="14"/>
  <c r="Q228" i="14"/>
  <c r="Y227" i="14"/>
  <c r="F228" i="14"/>
  <c r="V165" i="14"/>
  <c r="I165" i="14"/>
  <c r="Y164" i="14"/>
  <c r="V102" i="14"/>
  <c r="Q319" i="14"/>
  <c r="I319" i="14"/>
  <c r="X228" i="14"/>
  <c r="L228" i="14"/>
  <c r="Y36" i="14"/>
  <c r="O39" i="14"/>
  <c r="K319" i="14"/>
  <c r="U39" i="14"/>
  <c r="X61" i="12"/>
  <c r="X32" i="12"/>
  <c r="X31" i="12" s="1"/>
  <c r="Y62" i="12"/>
  <c r="R61" i="12"/>
  <c r="R32" i="12"/>
  <c r="R31" i="12" s="1"/>
  <c r="P79" i="12"/>
  <c r="J32" i="12"/>
  <c r="H83" i="12"/>
  <c r="V61" i="12"/>
  <c r="V32" i="12"/>
  <c r="V31" i="12" s="1"/>
  <c r="N61" i="12"/>
  <c r="N32" i="12"/>
  <c r="N31" i="12" s="1"/>
  <c r="D279" i="14" l="1"/>
  <c r="D276" i="14"/>
  <c r="D273" i="14"/>
  <c r="D278" i="14"/>
  <c r="D275" i="14"/>
  <c r="D264" i="14"/>
  <c r="D280" i="14"/>
  <c r="D277" i="14"/>
  <c r="M320" i="14"/>
  <c r="M57" i="12" s="1"/>
  <c r="Y38" i="14"/>
  <c r="D266" i="14"/>
  <c r="D283" i="14"/>
  <c r="D268" i="14"/>
  <c r="D265" i="14"/>
  <c r="D281" i="14"/>
  <c r="D89" i="14"/>
  <c r="L320" i="14"/>
  <c r="E319" i="14"/>
  <c r="Y319" i="14" s="1"/>
  <c r="D270" i="14"/>
  <c r="D282" i="14"/>
  <c r="D271" i="14"/>
  <c r="D272" i="14"/>
  <c r="G8" i="15"/>
  <c r="G10" i="15" s="1"/>
  <c r="F77" i="12"/>
  <c r="F48" i="12"/>
  <c r="Y48" i="12" s="1"/>
  <c r="Y23" i="12"/>
  <c r="F14" i="15"/>
  <c r="E80" i="12"/>
  <c r="E78" i="12" s="1"/>
  <c r="Y16" i="15"/>
  <c r="F59" i="12"/>
  <c r="Y59" i="12" s="1"/>
  <c r="W320" i="14"/>
  <c r="W57" i="12" s="1"/>
  <c r="D208" i="14"/>
  <c r="D203" i="14"/>
  <c r="D213" i="14"/>
  <c r="D220" i="14"/>
  <c r="D214" i="14"/>
  <c r="D217" i="14"/>
  <c r="D209" i="14"/>
  <c r="X320" i="14"/>
  <c r="X57" i="12" s="1"/>
  <c r="S320" i="14"/>
  <c r="S57" i="12" s="1"/>
  <c r="D77" i="14"/>
  <c r="D83" i="14"/>
  <c r="D90" i="14"/>
  <c r="D79" i="14"/>
  <c r="D78" i="14"/>
  <c r="D84" i="14"/>
  <c r="D75" i="14"/>
  <c r="D93" i="14"/>
  <c r="D81" i="14"/>
  <c r="D86" i="14"/>
  <c r="D80" i="14"/>
  <c r="D94" i="14"/>
  <c r="R57" i="12"/>
  <c r="G320" i="14"/>
  <c r="G57" i="12" s="1"/>
  <c r="L57" i="12"/>
  <c r="J320" i="14"/>
  <c r="J57" i="12" s="1"/>
  <c r="V320" i="14"/>
  <c r="V57" i="12" s="1"/>
  <c r="H320" i="14"/>
  <c r="H57" i="12" s="1"/>
  <c r="T320" i="14"/>
  <c r="T57" i="12" s="1"/>
  <c r="P320" i="14"/>
  <c r="P57" i="12" s="1"/>
  <c r="J15" i="15"/>
  <c r="F17" i="15"/>
  <c r="E269" i="14"/>
  <c r="F269" i="14" s="1"/>
  <c r="E76" i="14"/>
  <c r="D156" i="14"/>
  <c r="D152" i="14"/>
  <c r="D148" i="14"/>
  <c r="D144" i="14"/>
  <c r="D140" i="14"/>
  <c r="D154" i="14"/>
  <c r="D149" i="14"/>
  <c r="D143" i="14"/>
  <c r="D138" i="14"/>
  <c r="D153" i="14"/>
  <c r="D147" i="14"/>
  <c r="D142" i="14"/>
  <c r="D150" i="14"/>
  <c r="D139" i="14"/>
  <c r="D155" i="14"/>
  <c r="D145" i="14"/>
  <c r="D157" i="14"/>
  <c r="D141" i="14"/>
  <c r="D151" i="14"/>
  <c r="D146" i="14"/>
  <c r="E201" i="14"/>
  <c r="F201" i="14" s="1"/>
  <c r="G201" i="14" s="1"/>
  <c r="E214" i="14"/>
  <c r="F214" i="14" s="1"/>
  <c r="Y102" i="14"/>
  <c r="E279" i="14"/>
  <c r="F279" i="14"/>
  <c r="E264" i="14"/>
  <c r="E276" i="14"/>
  <c r="E277" i="14"/>
  <c r="E274" i="14"/>
  <c r="F274" i="14" s="1"/>
  <c r="Y291" i="14"/>
  <c r="E82" i="14"/>
  <c r="F82" i="14" s="1"/>
  <c r="E92" i="14"/>
  <c r="F92" i="14" s="1"/>
  <c r="E94" i="14"/>
  <c r="F94" i="14" s="1"/>
  <c r="E87" i="14"/>
  <c r="E85" i="14"/>
  <c r="F85" i="14" s="1"/>
  <c r="E205" i="14"/>
  <c r="E210" i="14"/>
  <c r="F210" i="14" s="1"/>
  <c r="G210" i="14" s="1"/>
  <c r="E204" i="14"/>
  <c r="F204" i="14" s="1"/>
  <c r="E203" i="14"/>
  <c r="F203" i="14" s="1"/>
  <c r="E219" i="14"/>
  <c r="F219" i="14" s="1"/>
  <c r="E14" i="14"/>
  <c r="F14" i="14" s="1"/>
  <c r="E16" i="14"/>
  <c r="F16" i="14" s="1"/>
  <c r="G16" i="14" s="1"/>
  <c r="E28" i="14"/>
  <c r="F28" i="14" s="1"/>
  <c r="E27" i="14"/>
  <c r="E21" i="14"/>
  <c r="F21" i="14" s="1"/>
  <c r="F320" i="14"/>
  <c r="F57" i="12" s="1"/>
  <c r="E146" i="14"/>
  <c r="F146" i="14" s="1"/>
  <c r="E155" i="14"/>
  <c r="E147" i="14"/>
  <c r="E148" i="14"/>
  <c r="E149" i="14"/>
  <c r="F149" i="14" s="1"/>
  <c r="E320" i="14"/>
  <c r="Y39" i="14"/>
  <c r="E173" i="14"/>
  <c r="F173" i="14" s="1"/>
  <c r="E187" i="14"/>
  <c r="E177" i="14"/>
  <c r="F177" i="14" s="1"/>
  <c r="E178" i="14"/>
  <c r="F178" i="14" s="1"/>
  <c r="E172" i="14"/>
  <c r="D28" i="14"/>
  <c r="D24" i="14"/>
  <c r="D20" i="14"/>
  <c r="D16" i="14"/>
  <c r="D12" i="14"/>
  <c r="D30" i="14"/>
  <c r="D26" i="14"/>
  <c r="D22" i="14"/>
  <c r="D18" i="14"/>
  <c r="D14" i="14"/>
  <c r="D31" i="14"/>
  <c r="D23" i="14"/>
  <c r="D15" i="14"/>
  <c r="D29" i="14"/>
  <c r="D21" i="14"/>
  <c r="D13" i="14"/>
  <c r="D27" i="14"/>
  <c r="D19" i="14"/>
  <c r="D25" i="14"/>
  <c r="D17" i="14"/>
  <c r="O320" i="14"/>
  <c r="O57" i="12" s="1"/>
  <c r="E267" i="14"/>
  <c r="E272" i="14"/>
  <c r="F272" i="14" s="1"/>
  <c r="E265" i="14"/>
  <c r="E281" i="14"/>
  <c r="F281" i="14" s="1"/>
  <c r="E278" i="14"/>
  <c r="F278" i="14" s="1"/>
  <c r="C250" i="14"/>
  <c r="C246" i="14"/>
  <c r="C242" i="14"/>
  <c r="C238" i="14"/>
  <c r="C234" i="14"/>
  <c r="C248" i="14"/>
  <c r="C244" i="14"/>
  <c r="C240" i="14"/>
  <c r="C236" i="14"/>
  <c r="C232" i="14"/>
  <c r="C249" i="14"/>
  <c r="C241" i="14"/>
  <c r="C233" i="14"/>
  <c r="C247" i="14"/>
  <c r="C239" i="14"/>
  <c r="C231" i="14"/>
  <c r="C235" i="14"/>
  <c r="C243" i="14"/>
  <c r="C237" i="14"/>
  <c r="C245" i="14"/>
  <c r="E90" i="14"/>
  <c r="F90" i="14" s="1"/>
  <c r="E88" i="14"/>
  <c r="F88" i="14" s="1"/>
  <c r="E75" i="14"/>
  <c r="F75" i="14" s="1"/>
  <c r="G75" i="14" s="1"/>
  <c r="E91" i="14"/>
  <c r="E89" i="14"/>
  <c r="E212" i="14"/>
  <c r="F212" i="14" s="1"/>
  <c r="E218" i="14"/>
  <c r="E217" i="14"/>
  <c r="F217" i="14" s="1"/>
  <c r="E209" i="14"/>
  <c r="E207" i="14"/>
  <c r="E22" i="14"/>
  <c r="F22" i="14" s="1"/>
  <c r="E24" i="14"/>
  <c r="E15" i="14"/>
  <c r="E31" i="14"/>
  <c r="E25" i="14"/>
  <c r="E151" i="14"/>
  <c r="E139" i="14"/>
  <c r="E152" i="14"/>
  <c r="F152" i="14" s="1"/>
  <c r="E154" i="14"/>
  <c r="E153" i="14"/>
  <c r="F153" i="14" s="1"/>
  <c r="C311" i="14"/>
  <c r="C307" i="14"/>
  <c r="C303" i="14"/>
  <c r="C299" i="14"/>
  <c r="C295" i="14"/>
  <c r="C313" i="14"/>
  <c r="C309" i="14"/>
  <c r="C305" i="14"/>
  <c r="C301" i="14"/>
  <c r="C297" i="14"/>
  <c r="C310" i="14"/>
  <c r="C302" i="14"/>
  <c r="C294" i="14"/>
  <c r="C308" i="14"/>
  <c r="C300" i="14"/>
  <c r="C306" i="14"/>
  <c r="C304" i="14"/>
  <c r="C298" i="14"/>
  <c r="C312" i="14"/>
  <c r="C296" i="14"/>
  <c r="E181" i="14"/>
  <c r="F181" i="14" s="1"/>
  <c r="E175" i="14"/>
  <c r="E185" i="14"/>
  <c r="E182" i="14"/>
  <c r="F182" i="14" s="1"/>
  <c r="E176" i="14"/>
  <c r="Y228" i="14"/>
  <c r="E283" i="14"/>
  <c r="F283" i="14" s="1"/>
  <c r="E280" i="14"/>
  <c r="E266" i="14"/>
  <c r="F266" i="14" s="1"/>
  <c r="E282" i="14"/>
  <c r="F282" i="14" s="1"/>
  <c r="E78" i="14"/>
  <c r="F78" i="14" s="1"/>
  <c r="E79" i="14"/>
  <c r="F79" i="14" s="1"/>
  <c r="E77" i="14"/>
  <c r="E93" i="14"/>
  <c r="Y165" i="14"/>
  <c r="E208" i="14"/>
  <c r="E206" i="14"/>
  <c r="F206" i="14" s="1"/>
  <c r="E211" i="14"/>
  <c r="E18" i="14"/>
  <c r="E12" i="14"/>
  <c r="E19" i="14"/>
  <c r="E13" i="14"/>
  <c r="F13" i="14" s="1"/>
  <c r="E29" i="14"/>
  <c r="F29" i="14" s="1"/>
  <c r="C122" i="14"/>
  <c r="C118" i="14"/>
  <c r="C114" i="14"/>
  <c r="C110" i="14"/>
  <c r="C106" i="14"/>
  <c r="C124" i="14"/>
  <c r="C120" i="14"/>
  <c r="C116" i="14"/>
  <c r="C112" i="14"/>
  <c r="C108" i="14"/>
  <c r="C121" i="14"/>
  <c r="C113" i="14"/>
  <c r="C105" i="14"/>
  <c r="C123" i="14"/>
  <c r="C115" i="14"/>
  <c r="C107" i="14"/>
  <c r="C119" i="14"/>
  <c r="C111" i="14"/>
  <c r="C117" i="14"/>
  <c r="C109" i="14"/>
  <c r="Q320" i="14"/>
  <c r="Q57" i="12" s="1"/>
  <c r="E156" i="14"/>
  <c r="E150" i="14"/>
  <c r="F150" i="14" s="1"/>
  <c r="E138" i="14"/>
  <c r="F138" i="14" s="1"/>
  <c r="E141" i="14"/>
  <c r="F141" i="14" s="1"/>
  <c r="E157" i="14"/>
  <c r="E179" i="14"/>
  <c r="E183" i="14"/>
  <c r="F183" i="14" s="1"/>
  <c r="E170" i="14"/>
  <c r="F170" i="14" s="1"/>
  <c r="E186" i="14"/>
  <c r="E180" i="14"/>
  <c r="N320" i="14"/>
  <c r="N57" i="12" s="1"/>
  <c r="U320" i="14"/>
  <c r="U57" i="12" s="1"/>
  <c r="E275" i="14"/>
  <c r="F275" i="14" s="1"/>
  <c r="E271" i="14"/>
  <c r="F271" i="14" s="1"/>
  <c r="E268" i="14"/>
  <c r="E273" i="14"/>
  <c r="F273" i="14" s="1"/>
  <c r="E270" i="14"/>
  <c r="K320" i="14"/>
  <c r="K57" i="12" s="1"/>
  <c r="E80" i="14"/>
  <c r="F80" i="14" s="1"/>
  <c r="E84" i="14"/>
  <c r="F84" i="14" s="1"/>
  <c r="E86" i="14"/>
  <c r="F86" i="14" s="1"/>
  <c r="E83" i="14"/>
  <c r="F83" i="14" s="1"/>
  <c r="E81" i="14"/>
  <c r="I320" i="14"/>
  <c r="I57" i="12" s="1"/>
  <c r="E216" i="14"/>
  <c r="F216" i="14"/>
  <c r="E202" i="14"/>
  <c r="E213" i="14"/>
  <c r="E220" i="14"/>
  <c r="F220" i="14"/>
  <c r="E215" i="14"/>
  <c r="E30" i="14"/>
  <c r="E26" i="14"/>
  <c r="E20" i="14"/>
  <c r="F20" i="14" s="1"/>
  <c r="G20" i="14" s="1"/>
  <c r="E23" i="14"/>
  <c r="E17" i="14"/>
  <c r="C58" i="14"/>
  <c r="C54" i="14"/>
  <c r="C50" i="14"/>
  <c r="C46" i="14"/>
  <c r="C42" i="14"/>
  <c r="C60" i="14"/>
  <c r="C56" i="14"/>
  <c r="C52" i="14"/>
  <c r="C48" i="14"/>
  <c r="C44" i="14"/>
  <c r="C61" i="14"/>
  <c r="C53" i="14"/>
  <c r="C45" i="14"/>
  <c r="C49" i="14"/>
  <c r="C59" i="14"/>
  <c r="C51" i="14"/>
  <c r="C43" i="14"/>
  <c r="C57" i="14"/>
  <c r="C55" i="14"/>
  <c r="C47" i="14"/>
  <c r="E140" i="14"/>
  <c r="F140" i="14" s="1"/>
  <c r="E144" i="14"/>
  <c r="F144" i="14" s="1"/>
  <c r="G144" i="14" s="1"/>
  <c r="E142" i="14"/>
  <c r="F142" i="14" s="1"/>
  <c r="G142" i="14" s="1"/>
  <c r="E143" i="14"/>
  <c r="E145" i="14"/>
  <c r="F145" i="14" s="1"/>
  <c r="E171" i="14"/>
  <c r="F171" i="14" s="1"/>
  <c r="E169" i="14"/>
  <c r="E174" i="14"/>
  <c r="F174" i="14" s="1"/>
  <c r="E168" i="14"/>
  <c r="E184" i="14"/>
  <c r="F184" i="14" s="1"/>
  <c r="G184" i="14" s="1"/>
  <c r="V79" i="12"/>
  <c r="X79" i="12"/>
  <c r="N79" i="12"/>
  <c r="U79" i="12"/>
  <c r="Y63" i="12"/>
  <c r="K79" i="12"/>
  <c r="T79" i="12"/>
  <c r="M79" i="12"/>
  <c r="L79" i="12"/>
  <c r="S79" i="12"/>
  <c r="W79" i="12"/>
  <c r="J61" i="12"/>
  <c r="Y61" i="12" s="1"/>
  <c r="J79" i="12"/>
  <c r="Q79" i="12"/>
  <c r="I83" i="12"/>
  <c r="O79" i="12"/>
  <c r="R79" i="12"/>
  <c r="J31" i="12"/>
  <c r="Y32" i="12"/>
  <c r="F12" i="14" l="1"/>
  <c r="E57" i="12"/>
  <c r="F264" i="14"/>
  <c r="G14" i="15"/>
  <c r="G17" i="15" s="1"/>
  <c r="F80" i="12"/>
  <c r="F78" i="12" s="1"/>
  <c r="H8" i="15"/>
  <c r="H10" i="15" s="1"/>
  <c r="G77" i="12"/>
  <c r="G283" i="14"/>
  <c r="H283" i="14" s="1"/>
  <c r="F202" i="14"/>
  <c r="G202" i="14" s="1"/>
  <c r="H202" i="14" s="1"/>
  <c r="G177" i="14"/>
  <c r="G173" i="14"/>
  <c r="H173" i="14" s="1"/>
  <c r="G146" i="14"/>
  <c r="H146" i="14" s="1"/>
  <c r="I146" i="14" s="1"/>
  <c r="G181" i="14"/>
  <c r="H181" i="14" s="1"/>
  <c r="G152" i="14"/>
  <c r="H152" i="14" s="1"/>
  <c r="G22" i="14"/>
  <c r="G83" i="14"/>
  <c r="H83" i="14" s="1"/>
  <c r="I83" i="14" s="1"/>
  <c r="G153" i="14"/>
  <c r="H153" i="14" s="1"/>
  <c r="G90" i="14"/>
  <c r="H90" i="14" s="1"/>
  <c r="G206" i="14"/>
  <c r="H206" i="14" s="1"/>
  <c r="G78" i="14"/>
  <c r="H78" i="14" s="1"/>
  <c r="I78" i="14" s="1"/>
  <c r="G219" i="14"/>
  <c r="H219" i="14" s="1"/>
  <c r="I219" i="14" s="1"/>
  <c r="G86" i="14"/>
  <c r="H86" i="14" s="1"/>
  <c r="Y57" i="12"/>
  <c r="K15" i="15"/>
  <c r="E109" i="14"/>
  <c r="F109" i="14" s="1"/>
  <c r="E107" i="14"/>
  <c r="E116" i="14"/>
  <c r="E110" i="14"/>
  <c r="F18" i="14"/>
  <c r="F208" i="14"/>
  <c r="G208" i="14" s="1"/>
  <c r="F180" i="14"/>
  <c r="G180" i="14" s="1"/>
  <c r="G170" i="14"/>
  <c r="F179" i="14"/>
  <c r="G12" i="14"/>
  <c r="F93" i="14"/>
  <c r="F15" i="14"/>
  <c r="G15" i="14" s="1"/>
  <c r="H15" i="14" s="1"/>
  <c r="E235" i="14"/>
  <c r="F235" i="14" s="1"/>
  <c r="E233" i="14"/>
  <c r="F233" i="14" s="1"/>
  <c r="E236" i="14"/>
  <c r="E234" i="14"/>
  <c r="E250" i="14"/>
  <c r="F250" i="14" s="1"/>
  <c r="G250" i="14" s="1"/>
  <c r="E188" i="14"/>
  <c r="G171" i="14"/>
  <c r="H171" i="14" s="1"/>
  <c r="F17" i="14"/>
  <c r="H20" i="14"/>
  <c r="I20" i="14" s="1"/>
  <c r="F26" i="14"/>
  <c r="F215" i="14"/>
  <c r="G216" i="14"/>
  <c r="G84" i="14"/>
  <c r="F186" i="14"/>
  <c r="E111" i="14"/>
  <c r="F111" i="14" s="1"/>
  <c r="E123" i="14"/>
  <c r="F123" i="14" s="1"/>
  <c r="E108" i="14"/>
  <c r="E124" i="14"/>
  <c r="E118" i="14"/>
  <c r="F118" i="14" s="1"/>
  <c r="G118" i="14" s="1"/>
  <c r="F211" i="14"/>
  <c r="G211" i="14" s="1"/>
  <c r="G282" i="14"/>
  <c r="F280" i="14"/>
  <c r="F176" i="14"/>
  <c r="E304" i="14"/>
  <c r="F304" i="14" s="1"/>
  <c r="E294" i="14"/>
  <c r="E301" i="14"/>
  <c r="E295" i="14"/>
  <c r="F295" i="14" s="1"/>
  <c r="E311" i="14"/>
  <c r="F311" i="14"/>
  <c r="F89" i="14"/>
  <c r="F265" i="14"/>
  <c r="G178" i="14"/>
  <c r="H178" i="14" s="1"/>
  <c r="I178" i="14" s="1"/>
  <c r="F187" i="14"/>
  <c r="Y320" i="14"/>
  <c r="F155" i="14"/>
  <c r="G14" i="14"/>
  <c r="G203" i="14"/>
  <c r="H203" i="14" s="1"/>
  <c r="H210" i="14"/>
  <c r="F30" i="14"/>
  <c r="G80" i="14"/>
  <c r="F268" i="14"/>
  <c r="G268" i="14" s="1"/>
  <c r="H268" i="14" s="1"/>
  <c r="E113" i="14"/>
  <c r="F113" i="14" s="1"/>
  <c r="E312" i="14"/>
  <c r="E300" i="14"/>
  <c r="F300" i="14" s="1"/>
  <c r="E310" i="14"/>
  <c r="E309" i="14"/>
  <c r="E303" i="14"/>
  <c r="F303" i="14" s="1"/>
  <c r="G303" i="14" s="1"/>
  <c r="F218" i="14"/>
  <c r="G218" i="14"/>
  <c r="G272" i="14"/>
  <c r="F147" i="14"/>
  <c r="G174" i="14"/>
  <c r="H144" i="14"/>
  <c r="I144" i="14" s="1"/>
  <c r="E47" i="14"/>
  <c r="E51" i="14"/>
  <c r="E53" i="14"/>
  <c r="F53" i="14"/>
  <c r="E52" i="14"/>
  <c r="E46" i="14"/>
  <c r="G150" i="14"/>
  <c r="G182" i="14"/>
  <c r="F175" i="14"/>
  <c r="F154" i="14"/>
  <c r="G154" i="14" s="1"/>
  <c r="F267" i="14"/>
  <c r="G267" i="14" s="1"/>
  <c r="H184" i="14"/>
  <c r="F143" i="14"/>
  <c r="G143" i="14" s="1"/>
  <c r="H142" i="14"/>
  <c r="G140" i="14"/>
  <c r="E57" i="14"/>
  <c r="F57" i="14" s="1"/>
  <c r="E49" i="14"/>
  <c r="F49" i="14" s="1"/>
  <c r="E44" i="14"/>
  <c r="E60" i="14"/>
  <c r="E54" i="14"/>
  <c r="F213" i="14"/>
  <c r="G183" i="14"/>
  <c r="H183" i="14" s="1"/>
  <c r="I183" i="14" s="1"/>
  <c r="F157" i="14"/>
  <c r="G157" i="14" s="1"/>
  <c r="G141" i="14"/>
  <c r="G138" i="14"/>
  <c r="F19" i="14"/>
  <c r="G19" i="14" s="1"/>
  <c r="F77" i="14"/>
  <c r="F185" i="14"/>
  <c r="F139" i="14"/>
  <c r="F31" i="14"/>
  <c r="F24" i="14"/>
  <c r="G24" i="14" s="1"/>
  <c r="F207" i="14"/>
  <c r="F209" i="14"/>
  <c r="G212" i="14"/>
  <c r="F91" i="14"/>
  <c r="H75" i="14"/>
  <c r="G88" i="14"/>
  <c r="H88" i="14" s="1"/>
  <c r="I88" i="14" s="1"/>
  <c r="E237" i="14"/>
  <c r="E239" i="14"/>
  <c r="E249" i="14"/>
  <c r="E244" i="14"/>
  <c r="E242" i="14"/>
  <c r="F242" i="14" s="1"/>
  <c r="G278" i="14"/>
  <c r="H278" i="14" s="1"/>
  <c r="G281" i="14"/>
  <c r="H177" i="14"/>
  <c r="I177" i="14" s="1"/>
  <c r="J177" i="14" s="1"/>
  <c r="G149" i="14"/>
  <c r="H149" i="14" s="1"/>
  <c r="F27" i="14"/>
  <c r="G28" i="14"/>
  <c r="G92" i="14"/>
  <c r="H92" i="14" s="1"/>
  <c r="F169" i="14"/>
  <c r="G145" i="14"/>
  <c r="E43" i="14"/>
  <c r="E45" i="14"/>
  <c r="F45" i="14" s="1"/>
  <c r="E48" i="14"/>
  <c r="E42" i="14"/>
  <c r="E58" i="14"/>
  <c r="F58" i="14" s="1"/>
  <c r="F23" i="14"/>
  <c r="G220" i="14"/>
  <c r="F81" i="14"/>
  <c r="F270" i="14"/>
  <c r="G273" i="14"/>
  <c r="G275" i="14"/>
  <c r="F156" i="14"/>
  <c r="E119" i="14"/>
  <c r="E105" i="14"/>
  <c r="E112" i="14"/>
  <c r="E106" i="14"/>
  <c r="F106" i="14" s="1"/>
  <c r="E122" i="14"/>
  <c r="F122" i="14" s="1"/>
  <c r="G122" i="14" s="1"/>
  <c r="G29" i="14"/>
  <c r="G13" i="14"/>
  <c r="G79" i="14"/>
  <c r="G266" i="14"/>
  <c r="E298" i="14"/>
  <c r="E308" i="14"/>
  <c r="F308" i="14" s="1"/>
  <c r="E297" i="14"/>
  <c r="E313" i="14"/>
  <c r="E307" i="14"/>
  <c r="F151" i="14"/>
  <c r="F25" i="14"/>
  <c r="G25" i="14" s="1"/>
  <c r="G217" i="14"/>
  <c r="H217" i="14" s="1"/>
  <c r="E243" i="14"/>
  <c r="F243" i="14" s="1"/>
  <c r="E247" i="14"/>
  <c r="F247" i="14" s="1"/>
  <c r="E232" i="14"/>
  <c r="F232" i="14" s="1"/>
  <c r="E248" i="14"/>
  <c r="E246" i="14"/>
  <c r="F172" i="14"/>
  <c r="F148" i="14"/>
  <c r="G21" i="14"/>
  <c r="H16" i="14"/>
  <c r="G204" i="14"/>
  <c r="H204" i="14" s="1"/>
  <c r="I204" i="14" s="1"/>
  <c r="F205" i="14"/>
  <c r="F87" i="14"/>
  <c r="G87" i="14" s="1"/>
  <c r="G94" i="14"/>
  <c r="G82" i="14"/>
  <c r="H82" i="14" s="1"/>
  <c r="G274" i="14"/>
  <c r="F76" i="14"/>
  <c r="F276" i="14"/>
  <c r="H201" i="14"/>
  <c r="I201" i="14" s="1"/>
  <c r="E55" i="14"/>
  <c r="F55" i="14" s="1"/>
  <c r="E59" i="14"/>
  <c r="F59" i="14" s="1"/>
  <c r="G59" i="14" s="1"/>
  <c r="E61" i="14"/>
  <c r="E56" i="14"/>
  <c r="F56" i="14" s="1"/>
  <c r="G56" i="14" s="1"/>
  <c r="E50" i="14"/>
  <c r="G271" i="14"/>
  <c r="E117" i="14"/>
  <c r="E115" i="14"/>
  <c r="E121" i="14"/>
  <c r="E120" i="14"/>
  <c r="F120" i="14" s="1"/>
  <c r="E114" i="14"/>
  <c r="F114" i="14" s="1"/>
  <c r="G114" i="14" s="1"/>
  <c r="E296" i="14"/>
  <c r="F296" i="14"/>
  <c r="G296" i="14" s="1"/>
  <c r="E306" i="14"/>
  <c r="E302" i="14"/>
  <c r="E305" i="14"/>
  <c r="E299" i="14"/>
  <c r="F299" i="14" s="1"/>
  <c r="E245" i="14"/>
  <c r="F245" i="14"/>
  <c r="G245" i="14" s="1"/>
  <c r="E231" i="14"/>
  <c r="E241" i="14"/>
  <c r="F241" i="14" s="1"/>
  <c r="E240" i="14"/>
  <c r="E238" i="14"/>
  <c r="G85" i="14"/>
  <c r="F277" i="14"/>
  <c r="G277" i="14" s="1"/>
  <c r="G264" i="14"/>
  <c r="G279" i="14"/>
  <c r="G214" i="14"/>
  <c r="H214" i="14" s="1"/>
  <c r="G269" i="14"/>
  <c r="Y31" i="12"/>
  <c r="J83" i="12"/>
  <c r="H14" i="15" l="1"/>
  <c r="H17" i="15" s="1"/>
  <c r="G80" i="12"/>
  <c r="G78" i="12" s="1"/>
  <c r="I8" i="15"/>
  <c r="I10" i="15" s="1"/>
  <c r="H77" i="12"/>
  <c r="H277" i="14"/>
  <c r="I277" i="14" s="1"/>
  <c r="J277" i="14" s="1"/>
  <c r="I202" i="14"/>
  <c r="J202" i="14" s="1"/>
  <c r="K202" i="14" s="1"/>
  <c r="I152" i="14"/>
  <c r="J152" i="14" s="1"/>
  <c r="J144" i="14"/>
  <c r="H22" i="14"/>
  <c r="I22" i="14" s="1"/>
  <c r="G241" i="14"/>
  <c r="H241" i="14" s="1"/>
  <c r="I241" i="14" s="1"/>
  <c r="G55" i="14"/>
  <c r="H55" i="14" s="1"/>
  <c r="F307" i="14"/>
  <c r="G307" i="14" s="1"/>
  <c r="H307" i="14" s="1"/>
  <c r="F237" i="14"/>
  <c r="G237" i="14" s="1"/>
  <c r="H237" i="14" s="1"/>
  <c r="H267" i="14"/>
  <c r="I267" i="14" s="1"/>
  <c r="J267" i="14" s="1"/>
  <c r="G280" i="14"/>
  <c r="F238" i="14"/>
  <c r="G238" i="14" s="1"/>
  <c r="H238" i="14" s="1"/>
  <c r="I149" i="14"/>
  <c r="J149" i="14" s="1"/>
  <c r="K149" i="14" s="1"/>
  <c r="L15" i="15"/>
  <c r="H269" i="14"/>
  <c r="I217" i="14"/>
  <c r="H245" i="14"/>
  <c r="I245" i="14" s="1"/>
  <c r="H114" i="14"/>
  <c r="H271" i="14"/>
  <c r="I271" i="14" s="1"/>
  <c r="I82" i="14"/>
  <c r="J82" i="14" s="1"/>
  <c r="G151" i="14"/>
  <c r="H122" i="14"/>
  <c r="I122" i="14" s="1"/>
  <c r="J122" i="14" s="1"/>
  <c r="F112" i="14"/>
  <c r="F48" i="14"/>
  <c r="F43" i="14"/>
  <c r="I214" i="14"/>
  <c r="J214" i="14" s="1"/>
  <c r="I16" i="14"/>
  <c r="H19" i="14"/>
  <c r="H141" i="14"/>
  <c r="I141" i="14" s="1"/>
  <c r="J83" i="14"/>
  <c r="K83" i="14" s="1"/>
  <c r="L83" i="14" s="1"/>
  <c r="J178" i="14"/>
  <c r="F306" i="14"/>
  <c r="F117" i="14"/>
  <c r="G205" i="14"/>
  <c r="H205" i="14" s="1"/>
  <c r="I205" i="14" s="1"/>
  <c r="G172" i="14"/>
  <c r="J219" i="14"/>
  <c r="F239" i="14"/>
  <c r="G139" i="14"/>
  <c r="H139" i="14" s="1"/>
  <c r="I139" i="14" s="1"/>
  <c r="E251" i="14"/>
  <c r="F305" i="14"/>
  <c r="G305" i="14" s="1"/>
  <c r="F302" i="14"/>
  <c r="G302" i="14" s="1"/>
  <c r="H302" i="14" s="1"/>
  <c r="G120" i="14"/>
  <c r="F61" i="14"/>
  <c r="G61" i="14" s="1"/>
  <c r="H59" i="14"/>
  <c r="G276" i="14"/>
  <c r="H276" i="14" s="1"/>
  <c r="G76" i="14"/>
  <c r="H94" i="14"/>
  <c r="I203" i="14"/>
  <c r="G243" i="14"/>
  <c r="I153" i="14"/>
  <c r="J153" i="14" s="1"/>
  <c r="F119" i="14"/>
  <c r="G156" i="14"/>
  <c r="H156" i="14" s="1"/>
  <c r="G270" i="14"/>
  <c r="H270" i="14" s="1"/>
  <c r="I270" i="14" s="1"/>
  <c r="H138" i="14"/>
  <c r="I86" i="14"/>
  <c r="H264" i="14"/>
  <c r="G299" i="14"/>
  <c r="I114" i="14"/>
  <c r="F115" i="14"/>
  <c r="H274" i="14"/>
  <c r="J146" i="14"/>
  <c r="K146" i="14" s="1"/>
  <c r="L146" i="14" s="1"/>
  <c r="G247" i="14"/>
  <c r="F297" i="14"/>
  <c r="G297" i="14" s="1"/>
  <c r="G308" i="14"/>
  <c r="F298" i="14"/>
  <c r="H79" i="14"/>
  <c r="H29" i="14"/>
  <c r="G23" i="14"/>
  <c r="G45" i="14"/>
  <c r="H45" i="14" s="1"/>
  <c r="H28" i="14"/>
  <c r="F249" i="14"/>
  <c r="G249" i="14"/>
  <c r="K152" i="14"/>
  <c r="L152" i="14" s="1"/>
  <c r="J183" i="14"/>
  <c r="K183" i="14" s="1"/>
  <c r="H275" i="14"/>
  <c r="I275" i="14" s="1"/>
  <c r="H24" i="14"/>
  <c r="I24" i="14" s="1"/>
  <c r="G213" i="14"/>
  <c r="H213" i="14" s="1"/>
  <c r="F54" i="14"/>
  <c r="G54" i="14" s="1"/>
  <c r="G49" i="14"/>
  <c r="G57" i="14"/>
  <c r="H57" i="14" s="1"/>
  <c r="K177" i="14"/>
  <c r="L177" i="14" s="1"/>
  <c r="F46" i="14"/>
  <c r="G53" i="14"/>
  <c r="H303" i="14"/>
  <c r="F309" i="14"/>
  <c r="F310" i="14"/>
  <c r="G310" i="14" s="1"/>
  <c r="G300" i="14"/>
  <c r="H300" i="14" s="1"/>
  <c r="I268" i="14"/>
  <c r="J268" i="14" s="1"/>
  <c r="K268" i="14" s="1"/>
  <c r="I210" i="14"/>
  <c r="G89" i="14"/>
  <c r="H89" i="14" s="1"/>
  <c r="I89" i="14" s="1"/>
  <c r="G176" i="14"/>
  <c r="G123" i="14"/>
  <c r="G186" i="14"/>
  <c r="G26" i="14"/>
  <c r="H250" i="14"/>
  <c r="F234" i="14"/>
  <c r="G234" i="14" s="1"/>
  <c r="G233" i="14"/>
  <c r="H180" i="14"/>
  <c r="I180" i="14" s="1"/>
  <c r="H174" i="14"/>
  <c r="I174" i="14" s="1"/>
  <c r="G18" i="14"/>
  <c r="H18" i="14" s="1"/>
  <c r="I142" i="14"/>
  <c r="F240" i="14"/>
  <c r="G240" i="14" s="1"/>
  <c r="H85" i="14"/>
  <c r="H21" i="14"/>
  <c r="G148" i="14"/>
  <c r="I173" i="14"/>
  <c r="F246" i="14"/>
  <c r="F248" i="14"/>
  <c r="I90" i="14"/>
  <c r="J90" i="14" s="1"/>
  <c r="H25" i="14"/>
  <c r="F313" i="14"/>
  <c r="H182" i="14"/>
  <c r="H13" i="14"/>
  <c r="E125" i="14"/>
  <c r="H273" i="14"/>
  <c r="I273" i="14" s="1"/>
  <c r="H220" i="14"/>
  <c r="H145" i="14"/>
  <c r="I184" i="14"/>
  <c r="J201" i="14"/>
  <c r="J204" i="14"/>
  <c r="H14" i="14"/>
  <c r="I14" i="14" s="1"/>
  <c r="G27" i="14"/>
  <c r="H272" i="14"/>
  <c r="I278" i="14"/>
  <c r="J278" i="14" s="1"/>
  <c r="J88" i="14"/>
  <c r="G91" i="14"/>
  <c r="H91" i="14" s="1"/>
  <c r="H212" i="14"/>
  <c r="G31" i="14"/>
  <c r="G185" i="14"/>
  <c r="F60" i="14"/>
  <c r="F44" i="14"/>
  <c r="K144" i="14"/>
  <c r="L144" i="14" s="1"/>
  <c r="I15" i="14"/>
  <c r="H154" i="14"/>
  <c r="G175" i="14"/>
  <c r="H150" i="14"/>
  <c r="F52" i="14"/>
  <c r="F47" i="14"/>
  <c r="G47" i="14" s="1"/>
  <c r="G147" i="14"/>
  <c r="H218" i="14"/>
  <c r="F312" i="14"/>
  <c r="G312" i="14"/>
  <c r="G187" i="14"/>
  <c r="H187" i="14" s="1"/>
  <c r="F301" i="14"/>
  <c r="G304" i="14"/>
  <c r="I181" i="14"/>
  <c r="J181" i="14" s="1"/>
  <c r="I283" i="14"/>
  <c r="H266" i="14"/>
  <c r="I266" i="14" s="1"/>
  <c r="H282" i="14"/>
  <c r="I282" i="14" s="1"/>
  <c r="J282" i="14" s="1"/>
  <c r="H118" i="14"/>
  <c r="I118" i="14" s="1"/>
  <c r="H216" i="14"/>
  <c r="G215" i="14"/>
  <c r="J20" i="14"/>
  <c r="F236" i="14"/>
  <c r="G235" i="14"/>
  <c r="H235" i="14" s="1"/>
  <c r="G93" i="14"/>
  <c r="H157" i="14"/>
  <c r="I157" i="14" s="1"/>
  <c r="J157" i="14" s="1"/>
  <c r="F116" i="14"/>
  <c r="F107" i="14"/>
  <c r="G155" i="14"/>
  <c r="G265" i="14"/>
  <c r="G77" i="14"/>
  <c r="G17" i="14"/>
  <c r="G30" i="14"/>
  <c r="H30" i="14" s="1"/>
  <c r="F121" i="14"/>
  <c r="F50" i="14"/>
  <c r="H56" i="14"/>
  <c r="H279" i="14"/>
  <c r="G81" i="14"/>
  <c r="G58" i="14"/>
  <c r="E62" i="14"/>
  <c r="I92" i="14"/>
  <c r="H87" i="14"/>
  <c r="I87" i="14" s="1"/>
  <c r="G242" i="14"/>
  <c r="F244" i="14"/>
  <c r="I75" i="14"/>
  <c r="J75" i="14" s="1"/>
  <c r="G209" i="14"/>
  <c r="I206" i="14"/>
  <c r="J206" i="14" s="1"/>
  <c r="H12" i="14"/>
  <c r="H80" i="14"/>
  <c r="H140" i="14"/>
  <c r="H281" i="14"/>
  <c r="G179" i="14"/>
  <c r="F51" i="14"/>
  <c r="G51" i="14" s="1"/>
  <c r="I218" i="14"/>
  <c r="J218" i="14" s="1"/>
  <c r="G113" i="14"/>
  <c r="I279" i="14"/>
  <c r="J210" i="14"/>
  <c r="G207" i="14"/>
  <c r="G311" i="14"/>
  <c r="E314" i="14"/>
  <c r="J78" i="14"/>
  <c r="K78" i="14" s="1"/>
  <c r="L78" i="14" s="1"/>
  <c r="H208" i="14"/>
  <c r="I208" i="14" s="1"/>
  <c r="H211" i="14"/>
  <c r="F124" i="14"/>
  <c r="F108" i="14"/>
  <c r="G111" i="14"/>
  <c r="H111" i="14" s="1"/>
  <c r="H84" i="14"/>
  <c r="H143" i="14"/>
  <c r="F110" i="14"/>
  <c r="G109" i="14"/>
  <c r="K83" i="12"/>
  <c r="J180" i="14" l="1"/>
  <c r="J8" i="15"/>
  <c r="J10" i="15" s="1"/>
  <c r="I77" i="12"/>
  <c r="I14" i="15"/>
  <c r="I17" i="15" s="1"/>
  <c r="H80" i="12"/>
  <c r="H78" i="12" s="1"/>
  <c r="J273" i="14"/>
  <c r="K267" i="14"/>
  <c r="L267" i="14" s="1"/>
  <c r="M267" i="14" s="1"/>
  <c r="H234" i="14"/>
  <c r="I235" i="14"/>
  <c r="H242" i="14"/>
  <c r="I242" i="14" s="1"/>
  <c r="K181" i="14"/>
  <c r="I59" i="14"/>
  <c r="J59" i="14" s="1"/>
  <c r="I18" i="14"/>
  <c r="J18" i="14" s="1"/>
  <c r="K18" i="14" s="1"/>
  <c r="K20" i="14"/>
  <c r="J22" i="14"/>
  <c r="K22" i="14" s="1"/>
  <c r="L22" i="14" s="1"/>
  <c r="H54" i="14"/>
  <c r="I54" i="14" s="1"/>
  <c r="H280" i="14"/>
  <c r="I280" i="14" s="1"/>
  <c r="K277" i="14"/>
  <c r="M146" i="14"/>
  <c r="K88" i="14"/>
  <c r="H81" i="14"/>
  <c r="I81" i="14" s="1"/>
  <c r="J81" i="14" s="1"/>
  <c r="J271" i="14"/>
  <c r="K271" i="14" s="1"/>
  <c r="J118" i="14"/>
  <c r="K118" i="14" s="1"/>
  <c r="L118" i="14" s="1"/>
  <c r="J245" i="14"/>
  <c r="K245" i="14" s="1"/>
  <c r="M15" i="15"/>
  <c r="H310" i="14"/>
  <c r="I310" i="14" s="1"/>
  <c r="L268" i="14"/>
  <c r="M83" i="14"/>
  <c r="K122" i="14"/>
  <c r="L122" i="14" s="1"/>
  <c r="G108" i="14"/>
  <c r="J208" i="14"/>
  <c r="K208" i="14" s="1"/>
  <c r="K218" i="14"/>
  <c r="K206" i="14"/>
  <c r="L206" i="14" s="1"/>
  <c r="J92" i="14"/>
  <c r="K92" i="14" s="1"/>
  <c r="H58" i="14"/>
  <c r="I58" i="14" s="1"/>
  <c r="K75" i="14"/>
  <c r="I80" i="14"/>
  <c r="I111" i="14"/>
  <c r="J111" i="14" s="1"/>
  <c r="G301" i="14"/>
  <c r="H113" i="14"/>
  <c r="H147" i="14"/>
  <c r="I147" i="14" s="1"/>
  <c r="I154" i="14"/>
  <c r="H77" i="14"/>
  <c r="I77" i="14" s="1"/>
  <c r="I91" i="14"/>
  <c r="I187" i="14"/>
  <c r="J184" i="14"/>
  <c r="K184" i="14" s="1"/>
  <c r="J266" i="14"/>
  <c r="G248" i="14"/>
  <c r="G246" i="14"/>
  <c r="H148" i="14"/>
  <c r="I21" i="14"/>
  <c r="J21" i="14" s="1"/>
  <c r="H240" i="14"/>
  <c r="I240" i="14" s="1"/>
  <c r="J240" i="14" s="1"/>
  <c r="G309" i="14"/>
  <c r="H249" i="14"/>
  <c r="H23" i="14"/>
  <c r="I23" i="14" s="1"/>
  <c r="G298" i="14"/>
  <c r="I25" i="14"/>
  <c r="J25" i="14" s="1"/>
  <c r="I274" i="14"/>
  <c r="J274" i="14" s="1"/>
  <c r="K274" i="14" s="1"/>
  <c r="J241" i="14"/>
  <c r="H304" i="14"/>
  <c r="J270" i="14"/>
  <c r="I307" i="14"/>
  <c r="J307" i="14" s="1"/>
  <c r="H247" i="14"/>
  <c r="I247" i="14" s="1"/>
  <c r="H76" i="14"/>
  <c r="I76" i="14" s="1"/>
  <c r="J76" i="14" s="1"/>
  <c r="I276" i="14"/>
  <c r="J276" i="14" s="1"/>
  <c r="K276" i="14" s="1"/>
  <c r="H172" i="14"/>
  <c r="I172" i="14" s="1"/>
  <c r="H151" i="14"/>
  <c r="G119" i="14"/>
  <c r="J217" i="14"/>
  <c r="K217" i="14" s="1"/>
  <c r="L217" i="14" s="1"/>
  <c r="I269" i="14"/>
  <c r="H109" i="14"/>
  <c r="I109" i="14" s="1"/>
  <c r="H17" i="14"/>
  <c r="I17" i="14" s="1"/>
  <c r="G124" i="14"/>
  <c r="I272" i="14"/>
  <c r="J272" i="14" s="1"/>
  <c r="K272" i="14" s="1"/>
  <c r="K219" i="14"/>
  <c r="I281" i="14"/>
  <c r="I140" i="14"/>
  <c r="J89" i="14"/>
  <c r="L149" i="14"/>
  <c r="E321" i="14"/>
  <c r="E22" i="12" s="1"/>
  <c r="H26" i="14"/>
  <c r="L202" i="14"/>
  <c r="I57" i="14"/>
  <c r="I30" i="14"/>
  <c r="J30" i="14" s="1"/>
  <c r="H215" i="14"/>
  <c r="K282" i="14"/>
  <c r="K178" i="14"/>
  <c r="L178" i="14" s="1"/>
  <c r="M178" i="14" s="1"/>
  <c r="J203" i="14"/>
  <c r="K203" i="14" s="1"/>
  <c r="J283" i="14"/>
  <c r="K283" i="14" s="1"/>
  <c r="H312" i="14"/>
  <c r="H47" i="14"/>
  <c r="J15" i="14"/>
  <c r="G44" i="14"/>
  <c r="G60" i="14"/>
  <c r="H60" i="14" s="1"/>
  <c r="I145" i="14"/>
  <c r="I13" i="14"/>
  <c r="K90" i="14"/>
  <c r="J173" i="14"/>
  <c r="I148" i="14"/>
  <c r="K204" i="14"/>
  <c r="J87" i="14"/>
  <c r="K87" i="14" s="1"/>
  <c r="I56" i="14"/>
  <c r="J56" i="14" s="1"/>
  <c r="L181" i="14"/>
  <c r="H186" i="14"/>
  <c r="K210" i="14"/>
  <c r="H49" i="14"/>
  <c r="J275" i="14"/>
  <c r="H297" i="14"/>
  <c r="H120" i="14"/>
  <c r="I238" i="14"/>
  <c r="I138" i="14"/>
  <c r="I156" i="14"/>
  <c r="H61" i="14"/>
  <c r="J114" i="14"/>
  <c r="I302" i="14"/>
  <c r="J302" i="14" s="1"/>
  <c r="K214" i="14"/>
  <c r="J139" i="14"/>
  <c r="K139" i="14" s="1"/>
  <c r="L139" i="14" s="1"/>
  <c r="G239" i="14"/>
  <c r="I29" i="14"/>
  <c r="I19" i="14"/>
  <c r="I94" i="14"/>
  <c r="J94" i="14" s="1"/>
  <c r="K82" i="14"/>
  <c r="I12" i="14"/>
  <c r="J12" i="14" s="1"/>
  <c r="G50" i="14"/>
  <c r="H50" i="14" s="1"/>
  <c r="I50" i="14" s="1"/>
  <c r="M144" i="14"/>
  <c r="G107" i="14"/>
  <c r="G110" i="14"/>
  <c r="H110" i="14" s="1"/>
  <c r="I110" i="14" s="1"/>
  <c r="J80" i="14"/>
  <c r="I216" i="14"/>
  <c r="J216" i="14" s="1"/>
  <c r="G52" i="14"/>
  <c r="H52" i="14" s="1"/>
  <c r="I150" i="14"/>
  <c r="J150" i="14" s="1"/>
  <c r="H31" i="14"/>
  <c r="K201" i="14"/>
  <c r="K266" i="14"/>
  <c r="H108" i="14"/>
  <c r="I182" i="14"/>
  <c r="J182" i="14" s="1"/>
  <c r="J14" i="14"/>
  <c r="L183" i="14"/>
  <c r="M183" i="14" s="1"/>
  <c r="N183" i="14" s="1"/>
  <c r="H299" i="14"/>
  <c r="H243" i="14"/>
  <c r="H311" i="14"/>
  <c r="I311" i="14" s="1"/>
  <c r="J16" i="14"/>
  <c r="K16" i="14" s="1"/>
  <c r="I84" i="14"/>
  <c r="H123" i="14"/>
  <c r="M78" i="14"/>
  <c r="H265" i="14"/>
  <c r="I265" i="14" s="1"/>
  <c r="H207" i="14"/>
  <c r="I207" i="14" s="1"/>
  <c r="G244" i="14"/>
  <c r="H244" i="14" s="1"/>
  <c r="M149" i="14"/>
  <c r="J279" i="14"/>
  <c r="K279" i="14" s="1"/>
  <c r="G121" i="14"/>
  <c r="I211" i="14"/>
  <c r="H155" i="14"/>
  <c r="G116" i="14"/>
  <c r="G236" i="14"/>
  <c r="H236" i="14" s="1"/>
  <c r="H176" i="14"/>
  <c r="I300" i="14"/>
  <c r="J300" i="14" s="1"/>
  <c r="H51" i="14"/>
  <c r="H53" i="14"/>
  <c r="H93" i="14"/>
  <c r="I213" i="14"/>
  <c r="H179" i="14"/>
  <c r="H185" i="14"/>
  <c r="I185" i="14" s="1"/>
  <c r="I212" i="14"/>
  <c r="K278" i="14"/>
  <c r="I220" i="14"/>
  <c r="K273" i="14"/>
  <c r="G313" i="14"/>
  <c r="N146" i="14"/>
  <c r="O146" i="14" s="1"/>
  <c r="I85" i="14"/>
  <c r="L277" i="14"/>
  <c r="J142" i="14"/>
  <c r="J174" i="14"/>
  <c r="K157" i="14"/>
  <c r="I250" i="14"/>
  <c r="K180" i="14"/>
  <c r="J211" i="14"/>
  <c r="G46" i="14"/>
  <c r="H46" i="14" s="1"/>
  <c r="H175" i="14"/>
  <c r="M177" i="14"/>
  <c r="J24" i="14"/>
  <c r="I237" i="14"/>
  <c r="H27" i="14"/>
  <c r="I27" i="14" s="1"/>
  <c r="M152" i="14"/>
  <c r="I28" i="14"/>
  <c r="I264" i="14"/>
  <c r="I303" i="14"/>
  <c r="I143" i="14"/>
  <c r="J86" i="14"/>
  <c r="I55" i="14"/>
  <c r="G117" i="14"/>
  <c r="G306" i="14"/>
  <c r="H209" i="14"/>
  <c r="I209" i="14" s="1"/>
  <c r="J205" i="14"/>
  <c r="H305" i="14"/>
  <c r="J141" i="14"/>
  <c r="G48" i="14"/>
  <c r="G112" i="14"/>
  <c r="H308" i="14"/>
  <c r="K153" i="14"/>
  <c r="I79" i="14"/>
  <c r="J79" i="14" s="1"/>
  <c r="K79" i="14" s="1"/>
  <c r="G115" i="14"/>
  <c r="L83" i="12"/>
  <c r="M206" i="14" l="1"/>
  <c r="N206" i="14" s="1"/>
  <c r="O206" i="14" s="1"/>
  <c r="J14" i="15"/>
  <c r="J17" i="15" s="1"/>
  <c r="I80" i="12"/>
  <c r="I78" i="12" s="1"/>
  <c r="K8" i="15"/>
  <c r="K10" i="15" s="1"/>
  <c r="J77" i="12"/>
  <c r="L245" i="14"/>
  <c r="M245" i="14" s="1"/>
  <c r="J242" i="14"/>
  <c r="L208" i="14"/>
  <c r="M208" i="14" s="1"/>
  <c r="J148" i="14"/>
  <c r="K148" i="14" s="1"/>
  <c r="L88" i="14"/>
  <c r="M88" i="14" s="1"/>
  <c r="K59" i="14"/>
  <c r="L59" i="14" s="1"/>
  <c r="K14" i="14"/>
  <c r="L14" i="14" s="1"/>
  <c r="M14" i="14" s="1"/>
  <c r="N14" i="14" s="1"/>
  <c r="M22" i="14"/>
  <c r="N22" i="14" s="1"/>
  <c r="L20" i="14"/>
  <c r="M20" i="14" s="1"/>
  <c r="J54" i="14"/>
  <c r="J311" i="14"/>
  <c r="K311" i="14" s="1"/>
  <c r="J58" i="14"/>
  <c r="L16" i="14"/>
  <c r="L271" i="14"/>
  <c r="M271" i="14" s="1"/>
  <c r="N271" i="14" s="1"/>
  <c r="O271" i="14" s="1"/>
  <c r="P271" i="14" s="1"/>
  <c r="J209" i="14"/>
  <c r="K209" i="14" s="1"/>
  <c r="E18" i="12"/>
  <c r="E47" i="12"/>
  <c r="H246" i="14"/>
  <c r="K25" i="14"/>
  <c r="L25" i="14" s="1"/>
  <c r="J280" i="14"/>
  <c r="N15" i="15"/>
  <c r="N178" i="14"/>
  <c r="O178" i="14" s="1"/>
  <c r="O183" i="14"/>
  <c r="P183" i="14" s="1"/>
  <c r="K240" i="14"/>
  <c r="L240" i="14" s="1"/>
  <c r="M118" i="14"/>
  <c r="N118" i="14" s="1"/>
  <c r="O118" i="14" s="1"/>
  <c r="P118" i="14" s="1"/>
  <c r="L273" i="14"/>
  <c r="M273" i="14" s="1"/>
  <c r="K76" i="14"/>
  <c r="L76" i="14" s="1"/>
  <c r="N152" i="14"/>
  <c r="I175" i="14"/>
  <c r="J250" i="14"/>
  <c r="J212" i="14"/>
  <c r="K212" i="14" s="1"/>
  <c r="L212" i="14" s="1"/>
  <c r="M212" i="14" s="1"/>
  <c r="I176" i="14"/>
  <c r="I236" i="14"/>
  <c r="J236" i="14" s="1"/>
  <c r="I179" i="14"/>
  <c r="J179" i="14" s="1"/>
  <c r="N78" i="14"/>
  <c r="O78" i="14" s="1"/>
  <c r="I31" i="14"/>
  <c r="J50" i="14"/>
  <c r="K50" i="14" s="1"/>
  <c r="H306" i="14"/>
  <c r="I306" i="14" s="1"/>
  <c r="H239" i="14"/>
  <c r="I239" i="14" s="1"/>
  <c r="K56" i="14"/>
  <c r="I61" i="14"/>
  <c r="L210" i="14"/>
  <c r="I244" i="14"/>
  <c r="J244" i="14" s="1"/>
  <c r="K244" i="14" s="1"/>
  <c r="I51" i="14"/>
  <c r="J51" i="14" s="1"/>
  <c r="L282" i="14"/>
  <c r="M202" i="14"/>
  <c r="K30" i="14"/>
  <c r="L87" i="14"/>
  <c r="M87" i="14" s="1"/>
  <c r="N87" i="14" s="1"/>
  <c r="K89" i="14"/>
  <c r="J281" i="14"/>
  <c r="K281" i="14" s="1"/>
  <c r="K12" i="14"/>
  <c r="L12" i="14" s="1"/>
  <c r="L276" i="14"/>
  <c r="M276" i="14" s="1"/>
  <c r="N276" i="14" s="1"/>
  <c r="K270" i="14"/>
  <c r="L270" i="14" s="1"/>
  <c r="J264" i="14"/>
  <c r="K264" i="14" s="1"/>
  <c r="L264" i="14" s="1"/>
  <c r="M264" i="14" s="1"/>
  <c r="I249" i="14"/>
  <c r="J249" i="14" s="1"/>
  <c r="K21" i="14"/>
  <c r="L21" i="14" s="1"/>
  <c r="M21" i="14" s="1"/>
  <c r="J91" i="14"/>
  <c r="H301" i="14"/>
  <c r="M122" i="14"/>
  <c r="K216" i="14"/>
  <c r="H115" i="14"/>
  <c r="H119" i="14"/>
  <c r="I119" i="14" s="1"/>
  <c r="H48" i="14"/>
  <c r="I48" i="14" s="1"/>
  <c r="J154" i="14"/>
  <c r="K205" i="14"/>
  <c r="H117" i="14"/>
  <c r="I305" i="14"/>
  <c r="J23" i="14"/>
  <c r="K23" i="14" s="1"/>
  <c r="J77" i="14"/>
  <c r="K77" i="14" s="1"/>
  <c r="K174" i="14"/>
  <c r="L30" i="14"/>
  <c r="K142" i="14"/>
  <c r="L142" i="14" s="1"/>
  <c r="H313" i="14"/>
  <c r="L278" i="14"/>
  <c r="L266" i="14"/>
  <c r="L219" i="14"/>
  <c r="M219" i="14" s="1"/>
  <c r="I155" i="14"/>
  <c r="J17" i="14"/>
  <c r="H121" i="14"/>
  <c r="L279" i="14"/>
  <c r="M279" i="14" s="1"/>
  <c r="K81" i="14"/>
  <c r="J207" i="14"/>
  <c r="J84" i="14"/>
  <c r="J143" i="14"/>
  <c r="L218" i="14"/>
  <c r="J187" i="14"/>
  <c r="H298" i="14"/>
  <c r="L201" i="14"/>
  <c r="L79" i="14"/>
  <c r="M79" i="14" s="1"/>
  <c r="K94" i="14"/>
  <c r="H112" i="14"/>
  <c r="I112" i="14" s="1"/>
  <c r="J238" i="14"/>
  <c r="I49" i="14"/>
  <c r="L90" i="14"/>
  <c r="J13" i="14"/>
  <c r="K13" i="14" s="1"/>
  <c r="N144" i="14"/>
  <c r="K15" i="14"/>
  <c r="N203" i="14"/>
  <c r="I123" i="14"/>
  <c r="I215" i="14"/>
  <c r="J215" i="14" s="1"/>
  <c r="L18" i="14"/>
  <c r="L157" i="14"/>
  <c r="I151" i="14"/>
  <c r="N267" i="14"/>
  <c r="L203" i="14"/>
  <c r="M203" i="14" s="1"/>
  <c r="J247" i="14"/>
  <c r="K307" i="14"/>
  <c r="K241" i="14"/>
  <c r="J237" i="14"/>
  <c r="H248" i="14"/>
  <c r="I248" i="14" s="1"/>
  <c r="L184" i="14"/>
  <c r="L283" i="14"/>
  <c r="K111" i="14"/>
  <c r="L92" i="14"/>
  <c r="J57" i="14"/>
  <c r="N83" i="14"/>
  <c r="M277" i="14"/>
  <c r="J310" i="14"/>
  <c r="K141" i="14"/>
  <c r="J303" i="14"/>
  <c r="N177" i="14"/>
  <c r="J220" i="14"/>
  <c r="K220" i="14" s="1"/>
  <c r="J213" i="14"/>
  <c r="I93" i="14"/>
  <c r="H116" i="14"/>
  <c r="I116" i="14" s="1"/>
  <c r="J27" i="14"/>
  <c r="K27" i="14" s="1"/>
  <c r="K182" i="14"/>
  <c r="L182" i="14" s="1"/>
  <c r="J19" i="14"/>
  <c r="J305" i="14"/>
  <c r="J156" i="14"/>
  <c r="J138" i="14"/>
  <c r="K275" i="14"/>
  <c r="K24" i="14"/>
  <c r="L24" i="14" s="1"/>
  <c r="L272" i="14"/>
  <c r="M272" i="14" s="1"/>
  <c r="I186" i="14"/>
  <c r="J186" i="14" s="1"/>
  <c r="L204" i="14"/>
  <c r="K211" i="14"/>
  <c r="I26" i="14"/>
  <c r="J140" i="14"/>
  <c r="K140" i="14" s="1"/>
  <c r="H124" i="14"/>
  <c r="I124" i="14" s="1"/>
  <c r="K80" i="14"/>
  <c r="J147" i="14"/>
  <c r="I304" i="14"/>
  <c r="J304" i="14" s="1"/>
  <c r="L75" i="14"/>
  <c r="L153" i="14"/>
  <c r="I308" i="14"/>
  <c r="J308" i="14" s="1"/>
  <c r="I120" i="14"/>
  <c r="J120" i="14" s="1"/>
  <c r="J110" i="14"/>
  <c r="J85" i="14"/>
  <c r="M16" i="14"/>
  <c r="I243" i="14"/>
  <c r="I53" i="14"/>
  <c r="J53" i="14" s="1"/>
  <c r="J185" i="14"/>
  <c r="K150" i="14"/>
  <c r="I52" i="14"/>
  <c r="J265" i="14"/>
  <c r="K242" i="14"/>
  <c r="L242" i="14" s="1"/>
  <c r="J29" i="14"/>
  <c r="K302" i="14"/>
  <c r="K114" i="14"/>
  <c r="J55" i="14"/>
  <c r="J28" i="14"/>
  <c r="M181" i="14"/>
  <c r="K300" i="14"/>
  <c r="I113" i="14"/>
  <c r="I299" i="14"/>
  <c r="J299" i="14" s="1"/>
  <c r="P146" i="14"/>
  <c r="Q146" i="14" s="1"/>
  <c r="R146" i="14" s="1"/>
  <c r="S146" i="14" s="1"/>
  <c r="T146" i="14" s="1"/>
  <c r="U146" i="14" s="1"/>
  <c r="V146" i="14" s="1"/>
  <c r="W146" i="14" s="1"/>
  <c r="X146" i="14" s="1"/>
  <c r="Y146" i="14" s="1"/>
  <c r="J145" i="14"/>
  <c r="K145" i="14" s="1"/>
  <c r="L145" i="14" s="1"/>
  <c r="I60" i="14"/>
  <c r="I47" i="14"/>
  <c r="J47" i="14" s="1"/>
  <c r="M268" i="14"/>
  <c r="J269" i="14"/>
  <c r="K269" i="14" s="1"/>
  <c r="L269" i="14" s="1"/>
  <c r="M217" i="14"/>
  <c r="L214" i="14"/>
  <c r="K86" i="14"/>
  <c r="L274" i="14"/>
  <c r="M274" i="14" s="1"/>
  <c r="M184" i="14"/>
  <c r="I46" i="14"/>
  <c r="L180" i="14"/>
  <c r="M180" i="14" s="1"/>
  <c r="N149" i="14"/>
  <c r="I312" i="14"/>
  <c r="M139" i="14"/>
  <c r="N139" i="14" s="1"/>
  <c r="O139" i="14" s="1"/>
  <c r="L82" i="14"/>
  <c r="M82" i="14" s="1"/>
  <c r="N82" i="14" s="1"/>
  <c r="O82" i="14" s="1"/>
  <c r="H309" i="14"/>
  <c r="M83" i="12"/>
  <c r="L148" i="14" l="1"/>
  <c r="L8" i="15"/>
  <c r="L10" i="15" s="1"/>
  <c r="K77" i="12"/>
  <c r="K14" i="15"/>
  <c r="K17" i="15" s="1"/>
  <c r="J80" i="12"/>
  <c r="J78" i="12" s="1"/>
  <c r="N272" i="14"/>
  <c r="O272" i="14" s="1"/>
  <c r="P272" i="14" s="1"/>
  <c r="P206" i="14"/>
  <c r="Q206" i="14" s="1"/>
  <c r="R206" i="14" s="1"/>
  <c r="N219" i="14"/>
  <c r="M142" i="14"/>
  <c r="N88" i="14"/>
  <c r="O88" i="14" s="1"/>
  <c r="M59" i="14"/>
  <c r="N20" i="14"/>
  <c r="J61" i="14"/>
  <c r="K61" i="14" s="1"/>
  <c r="L61" i="14" s="1"/>
  <c r="M61" i="14" s="1"/>
  <c r="K58" i="14"/>
  <c r="K54" i="14"/>
  <c r="L54" i="14" s="1"/>
  <c r="M54" i="14" s="1"/>
  <c r="M240" i="14"/>
  <c r="N240" i="14" s="1"/>
  <c r="L281" i="14"/>
  <c r="M281" i="14" s="1"/>
  <c r="M242" i="14"/>
  <c r="N242" i="14" s="1"/>
  <c r="O87" i="14"/>
  <c r="N208" i="14"/>
  <c r="L27" i="14"/>
  <c r="M27" i="14" s="1"/>
  <c r="N27" i="14" s="1"/>
  <c r="O27" i="14" s="1"/>
  <c r="K304" i="14"/>
  <c r="L304" i="14" s="1"/>
  <c r="M304" i="14" s="1"/>
  <c r="O14" i="14"/>
  <c r="P14" i="14" s="1"/>
  <c r="K280" i="14"/>
  <c r="I246" i="14"/>
  <c r="J246" i="14" s="1"/>
  <c r="E26" i="12"/>
  <c r="O15" i="15"/>
  <c r="P78" i="14"/>
  <c r="Q78" i="14" s="1"/>
  <c r="R78" i="14" s="1"/>
  <c r="S78" i="14" s="1"/>
  <c r="T78" i="14" s="1"/>
  <c r="U78" i="14" s="1"/>
  <c r="V78" i="14" s="1"/>
  <c r="W78" i="14" s="1"/>
  <c r="X78" i="14" s="1"/>
  <c r="Y78" i="14" s="1"/>
  <c r="L140" i="14"/>
  <c r="M140" i="14" s="1"/>
  <c r="N140" i="14" s="1"/>
  <c r="K249" i="14"/>
  <c r="L249" i="14" s="1"/>
  <c r="J306" i="14"/>
  <c r="N273" i="14"/>
  <c r="O273" i="14" s="1"/>
  <c r="Q183" i="14"/>
  <c r="R183" i="14" s="1"/>
  <c r="S183" i="14" s="1"/>
  <c r="T183" i="14" s="1"/>
  <c r="L50" i="14"/>
  <c r="M50" i="14" s="1"/>
  <c r="L13" i="14"/>
  <c r="M13" i="14" s="1"/>
  <c r="N13" i="14" s="1"/>
  <c r="N180" i="14"/>
  <c r="O180" i="14" s="1"/>
  <c r="P180" i="14" s="1"/>
  <c r="Q180" i="14" s="1"/>
  <c r="M145" i="14"/>
  <c r="N145" i="14" s="1"/>
  <c r="L86" i="14"/>
  <c r="M86" i="14" s="1"/>
  <c r="N86" i="14" s="1"/>
  <c r="O86" i="14" s="1"/>
  <c r="P86" i="14" s="1"/>
  <c r="Q86" i="14" s="1"/>
  <c r="R86" i="14" s="1"/>
  <c r="S86" i="14" s="1"/>
  <c r="T86" i="14" s="1"/>
  <c r="U86" i="14" s="1"/>
  <c r="V86" i="14" s="1"/>
  <c r="W86" i="14" s="1"/>
  <c r="X86" i="14" s="1"/>
  <c r="Y86" i="14" s="1"/>
  <c r="N59" i="14"/>
  <c r="O59" i="14" s="1"/>
  <c r="M269" i="14"/>
  <c r="N269" i="14" s="1"/>
  <c r="O269" i="14" s="1"/>
  <c r="P269" i="14" s="1"/>
  <c r="Q269" i="14" s="1"/>
  <c r="R269" i="14" s="1"/>
  <c r="S269" i="14" s="1"/>
  <c r="T269" i="14" s="1"/>
  <c r="U269" i="14" s="1"/>
  <c r="V269" i="14" s="1"/>
  <c r="W269" i="14" s="1"/>
  <c r="X269" i="14" s="1"/>
  <c r="Y269" i="14" s="1"/>
  <c r="L311" i="14"/>
  <c r="M311" i="14" s="1"/>
  <c r="N21" i="14"/>
  <c r="N212" i="14"/>
  <c r="O212" i="14" s="1"/>
  <c r="M75" i="14"/>
  <c r="N75" i="14" s="1"/>
  <c r="J243" i="14"/>
  <c r="K243" i="14" s="1"/>
  <c r="M204" i="14"/>
  <c r="N204" i="14" s="1"/>
  <c r="J93" i="14"/>
  <c r="K310" i="14"/>
  <c r="L241" i="14"/>
  <c r="M241" i="14" s="1"/>
  <c r="N241" i="14" s="1"/>
  <c r="P139" i="14"/>
  <c r="Q139" i="14" s="1"/>
  <c r="R139" i="14" s="1"/>
  <c r="S139" i="14" s="1"/>
  <c r="T139" i="14" s="1"/>
  <c r="U139" i="14" s="1"/>
  <c r="V139" i="14" s="1"/>
  <c r="W139" i="14" s="1"/>
  <c r="X139" i="14" s="1"/>
  <c r="Y139" i="14" s="1"/>
  <c r="P82" i="14"/>
  <c r="Q82" i="14" s="1"/>
  <c r="R82" i="14" s="1"/>
  <c r="S82" i="14" s="1"/>
  <c r="T82" i="14" s="1"/>
  <c r="U82" i="14" s="1"/>
  <c r="V82" i="14" s="1"/>
  <c r="W82" i="14" s="1"/>
  <c r="X82" i="14" s="1"/>
  <c r="Y82" i="14" s="1"/>
  <c r="M157" i="14"/>
  <c r="M182" i="14"/>
  <c r="O203" i="14"/>
  <c r="L15" i="14"/>
  <c r="J49" i="14"/>
  <c r="K238" i="14"/>
  <c r="L94" i="14"/>
  <c r="M94" i="14" s="1"/>
  <c r="N94" i="14" s="1"/>
  <c r="O94" i="14" s="1"/>
  <c r="K213" i="14"/>
  <c r="I121" i="14"/>
  <c r="J123" i="14"/>
  <c r="K123" i="14" s="1"/>
  <c r="K154" i="14"/>
  <c r="M153" i="14"/>
  <c r="N153" i="14" s="1"/>
  <c r="I301" i="14"/>
  <c r="K147" i="14"/>
  <c r="L147" i="14" s="1"/>
  <c r="M147" i="14" s="1"/>
  <c r="N147" i="14" s="1"/>
  <c r="O147" i="14" s="1"/>
  <c r="P147" i="14" s="1"/>
  <c r="Q147" i="14" s="1"/>
  <c r="R147" i="14" s="1"/>
  <c r="S147" i="14" s="1"/>
  <c r="T147" i="14" s="1"/>
  <c r="U147" i="14" s="1"/>
  <c r="V147" i="14" s="1"/>
  <c r="W147" i="14" s="1"/>
  <c r="X147" i="14" s="1"/>
  <c r="L154" i="14"/>
  <c r="M154" i="14" s="1"/>
  <c r="N154" i="14" s="1"/>
  <c r="O154" i="14" s="1"/>
  <c r="P154" i="14" s="1"/>
  <c r="Q154" i="14" s="1"/>
  <c r="R154" i="14" s="1"/>
  <c r="K91" i="14"/>
  <c r="M270" i="14"/>
  <c r="O276" i="14"/>
  <c r="P276" i="14" s="1"/>
  <c r="Q276" i="14" s="1"/>
  <c r="R276" i="14" s="1"/>
  <c r="S276" i="14" s="1"/>
  <c r="T276" i="14" s="1"/>
  <c r="U276" i="14" s="1"/>
  <c r="V276" i="14" s="1"/>
  <c r="W276" i="14" s="1"/>
  <c r="X276" i="14" s="1"/>
  <c r="Y276" i="14" s="1"/>
  <c r="L89" i="14"/>
  <c r="M89" i="14" s="1"/>
  <c r="M210" i="14"/>
  <c r="K156" i="14"/>
  <c r="L156" i="14" s="1"/>
  <c r="K207" i="14"/>
  <c r="K179" i="14"/>
  <c r="L179" i="14" s="1"/>
  <c r="M179" i="14" s="1"/>
  <c r="N179" i="14" s="1"/>
  <c r="O179" i="14" s="1"/>
  <c r="P179" i="14" s="1"/>
  <c r="O152" i="14"/>
  <c r="N279" i="14"/>
  <c r="O279" i="14" s="1"/>
  <c r="Q118" i="14"/>
  <c r="R118" i="14" s="1"/>
  <c r="K186" i="14"/>
  <c r="K17" i="14"/>
  <c r="O149" i="14"/>
  <c r="I309" i="14"/>
  <c r="N245" i="14"/>
  <c r="L23" i="14"/>
  <c r="M23" i="14" s="1"/>
  <c r="N23" i="14" s="1"/>
  <c r="O23" i="14" s="1"/>
  <c r="P23" i="14" s="1"/>
  <c r="Q23" i="14" s="1"/>
  <c r="N217" i="14"/>
  <c r="O217" i="14" s="1"/>
  <c r="N268" i="14"/>
  <c r="O268" i="14" s="1"/>
  <c r="P268" i="14" s="1"/>
  <c r="J113" i="14"/>
  <c r="J112" i="14"/>
  <c r="M76" i="14"/>
  <c r="L244" i="14"/>
  <c r="N122" i="14"/>
  <c r="O122" i="14" s="1"/>
  <c r="L275" i="14"/>
  <c r="M275" i="14" s="1"/>
  <c r="N275" i="14" s="1"/>
  <c r="K138" i="14"/>
  <c r="L211" i="14"/>
  <c r="L220" i="14"/>
  <c r="M92" i="14"/>
  <c r="N274" i="14"/>
  <c r="O274" i="14" s="1"/>
  <c r="P274" i="14" s="1"/>
  <c r="Q274" i="14" s="1"/>
  <c r="R274" i="14" s="1"/>
  <c r="S274" i="14" s="1"/>
  <c r="O267" i="14"/>
  <c r="P267" i="14" s="1"/>
  <c r="Q267" i="14" s="1"/>
  <c r="R267" i="14" s="1"/>
  <c r="S267" i="14" s="1"/>
  <c r="T267" i="14" s="1"/>
  <c r="U267" i="14" s="1"/>
  <c r="V267" i="14" s="1"/>
  <c r="N181" i="14"/>
  <c r="O144" i="14"/>
  <c r="M12" i="14"/>
  <c r="N12" i="14" s="1"/>
  <c r="L150" i="14"/>
  <c r="K143" i="14"/>
  <c r="J155" i="14"/>
  <c r="M266" i="14"/>
  <c r="I313" i="14"/>
  <c r="M282" i="14"/>
  <c r="J48" i="14"/>
  <c r="J119" i="14"/>
  <c r="K119" i="14" s="1"/>
  <c r="O219" i="14"/>
  <c r="P219" i="14" s="1"/>
  <c r="Q219" i="14" s="1"/>
  <c r="R219" i="14" s="1"/>
  <c r="S219" i="14" s="1"/>
  <c r="T219" i="14" s="1"/>
  <c r="K57" i="14"/>
  <c r="J60" i="14"/>
  <c r="J239" i="14"/>
  <c r="M24" i="14"/>
  <c r="N24" i="14" s="1"/>
  <c r="O24" i="14" s="1"/>
  <c r="P24" i="14" s="1"/>
  <c r="Q24" i="14" s="1"/>
  <c r="R24" i="14" s="1"/>
  <c r="S24" i="14" s="1"/>
  <c r="K55" i="14"/>
  <c r="L55" i="14" s="1"/>
  <c r="L209" i="14"/>
  <c r="J312" i="14"/>
  <c r="K312" i="14" s="1"/>
  <c r="K53" i="14"/>
  <c r="L53" i="14" s="1"/>
  <c r="M53" i="14" s="1"/>
  <c r="K308" i="14"/>
  <c r="L308" i="14" s="1"/>
  <c r="M308" i="14" s="1"/>
  <c r="J26" i="14"/>
  <c r="K26" i="14" s="1"/>
  <c r="K85" i="14"/>
  <c r="L85" i="14" s="1"/>
  <c r="N277" i="14"/>
  <c r="O277" i="14" s="1"/>
  <c r="P277" i="14" s="1"/>
  <c r="Q277" i="14" s="1"/>
  <c r="R277" i="14" s="1"/>
  <c r="S277" i="14" s="1"/>
  <c r="T277" i="14" s="1"/>
  <c r="O83" i="14"/>
  <c r="P83" i="14" s="1"/>
  <c r="Q83" i="14" s="1"/>
  <c r="R83" i="14" s="1"/>
  <c r="S83" i="14" s="1"/>
  <c r="K28" i="14"/>
  <c r="L28" i="14" s="1"/>
  <c r="M28" i="14" s="1"/>
  <c r="N28" i="14" s="1"/>
  <c r="K112" i="14"/>
  <c r="L112" i="14" s="1"/>
  <c r="K187" i="14"/>
  <c r="N79" i="14"/>
  <c r="O79" i="14" s="1"/>
  <c r="P79" i="14" s="1"/>
  <c r="Q79" i="14" s="1"/>
  <c r="L81" i="14"/>
  <c r="M278" i="14"/>
  <c r="L205" i="14"/>
  <c r="M205" i="14" s="1"/>
  <c r="K215" i="14"/>
  <c r="N264" i="14"/>
  <c r="O264" i="14" s="1"/>
  <c r="M214" i="14"/>
  <c r="N214" i="14" s="1"/>
  <c r="O214" i="14" s="1"/>
  <c r="P214" i="14" s="1"/>
  <c r="Q214" i="14" s="1"/>
  <c r="R214" i="14" s="1"/>
  <c r="S214" i="14" s="1"/>
  <c r="T214" i="14" s="1"/>
  <c r="U214" i="14" s="1"/>
  <c r="V214" i="14" s="1"/>
  <c r="W214" i="14" s="1"/>
  <c r="X214" i="14" s="1"/>
  <c r="Y214" i="14" s="1"/>
  <c r="K185" i="14"/>
  <c r="M18" i="14"/>
  <c r="N18" i="14" s="1"/>
  <c r="O18" i="14" s="1"/>
  <c r="P18" i="14" s="1"/>
  <c r="Q18" i="14" s="1"/>
  <c r="R18" i="14" s="1"/>
  <c r="S18" i="14" s="1"/>
  <c r="T18" i="14" s="1"/>
  <c r="U18" i="14" s="1"/>
  <c r="V18" i="14" s="1"/>
  <c r="W18" i="14" s="1"/>
  <c r="X18" i="14" s="1"/>
  <c r="Y18" i="14" s="1"/>
  <c r="P87" i="14"/>
  <c r="Q87" i="14" s="1"/>
  <c r="R87" i="14" s="1"/>
  <c r="P217" i="14"/>
  <c r="Q217" i="14" s="1"/>
  <c r="R217" i="14" s="1"/>
  <c r="S217" i="14" s="1"/>
  <c r="T217" i="14" s="1"/>
  <c r="L114" i="14"/>
  <c r="L302" i="14"/>
  <c r="M302" i="14" s="1"/>
  <c r="K29" i="14"/>
  <c r="L29" i="14" s="1"/>
  <c r="K306" i="14"/>
  <c r="L306" i="14" s="1"/>
  <c r="M201" i="14"/>
  <c r="N201" i="14" s="1"/>
  <c r="O201" i="14" s="1"/>
  <c r="P201" i="14" s="1"/>
  <c r="Q201" i="14" s="1"/>
  <c r="R201" i="14" s="1"/>
  <c r="S201" i="14" s="1"/>
  <c r="T201" i="14" s="1"/>
  <c r="U201" i="14" s="1"/>
  <c r="V201" i="14" s="1"/>
  <c r="W201" i="14" s="1"/>
  <c r="X201" i="14" s="1"/>
  <c r="Y201" i="14" s="1"/>
  <c r="K305" i="14"/>
  <c r="L305" i="14" s="1"/>
  <c r="M305" i="14" s="1"/>
  <c r="N305" i="14" s="1"/>
  <c r="O305" i="14" s="1"/>
  <c r="P305" i="14" s="1"/>
  <c r="L56" i="14"/>
  <c r="Q271" i="14"/>
  <c r="R271" i="14" s="1"/>
  <c r="S271" i="14" s="1"/>
  <c r="T271" i="14" s="1"/>
  <c r="U271" i="14" s="1"/>
  <c r="V271" i="14" s="1"/>
  <c r="W271" i="14" s="1"/>
  <c r="X271" i="14" s="1"/>
  <c r="Y271" i="14" s="1"/>
  <c r="J124" i="14"/>
  <c r="K124" i="14" s="1"/>
  <c r="K19" i="14"/>
  <c r="K303" i="14"/>
  <c r="L141" i="14"/>
  <c r="M141" i="14" s="1"/>
  <c r="N141" i="14" s="1"/>
  <c r="O141" i="14" s="1"/>
  <c r="P141" i="14" s="1"/>
  <c r="Q141" i="14" s="1"/>
  <c r="R141" i="14" s="1"/>
  <c r="S141" i="14" s="1"/>
  <c r="T141" i="14" s="1"/>
  <c r="U141" i="14" s="1"/>
  <c r="V141" i="14" s="1"/>
  <c r="W141" i="14" s="1"/>
  <c r="X141" i="14" s="1"/>
  <c r="Y141" i="14" s="1"/>
  <c r="M283" i="14"/>
  <c r="N184" i="14"/>
  <c r="L307" i="14"/>
  <c r="K247" i="14"/>
  <c r="L247" i="14" s="1"/>
  <c r="I117" i="14"/>
  <c r="J151" i="14"/>
  <c r="K151" i="14" s="1"/>
  <c r="L151" i="14" s="1"/>
  <c r="N16" i="14"/>
  <c r="O16" i="14" s="1"/>
  <c r="P16" i="14" s="1"/>
  <c r="Q16" i="14" s="1"/>
  <c r="R16" i="14" s="1"/>
  <c r="S16" i="14" s="1"/>
  <c r="M30" i="14"/>
  <c r="M90" i="14"/>
  <c r="N90" i="14" s="1"/>
  <c r="L80" i="14"/>
  <c r="M80" i="14" s="1"/>
  <c r="N80" i="14" s="1"/>
  <c r="O80" i="14" s="1"/>
  <c r="P80" i="14" s="1"/>
  <c r="Q80" i="14" s="1"/>
  <c r="R80" i="14" s="1"/>
  <c r="S80" i="14" s="1"/>
  <c r="T80" i="14" s="1"/>
  <c r="U80" i="14" s="1"/>
  <c r="V80" i="14" s="1"/>
  <c r="W80" i="14" s="1"/>
  <c r="X80" i="14" s="1"/>
  <c r="Y80" i="14" s="1"/>
  <c r="M148" i="14"/>
  <c r="N148" i="14" s="1"/>
  <c r="I298" i="14"/>
  <c r="M218" i="14"/>
  <c r="N218" i="14"/>
  <c r="O218" i="14" s="1"/>
  <c r="P218" i="14" s="1"/>
  <c r="Q218" i="14" s="1"/>
  <c r="R218" i="14" s="1"/>
  <c r="S218" i="14" s="1"/>
  <c r="T218" i="14" s="1"/>
  <c r="U218" i="14" s="1"/>
  <c r="V218" i="14" s="1"/>
  <c r="W218" i="14" s="1"/>
  <c r="X218" i="14" s="1"/>
  <c r="Y218" i="14" s="1"/>
  <c r="K84" i="14"/>
  <c r="L84" i="14" s="1"/>
  <c r="M84" i="14" s="1"/>
  <c r="N84" i="14" s="1"/>
  <c r="J175" i="14"/>
  <c r="K175" i="14" s="1"/>
  <c r="L175" i="14" s="1"/>
  <c r="N142" i="14"/>
  <c r="L77" i="14"/>
  <c r="K120" i="14"/>
  <c r="I115" i="14"/>
  <c r="J115" i="14" s="1"/>
  <c r="L216" i="14"/>
  <c r="M216" i="14" s="1"/>
  <c r="J248" i="14"/>
  <c r="J176" i="14"/>
  <c r="K237" i="14"/>
  <c r="O22" i="14"/>
  <c r="N202" i="14"/>
  <c r="K51" i="14"/>
  <c r="M25" i="14"/>
  <c r="N25" i="14" s="1"/>
  <c r="J52" i="14"/>
  <c r="K52" i="14" s="1"/>
  <c r="J31" i="14"/>
  <c r="K265" i="14"/>
  <c r="J116" i="14"/>
  <c r="K116" i="14" s="1"/>
  <c r="K250" i="14"/>
  <c r="N83" i="12"/>
  <c r="P88" i="14" l="1"/>
  <c r="Q88" i="14" s="1"/>
  <c r="L14" i="15"/>
  <c r="L17" i="15" s="1"/>
  <c r="K80" i="12"/>
  <c r="K78" i="12" s="1"/>
  <c r="M8" i="15"/>
  <c r="M10" i="15" s="1"/>
  <c r="L77" i="12"/>
  <c r="Q272" i="14"/>
  <c r="P264" i="14"/>
  <c r="Q264" i="14" s="1"/>
  <c r="R264" i="14" s="1"/>
  <c r="S264" i="14" s="1"/>
  <c r="T264" i="14" s="1"/>
  <c r="U264" i="14" s="1"/>
  <c r="V264" i="14" s="1"/>
  <c r="W264" i="14" s="1"/>
  <c r="X264" i="14" s="1"/>
  <c r="Y264" i="14" s="1"/>
  <c r="O242" i="14"/>
  <c r="S206" i="14"/>
  <c r="P242" i="14"/>
  <c r="S87" i="14"/>
  <c r="T87" i="14" s="1"/>
  <c r="N54" i="14"/>
  <c r="O54" i="14" s="1"/>
  <c r="P54" i="14" s="1"/>
  <c r="O20" i="14"/>
  <c r="P20" i="14" s="1"/>
  <c r="O145" i="14"/>
  <c r="P145" i="14" s="1"/>
  <c r="K246" i="14"/>
  <c r="L246" i="14" s="1"/>
  <c r="M246" i="14" s="1"/>
  <c r="P279" i="14"/>
  <c r="Q279" i="14" s="1"/>
  <c r="R279" i="14" s="1"/>
  <c r="S279" i="14" s="1"/>
  <c r="T279" i="14" s="1"/>
  <c r="U279" i="14" s="1"/>
  <c r="V279" i="14" s="1"/>
  <c r="W279" i="14" s="1"/>
  <c r="X279" i="14" s="1"/>
  <c r="Y279" i="14" s="1"/>
  <c r="P27" i="14"/>
  <c r="Q27" i="14" s="1"/>
  <c r="M29" i="14"/>
  <c r="N29" i="14" s="1"/>
  <c r="U87" i="14"/>
  <c r="V87" i="14" s="1"/>
  <c r="W87" i="14" s="1"/>
  <c r="X87" i="14" s="1"/>
  <c r="Y87" i="14" s="1"/>
  <c r="N308" i="14"/>
  <c r="O308" i="14" s="1"/>
  <c r="O153" i="14"/>
  <c r="P153" i="14" s="1"/>
  <c r="Q153" i="14" s="1"/>
  <c r="R153" i="14" s="1"/>
  <c r="S153" i="14" s="1"/>
  <c r="T153" i="14" s="1"/>
  <c r="U153" i="14" s="1"/>
  <c r="V153" i="14" s="1"/>
  <c r="W153" i="14" s="1"/>
  <c r="X153" i="14" s="1"/>
  <c r="Y153" i="14" s="1"/>
  <c r="R88" i="14"/>
  <c r="S88" i="14" s="1"/>
  <c r="L280" i="14"/>
  <c r="M280" i="14" s="1"/>
  <c r="E35" i="12"/>
  <c r="O204" i="14"/>
  <c r="Q268" i="14"/>
  <c r="R268" i="14" s="1"/>
  <c r="S268" i="14" s="1"/>
  <c r="T268" i="14" s="1"/>
  <c r="U268" i="14" s="1"/>
  <c r="V268" i="14" s="1"/>
  <c r="W268" i="14" s="1"/>
  <c r="X268" i="14" s="1"/>
  <c r="Y268" i="14" s="1"/>
  <c r="L58" i="14"/>
  <c r="M58" i="14" s="1"/>
  <c r="O148" i="14"/>
  <c r="P148" i="14" s="1"/>
  <c r="M85" i="14"/>
  <c r="N85" i="14" s="1"/>
  <c r="O85" i="14" s="1"/>
  <c r="P85" i="14" s="1"/>
  <c r="Q85" i="14" s="1"/>
  <c r="R85" i="14" s="1"/>
  <c r="S85" i="14" s="1"/>
  <c r="T85" i="14" s="1"/>
  <c r="U85" i="14" s="1"/>
  <c r="V85" i="14" s="1"/>
  <c r="W85" i="14" s="1"/>
  <c r="X85" i="14" s="1"/>
  <c r="Y85" i="14" s="1"/>
  <c r="O75" i="14"/>
  <c r="P75" i="14" s="1"/>
  <c r="Q75" i="14" s="1"/>
  <c r="R75" i="14" s="1"/>
  <c r="S75" i="14" s="1"/>
  <c r="T75" i="14" s="1"/>
  <c r="U75" i="14" s="1"/>
  <c r="V75" i="14" s="1"/>
  <c r="W75" i="14" s="1"/>
  <c r="X75" i="14" s="1"/>
  <c r="Y75" i="14" s="1"/>
  <c r="O208" i="14"/>
  <c r="P15" i="15"/>
  <c r="R79" i="14"/>
  <c r="S79" i="14" s="1"/>
  <c r="T79" i="14" s="1"/>
  <c r="U79" i="14" s="1"/>
  <c r="V79" i="14" s="1"/>
  <c r="W79" i="14" s="1"/>
  <c r="X79" i="14" s="1"/>
  <c r="Y79" i="14" s="1"/>
  <c r="P94" i="14"/>
  <c r="Q94" i="14" s="1"/>
  <c r="R94" i="14" s="1"/>
  <c r="S94" i="14" s="1"/>
  <c r="T94" i="14" s="1"/>
  <c r="U94" i="14" s="1"/>
  <c r="V94" i="14" s="1"/>
  <c r="W94" i="14" s="1"/>
  <c r="X94" i="14" s="1"/>
  <c r="Y94" i="14" s="1"/>
  <c r="O140" i="14"/>
  <c r="P140" i="14" s="1"/>
  <c r="Q140" i="14" s="1"/>
  <c r="R140" i="14" s="1"/>
  <c r="S140" i="14" s="1"/>
  <c r="T140" i="14" s="1"/>
  <c r="U140" i="14" s="1"/>
  <c r="V140" i="14" s="1"/>
  <c r="W140" i="14" s="1"/>
  <c r="X140" i="14" s="1"/>
  <c r="Y140" i="14" s="1"/>
  <c r="O84" i="14"/>
  <c r="P84" i="14" s="1"/>
  <c r="Q84" i="14" s="1"/>
  <c r="R84" i="14" s="1"/>
  <c r="L312" i="14"/>
  <c r="M312" i="14" s="1"/>
  <c r="P212" i="14"/>
  <c r="Q212" i="14" s="1"/>
  <c r="R212" i="14" s="1"/>
  <c r="S212" i="14" s="1"/>
  <c r="T212" i="14" s="1"/>
  <c r="M247" i="14"/>
  <c r="N216" i="14"/>
  <c r="O216" i="14" s="1"/>
  <c r="P216" i="14" s="1"/>
  <c r="Q216" i="14" s="1"/>
  <c r="R216" i="14" s="1"/>
  <c r="S216" i="14" s="1"/>
  <c r="T216" i="14" s="1"/>
  <c r="U216" i="14" s="1"/>
  <c r="V216" i="14" s="1"/>
  <c r="W216" i="14" s="1"/>
  <c r="X216" i="14" s="1"/>
  <c r="Y216" i="14" s="1"/>
  <c r="N205" i="14"/>
  <c r="O205" i="14" s="1"/>
  <c r="P205" i="14" s="1"/>
  <c r="Q205" i="14" s="1"/>
  <c r="R205" i="14" s="1"/>
  <c r="S205" i="14" s="1"/>
  <c r="T205" i="14" s="1"/>
  <c r="U205" i="14" s="1"/>
  <c r="V205" i="14" s="1"/>
  <c r="W205" i="14" s="1"/>
  <c r="X205" i="14" s="1"/>
  <c r="Y205" i="14" s="1"/>
  <c r="O28" i="14"/>
  <c r="P28" i="14" s="1"/>
  <c r="Q28" i="14" s="1"/>
  <c r="R28" i="14" s="1"/>
  <c r="S28" i="14" s="1"/>
  <c r="T28" i="14" s="1"/>
  <c r="U28" i="14" s="1"/>
  <c r="V28" i="14" s="1"/>
  <c r="L265" i="14"/>
  <c r="M265" i="14" s="1"/>
  <c r="N265" i="14" s="1"/>
  <c r="O265" i="14" s="1"/>
  <c r="P265" i="14" s="1"/>
  <c r="Q265" i="14" s="1"/>
  <c r="R265" i="14" s="1"/>
  <c r="S265" i="14" s="1"/>
  <c r="T265" i="14" s="1"/>
  <c r="U265" i="14" s="1"/>
  <c r="V265" i="14" s="1"/>
  <c r="W265" i="14" s="1"/>
  <c r="X265" i="14" s="1"/>
  <c r="Y265" i="14" s="1"/>
  <c r="P22" i="14"/>
  <c r="Q22" i="14" s="1"/>
  <c r="R22" i="14" s="1"/>
  <c r="S22" i="14" s="1"/>
  <c r="L250" i="14"/>
  <c r="K31" i="14"/>
  <c r="L31" i="14" s="1"/>
  <c r="M31" i="14" s="1"/>
  <c r="L303" i="14"/>
  <c r="L124" i="14"/>
  <c r="M124" i="14" s="1"/>
  <c r="N124" i="14" s="1"/>
  <c r="O124" i="14" s="1"/>
  <c r="P124" i="14" s="1"/>
  <c r="Q124" i="14" s="1"/>
  <c r="K248" i="14"/>
  <c r="M114" i="14"/>
  <c r="N114" i="14" s="1"/>
  <c r="K176" i="14"/>
  <c r="L176" i="14" s="1"/>
  <c r="M176" i="14" s="1"/>
  <c r="U277" i="14"/>
  <c r="V277" i="14" s="1"/>
  <c r="W277" i="14" s="1"/>
  <c r="X277" i="14" s="1"/>
  <c r="Y277" i="14" s="1"/>
  <c r="T16" i="14"/>
  <c r="U16" i="14" s="1"/>
  <c r="V16" i="14" s="1"/>
  <c r="W16" i="14" s="1"/>
  <c r="X16" i="14" s="1"/>
  <c r="Y16" i="14" s="1"/>
  <c r="K239" i="14"/>
  <c r="N281" i="14"/>
  <c r="O12" i="14"/>
  <c r="P12" i="14" s="1"/>
  <c r="Q12" i="14" s="1"/>
  <c r="R12" i="14" s="1"/>
  <c r="S12" i="14" s="1"/>
  <c r="J313" i="14"/>
  <c r="K155" i="14"/>
  <c r="L143" i="14"/>
  <c r="M143" i="14" s="1"/>
  <c r="O181" i="14"/>
  <c r="J309" i="14"/>
  <c r="Q14" i="14"/>
  <c r="R14" i="14" s="1"/>
  <c r="L17" i="14"/>
  <c r="M17" i="14" s="1"/>
  <c r="N17" i="14" s="1"/>
  <c r="O17" i="14" s="1"/>
  <c r="P17" i="14" s="1"/>
  <c r="Q17" i="14" s="1"/>
  <c r="R17" i="14" s="1"/>
  <c r="S17" i="14" s="1"/>
  <c r="T17" i="14" s="1"/>
  <c r="U17" i="14" s="1"/>
  <c r="V17" i="14" s="1"/>
  <c r="W17" i="14" s="1"/>
  <c r="X17" i="14" s="1"/>
  <c r="L207" i="14"/>
  <c r="S154" i="14"/>
  <c r="T154" i="14" s="1"/>
  <c r="U154" i="14" s="1"/>
  <c r="V154" i="14" s="1"/>
  <c r="W154" i="14" s="1"/>
  <c r="X154" i="14" s="1"/>
  <c r="Y154" i="14" s="1"/>
  <c r="N278" i="14"/>
  <c r="L120" i="14"/>
  <c r="O241" i="14"/>
  <c r="K93" i="14"/>
  <c r="M244" i="14"/>
  <c r="L185" i="14"/>
  <c r="N76" i="14"/>
  <c r="O76" i="14" s="1"/>
  <c r="P76" i="14" s="1"/>
  <c r="Q76" i="14" s="1"/>
  <c r="R76" i="14" s="1"/>
  <c r="S76" i="14" s="1"/>
  <c r="T76" i="14" s="1"/>
  <c r="U76" i="14" s="1"/>
  <c r="V76" i="14" s="1"/>
  <c r="W76" i="14" s="1"/>
  <c r="X76" i="14" s="1"/>
  <c r="Y76" i="14" s="1"/>
  <c r="L51" i="14"/>
  <c r="O202" i="14"/>
  <c r="M249" i="14"/>
  <c r="K60" i="14"/>
  <c r="L60" i="14" s="1"/>
  <c r="M60" i="14" s="1"/>
  <c r="M307" i="14"/>
  <c r="L19" i="14"/>
  <c r="M19" i="14" s="1"/>
  <c r="N19" i="14" s="1"/>
  <c r="O19" i="14" s="1"/>
  <c r="P19" i="14" s="1"/>
  <c r="Q19" i="14" s="1"/>
  <c r="R19" i="14" s="1"/>
  <c r="S19" i="14" s="1"/>
  <c r="T19" i="14" s="1"/>
  <c r="U19" i="14" s="1"/>
  <c r="V19" i="14" s="1"/>
  <c r="W19" i="14" s="1"/>
  <c r="X19" i="14" s="1"/>
  <c r="Y19" i="14" s="1"/>
  <c r="U217" i="14"/>
  <c r="V217" i="14" s="1"/>
  <c r="W217" i="14" s="1"/>
  <c r="X217" i="14" s="1"/>
  <c r="Y217" i="14" s="1"/>
  <c r="N311" i="14"/>
  <c r="M55" i="14"/>
  <c r="L91" i="14"/>
  <c r="M91" i="14" s="1"/>
  <c r="N91" i="14" s="1"/>
  <c r="O91" i="14" s="1"/>
  <c r="P91" i="14" s="1"/>
  <c r="Q91" i="14" s="1"/>
  <c r="R91" i="14" s="1"/>
  <c r="S91" i="14" s="1"/>
  <c r="T91" i="14" s="1"/>
  <c r="U91" i="14" s="1"/>
  <c r="V91" i="14" s="1"/>
  <c r="W91" i="14" s="1"/>
  <c r="X91" i="14" s="1"/>
  <c r="Y91" i="14" s="1"/>
  <c r="K49" i="14"/>
  <c r="T83" i="14"/>
  <c r="U83" i="14" s="1"/>
  <c r="V83" i="14" s="1"/>
  <c r="W83" i="14" s="1"/>
  <c r="X83" i="14" s="1"/>
  <c r="Y83" i="14" s="1"/>
  <c r="L57" i="14"/>
  <c r="U219" i="14"/>
  <c r="V219" i="14" s="1"/>
  <c r="W219" i="14" s="1"/>
  <c r="X219" i="14" s="1"/>
  <c r="Y219" i="14" s="1"/>
  <c r="L119" i="14"/>
  <c r="N282" i="14"/>
  <c r="O282" i="14" s="1"/>
  <c r="P282" i="14" s="1"/>
  <c r="M150" i="14"/>
  <c r="N150" i="14" s="1"/>
  <c r="O150" i="14" s="1"/>
  <c r="P150" i="14" s="1"/>
  <c r="Q150" i="14" s="1"/>
  <c r="R150" i="14" s="1"/>
  <c r="S150" i="14" s="1"/>
  <c r="T150" i="14" s="1"/>
  <c r="U150" i="14" s="1"/>
  <c r="V150" i="14" s="1"/>
  <c r="W150" i="14" s="1"/>
  <c r="X150" i="14" s="1"/>
  <c r="Y150" i="14" s="1"/>
  <c r="W267" i="14"/>
  <c r="X267" i="14" s="1"/>
  <c r="Y267" i="14" s="1"/>
  <c r="N92" i="14"/>
  <c r="O275" i="14"/>
  <c r="P275" i="14" s="1"/>
  <c r="Q275" i="14" s="1"/>
  <c r="R275" i="14" s="1"/>
  <c r="S275" i="14" s="1"/>
  <c r="T275" i="14" s="1"/>
  <c r="U275" i="14" s="1"/>
  <c r="V275" i="14" s="1"/>
  <c r="L116" i="14"/>
  <c r="P152" i="14"/>
  <c r="Q152" i="14" s="1"/>
  <c r="R152" i="14" s="1"/>
  <c r="S152" i="14" s="1"/>
  <c r="T152" i="14" s="1"/>
  <c r="U152" i="14" s="1"/>
  <c r="V152" i="14" s="1"/>
  <c r="W152" i="14" s="1"/>
  <c r="X152" i="14" s="1"/>
  <c r="Y152" i="14" s="1"/>
  <c r="L123" i="14"/>
  <c r="N89" i="14"/>
  <c r="Y147" i="14"/>
  <c r="J117" i="14"/>
  <c r="K117" i="14" s="1"/>
  <c r="L117" i="14" s="1"/>
  <c r="M117" i="14" s="1"/>
  <c r="P203" i="14"/>
  <c r="Q203" i="14" s="1"/>
  <c r="R203" i="14" s="1"/>
  <c r="S203" i="14" s="1"/>
  <c r="T203" i="14" s="1"/>
  <c r="U203" i="14" s="1"/>
  <c r="V203" i="14" s="1"/>
  <c r="W203" i="14" s="1"/>
  <c r="X203" i="14" s="1"/>
  <c r="Y203" i="14" s="1"/>
  <c r="N157" i="14"/>
  <c r="O13" i="14"/>
  <c r="P13" i="14" s="1"/>
  <c r="Q13" i="14" s="1"/>
  <c r="R13" i="14" s="1"/>
  <c r="S13" i="14" s="1"/>
  <c r="T13" i="14" s="1"/>
  <c r="U13" i="14" s="1"/>
  <c r="V13" i="14" s="1"/>
  <c r="W13" i="14" s="1"/>
  <c r="X13" i="14" s="1"/>
  <c r="Y13" i="14" s="1"/>
  <c r="N30" i="14"/>
  <c r="O30" i="14" s="1"/>
  <c r="N283" i="14"/>
  <c r="O283" i="14" s="1"/>
  <c r="P283" i="14" s="1"/>
  <c r="Q283" i="14" s="1"/>
  <c r="R283" i="14" s="1"/>
  <c r="S283" i="14" s="1"/>
  <c r="T283" i="14" s="1"/>
  <c r="U283" i="14" s="1"/>
  <c r="V283" i="14" s="1"/>
  <c r="W283" i="14" s="1"/>
  <c r="X283" i="14" s="1"/>
  <c r="Y283" i="14" s="1"/>
  <c r="L215" i="14"/>
  <c r="M215" i="14" s="1"/>
  <c r="N215" i="14" s="1"/>
  <c r="O215" i="14" s="1"/>
  <c r="P215" i="14" s="1"/>
  <c r="Q215" i="14" s="1"/>
  <c r="R215" i="14" s="1"/>
  <c r="S215" i="14" s="1"/>
  <c r="T215" i="14" s="1"/>
  <c r="U215" i="14" s="1"/>
  <c r="V215" i="14" s="1"/>
  <c r="W215" i="14" s="1"/>
  <c r="X215" i="14" s="1"/>
  <c r="Y215" i="14" s="1"/>
  <c r="M81" i="14"/>
  <c r="N81" i="14" s="1"/>
  <c r="O81" i="14" s="1"/>
  <c r="P81" i="14" s="1"/>
  <c r="Q81" i="14" s="1"/>
  <c r="R81" i="14" s="1"/>
  <c r="S81" i="14" s="1"/>
  <c r="T81" i="14" s="1"/>
  <c r="U81" i="14" s="1"/>
  <c r="V81" i="14" s="1"/>
  <c r="W81" i="14" s="1"/>
  <c r="X81" i="14" s="1"/>
  <c r="Y81" i="14" s="1"/>
  <c r="L187" i="14"/>
  <c r="M187" i="14" s="1"/>
  <c r="N187" i="14" s="1"/>
  <c r="O187" i="14" s="1"/>
  <c r="P187" i="14" s="1"/>
  <c r="Q187" i="14" s="1"/>
  <c r="T24" i="14"/>
  <c r="U24" i="14" s="1"/>
  <c r="V24" i="14" s="1"/>
  <c r="W24" i="14" s="1"/>
  <c r="X24" i="14" s="1"/>
  <c r="Y24" i="14" s="1"/>
  <c r="O281" i="14"/>
  <c r="P281" i="14" s="1"/>
  <c r="Q281" i="14" s="1"/>
  <c r="R281" i="14" s="1"/>
  <c r="S281" i="14" s="1"/>
  <c r="T281" i="14" s="1"/>
  <c r="U281" i="14" s="1"/>
  <c r="V281" i="14" s="1"/>
  <c r="W281" i="14" s="1"/>
  <c r="K115" i="14"/>
  <c r="K48" i="14"/>
  <c r="N266" i="14"/>
  <c r="O266" i="14" s="1"/>
  <c r="P266" i="14" s="1"/>
  <c r="L26" i="14"/>
  <c r="M26" i="14" s="1"/>
  <c r="N26" i="14" s="1"/>
  <c r="O26" i="14" s="1"/>
  <c r="P26" i="14" s="1"/>
  <c r="Q26" i="14" s="1"/>
  <c r="R26" i="14" s="1"/>
  <c r="S26" i="14" s="1"/>
  <c r="T26" i="14" s="1"/>
  <c r="U26" i="14" s="1"/>
  <c r="V26" i="14" s="1"/>
  <c r="W26" i="14" s="1"/>
  <c r="X26" i="14" s="1"/>
  <c r="Y26" i="14" s="1"/>
  <c r="M306" i="14"/>
  <c r="N306" i="14" s="1"/>
  <c r="O306" i="14" s="1"/>
  <c r="P306" i="14" s="1"/>
  <c r="Q306" i="14" s="1"/>
  <c r="K113" i="14"/>
  <c r="N270" i="14"/>
  <c r="O270" i="14" s="1"/>
  <c r="P270" i="14" s="1"/>
  <c r="Q270" i="14" s="1"/>
  <c r="R270" i="14" s="1"/>
  <c r="S270" i="14" s="1"/>
  <c r="T270" i="14" s="1"/>
  <c r="U270" i="14" s="1"/>
  <c r="V270" i="14" s="1"/>
  <c r="W270" i="14" s="1"/>
  <c r="X270" i="14" s="1"/>
  <c r="Y270" i="14" s="1"/>
  <c r="J301" i="14"/>
  <c r="L213" i="14"/>
  <c r="N182" i="14"/>
  <c r="O182" i="14" s="1"/>
  <c r="P182" i="14" s="1"/>
  <c r="Q182" i="14" s="1"/>
  <c r="R182" i="14" s="1"/>
  <c r="L310" i="14"/>
  <c r="M209" i="14"/>
  <c r="N209" i="14" s="1"/>
  <c r="O209" i="14" s="1"/>
  <c r="N53" i="14"/>
  <c r="O53" i="14" s="1"/>
  <c r="P149" i="14"/>
  <c r="Q149" i="14" s="1"/>
  <c r="R149" i="14" s="1"/>
  <c r="O25" i="14"/>
  <c r="P25" i="14" s="1"/>
  <c r="Q25" i="14" s="1"/>
  <c r="R25" i="14" s="1"/>
  <c r="S25" i="14" s="1"/>
  <c r="T25" i="14" s="1"/>
  <c r="U25" i="14" s="1"/>
  <c r="V25" i="14" s="1"/>
  <c r="W25" i="14" s="1"/>
  <c r="X25" i="14" s="1"/>
  <c r="Y25" i="14" s="1"/>
  <c r="N210" i="14"/>
  <c r="O210" i="14" s="1"/>
  <c r="P210" i="14" s="1"/>
  <c r="Q210" i="14" s="1"/>
  <c r="R210" i="14" s="1"/>
  <c r="S210" i="14" s="1"/>
  <c r="T210" i="14" s="1"/>
  <c r="U210" i="14" s="1"/>
  <c r="V210" i="14" s="1"/>
  <c r="W210" i="14" s="1"/>
  <c r="X210" i="14" s="1"/>
  <c r="Y210" i="14" s="1"/>
  <c r="N304" i="14"/>
  <c r="M77" i="14"/>
  <c r="N77" i="14" s="1"/>
  <c r="O77" i="14" s="1"/>
  <c r="P77" i="14" s="1"/>
  <c r="Q77" i="14" s="1"/>
  <c r="R77" i="14" s="1"/>
  <c r="S77" i="14" s="1"/>
  <c r="T77" i="14" s="1"/>
  <c r="U77" i="14" s="1"/>
  <c r="V77" i="14" s="1"/>
  <c r="W77" i="14" s="1"/>
  <c r="X77" i="14" s="1"/>
  <c r="Y77" i="14" s="1"/>
  <c r="O142" i="14"/>
  <c r="O90" i="14"/>
  <c r="M151" i="14"/>
  <c r="O184" i="14"/>
  <c r="L52" i="14"/>
  <c r="P59" i="14"/>
  <c r="Q59" i="14" s="1"/>
  <c r="R59" i="14" s="1"/>
  <c r="S59" i="14" s="1"/>
  <c r="T59" i="14" s="1"/>
  <c r="U59" i="14" s="1"/>
  <c r="V59" i="14" s="1"/>
  <c r="M56" i="14"/>
  <c r="N56" i="14" s="1"/>
  <c r="O56" i="14" s="1"/>
  <c r="P56" i="14" s="1"/>
  <c r="Q56" i="14" s="1"/>
  <c r="R56" i="14" s="1"/>
  <c r="S56" i="14" s="1"/>
  <c r="N61" i="14"/>
  <c r="O21" i="14"/>
  <c r="T206" i="14"/>
  <c r="U206" i="14" s="1"/>
  <c r="V206" i="14" s="1"/>
  <c r="P144" i="14"/>
  <c r="Q144" i="14" s="1"/>
  <c r="R144" i="14" s="1"/>
  <c r="S144" i="14" s="1"/>
  <c r="T144" i="14" s="1"/>
  <c r="U144" i="14" s="1"/>
  <c r="V144" i="14" s="1"/>
  <c r="W144" i="14" s="1"/>
  <c r="X144" i="14" s="1"/>
  <c r="Y144" i="14" s="1"/>
  <c r="T274" i="14"/>
  <c r="U274" i="14" s="1"/>
  <c r="V274" i="14" s="1"/>
  <c r="W274" i="14" s="1"/>
  <c r="X274" i="14" s="1"/>
  <c r="Y274" i="14" s="1"/>
  <c r="M220" i="14"/>
  <c r="N220" i="14" s="1"/>
  <c r="M211" i="14"/>
  <c r="N211" i="14" s="1"/>
  <c r="L138" i="14"/>
  <c r="R23" i="14"/>
  <c r="S23" i="14" s="1"/>
  <c r="T23" i="14" s="1"/>
  <c r="U23" i="14" s="1"/>
  <c r="V23" i="14" s="1"/>
  <c r="O245" i="14"/>
  <c r="M156" i="14"/>
  <c r="N156" i="14" s="1"/>
  <c r="O156" i="14" s="1"/>
  <c r="P156" i="14" s="1"/>
  <c r="Q156" i="14" s="1"/>
  <c r="R156" i="14" s="1"/>
  <c r="S156" i="14" s="1"/>
  <c r="T156" i="14" s="1"/>
  <c r="U156" i="14" s="1"/>
  <c r="V156" i="14" s="1"/>
  <c r="W156" i="14" s="1"/>
  <c r="X156" i="14" s="1"/>
  <c r="Y156" i="14" s="1"/>
  <c r="P122" i="14"/>
  <c r="Q122" i="14" s="1"/>
  <c r="R122" i="14" s="1"/>
  <c r="S122" i="14" s="1"/>
  <c r="T122" i="14" s="1"/>
  <c r="U122" i="14" s="1"/>
  <c r="V122" i="14" s="1"/>
  <c r="J121" i="14"/>
  <c r="L238" i="14"/>
  <c r="M15" i="14"/>
  <c r="L186" i="14"/>
  <c r="L243" i="14"/>
  <c r="P273" i="14"/>
  <c r="Q273" i="14" s="1"/>
  <c r="R273" i="14" s="1"/>
  <c r="S273" i="14" s="1"/>
  <c r="T273" i="14" s="1"/>
  <c r="U273" i="14" s="1"/>
  <c r="V273" i="14" s="1"/>
  <c r="W273" i="14" s="1"/>
  <c r="X273" i="14" s="1"/>
  <c r="Y273" i="14" s="1"/>
  <c r="O83" i="12"/>
  <c r="T88" i="14" l="1"/>
  <c r="U88" i="14" s="1"/>
  <c r="V88" i="14" s="1"/>
  <c r="W88" i="14" s="1"/>
  <c r="X88" i="14" s="1"/>
  <c r="Y88" i="14" s="1"/>
  <c r="N8" i="15"/>
  <c r="N10" i="15" s="1"/>
  <c r="M77" i="12"/>
  <c r="M14" i="15"/>
  <c r="M17" i="15" s="1"/>
  <c r="L80" i="12"/>
  <c r="L78" i="12" s="1"/>
  <c r="Q282" i="14"/>
  <c r="R282" i="14" s="1"/>
  <c r="S282" i="14" s="1"/>
  <c r="T282" i="14" s="1"/>
  <c r="U282" i="14" s="1"/>
  <c r="V282" i="14" s="1"/>
  <c r="W282" i="14" s="1"/>
  <c r="X282" i="14" s="1"/>
  <c r="Y282" i="14" s="1"/>
  <c r="R272" i="14"/>
  <c r="S272" i="14" s="1"/>
  <c r="S182" i="14"/>
  <c r="N143" i="14"/>
  <c r="O143" i="14" s="1"/>
  <c r="M185" i="14"/>
  <c r="N185" i="14" s="1"/>
  <c r="O185" i="14" s="1"/>
  <c r="P185" i="14" s="1"/>
  <c r="Q185" i="14" s="1"/>
  <c r="R185" i="14" s="1"/>
  <c r="S185" i="14" s="1"/>
  <c r="T185" i="14" s="1"/>
  <c r="Q148" i="14"/>
  <c r="R148" i="14" s="1"/>
  <c r="S148" i="14" s="1"/>
  <c r="T148" i="14" s="1"/>
  <c r="U148" i="14" s="1"/>
  <c r="V148" i="14" s="1"/>
  <c r="W148" i="14" s="1"/>
  <c r="X148" i="14" s="1"/>
  <c r="Y148" i="14" s="1"/>
  <c r="Q145" i="14"/>
  <c r="S149" i="14"/>
  <c r="T149" i="14" s="1"/>
  <c r="U149" i="14" s="1"/>
  <c r="V149" i="14" s="1"/>
  <c r="W149" i="14" s="1"/>
  <c r="X149" i="14" s="1"/>
  <c r="Y149" i="14" s="1"/>
  <c r="O29" i="14"/>
  <c r="P29" i="14" s="1"/>
  <c r="Q29" i="14" s="1"/>
  <c r="R29" i="14" s="1"/>
  <c r="P30" i="14"/>
  <c r="Q30" i="14" s="1"/>
  <c r="R30" i="14" s="1"/>
  <c r="S30" i="14" s="1"/>
  <c r="T30" i="14" s="1"/>
  <c r="U30" i="14" s="1"/>
  <c r="V30" i="14" s="1"/>
  <c r="W30" i="14" s="1"/>
  <c r="X30" i="14" s="1"/>
  <c r="Y30" i="14" s="1"/>
  <c r="Q20" i="14"/>
  <c r="R20" i="14" s="1"/>
  <c r="S20" i="14" s="1"/>
  <c r="W28" i="14"/>
  <c r="X28" i="14" s="1"/>
  <c r="Y28" i="14" s="1"/>
  <c r="S14" i="14"/>
  <c r="T14" i="14" s="1"/>
  <c r="U14" i="14" s="1"/>
  <c r="V14" i="14" s="1"/>
  <c r="W14" i="14" s="1"/>
  <c r="X14" i="14" s="1"/>
  <c r="Y14" i="14" s="1"/>
  <c r="E36" i="12"/>
  <c r="E46" i="12"/>
  <c r="U212" i="14"/>
  <c r="V212" i="14" s="1"/>
  <c r="O220" i="14"/>
  <c r="P220" i="14" s="1"/>
  <c r="Q220" i="14" s="1"/>
  <c r="R220" i="14" s="1"/>
  <c r="S220" i="14" s="1"/>
  <c r="T220" i="14" s="1"/>
  <c r="U220" i="14" s="1"/>
  <c r="V220" i="14" s="1"/>
  <c r="W220" i="14" s="1"/>
  <c r="X220" i="14" s="1"/>
  <c r="Y220" i="14" s="1"/>
  <c r="M138" i="14"/>
  <c r="N138" i="14" s="1"/>
  <c r="O138" i="14" s="1"/>
  <c r="W206" i="14"/>
  <c r="X206" i="14" s="1"/>
  <c r="Y206" i="14" s="1"/>
  <c r="Q266" i="14"/>
  <c r="R266" i="14" s="1"/>
  <c r="S266" i="14" s="1"/>
  <c r="T266" i="14" s="1"/>
  <c r="U266" i="14" s="1"/>
  <c r="V266" i="14" s="1"/>
  <c r="W266" i="14" s="1"/>
  <c r="X266" i="14" s="1"/>
  <c r="Y266" i="14" s="1"/>
  <c r="T12" i="14"/>
  <c r="U12" i="14" s="1"/>
  <c r="V12" i="14" s="1"/>
  <c r="W12" i="14" s="1"/>
  <c r="X12" i="14" s="1"/>
  <c r="Y12" i="14" s="1"/>
  <c r="P204" i="14"/>
  <c r="Q204" i="14"/>
  <c r="R204" i="14" s="1"/>
  <c r="S204" i="14" s="1"/>
  <c r="T204" i="14" s="1"/>
  <c r="U204" i="14" s="1"/>
  <c r="R27" i="14"/>
  <c r="S27" i="14" s="1"/>
  <c r="T27" i="14" s="1"/>
  <c r="U27" i="14" s="1"/>
  <c r="V27" i="14" s="1"/>
  <c r="W27" i="14" s="1"/>
  <c r="X27" i="14" s="1"/>
  <c r="Y27" i="14" s="1"/>
  <c r="P209" i="14"/>
  <c r="Q209" i="14" s="1"/>
  <c r="R209" i="14" s="1"/>
  <c r="S209" i="14" s="1"/>
  <c r="T209" i="14" s="1"/>
  <c r="U209" i="14" s="1"/>
  <c r="V209" i="14" s="1"/>
  <c r="W209" i="14" s="1"/>
  <c r="X209" i="14" s="1"/>
  <c r="Y209" i="14" s="1"/>
  <c r="O211" i="14"/>
  <c r="P211" i="14" s="1"/>
  <c r="Q211" i="14" s="1"/>
  <c r="R211" i="14" s="1"/>
  <c r="S211" i="14" s="1"/>
  <c r="T211" i="14" s="1"/>
  <c r="U211" i="14" s="1"/>
  <c r="V211" i="14" s="1"/>
  <c r="K313" i="14"/>
  <c r="L313" i="14" s="1"/>
  <c r="M313" i="14" s="1"/>
  <c r="N313" i="14" s="1"/>
  <c r="O313" i="14" s="1"/>
  <c r="P313" i="14" s="1"/>
  <c r="Q313" i="14" s="1"/>
  <c r="R313" i="14" s="1"/>
  <c r="S313" i="14" s="1"/>
  <c r="T313" i="14" s="1"/>
  <c r="U313" i="14" s="1"/>
  <c r="V313" i="14" s="1"/>
  <c r="W313" i="14" s="1"/>
  <c r="X313" i="14" s="1"/>
  <c r="Y313" i="14" s="1"/>
  <c r="R187" i="14"/>
  <c r="N117" i="14"/>
  <c r="O117" i="14" s="1"/>
  <c r="P117" i="14" s="1"/>
  <c r="Q117" i="14" s="1"/>
  <c r="O61" i="14"/>
  <c r="P61" i="14" s="1"/>
  <c r="Q61" i="14" s="1"/>
  <c r="R61" i="14" s="1"/>
  <c r="Y17" i="14"/>
  <c r="T22" i="14"/>
  <c r="U22" i="14" s="1"/>
  <c r="V22" i="14" s="1"/>
  <c r="W22" i="14" s="1"/>
  <c r="P208" i="14"/>
  <c r="Q208" i="14" s="1"/>
  <c r="N280" i="14"/>
  <c r="O280" i="14" s="1"/>
  <c r="P280" i="14" s="1"/>
  <c r="Q280" i="14" s="1"/>
  <c r="R280" i="14" s="1"/>
  <c r="S280" i="14" s="1"/>
  <c r="T280" i="14" s="1"/>
  <c r="U280" i="14" s="1"/>
  <c r="V280" i="14" s="1"/>
  <c r="W280" i="14" s="1"/>
  <c r="X280" i="14" s="1"/>
  <c r="Y280" i="14" s="1"/>
  <c r="N58" i="14"/>
  <c r="Q54" i="14"/>
  <c r="Q15" i="15"/>
  <c r="S84" i="14"/>
  <c r="T84" i="14" s="1"/>
  <c r="R124" i="14"/>
  <c r="S124" i="14" s="1"/>
  <c r="T124" i="14" s="1"/>
  <c r="U124" i="14" s="1"/>
  <c r="V124" i="14" s="1"/>
  <c r="W124" i="14" s="1"/>
  <c r="X124" i="14" s="1"/>
  <c r="Y124" i="14" s="1"/>
  <c r="P53" i="14"/>
  <c r="W275" i="14"/>
  <c r="X275" i="14" s="1"/>
  <c r="Y275" i="14" s="1"/>
  <c r="N60" i="14"/>
  <c r="O60" i="14" s="1"/>
  <c r="P60" i="14" s="1"/>
  <c r="Q60" i="14" s="1"/>
  <c r="O157" i="14"/>
  <c r="P157" i="14" s="1"/>
  <c r="M123" i="14"/>
  <c r="N123" i="14" s="1"/>
  <c r="O123" i="14" s="1"/>
  <c r="P123" i="14" s="1"/>
  <c r="Q123" i="14" s="1"/>
  <c r="R123" i="14" s="1"/>
  <c r="S123" i="14" s="1"/>
  <c r="T123" i="14" s="1"/>
  <c r="U123" i="14" s="1"/>
  <c r="V123" i="14" s="1"/>
  <c r="W123" i="14" s="1"/>
  <c r="M57" i="14"/>
  <c r="N57" i="14" s="1"/>
  <c r="O57" i="14" s="1"/>
  <c r="P57" i="14" s="1"/>
  <c r="Q57" i="14" s="1"/>
  <c r="R57" i="14" s="1"/>
  <c r="S57" i="14" s="1"/>
  <c r="T57" i="14" s="1"/>
  <c r="L49" i="14"/>
  <c r="M250" i="14"/>
  <c r="N250" i="14" s="1"/>
  <c r="O250" i="14" s="1"/>
  <c r="P250" i="14" s="1"/>
  <c r="Q250" i="14" s="1"/>
  <c r="R250" i="14" s="1"/>
  <c r="S250" i="14" s="1"/>
  <c r="T250" i="14" s="1"/>
  <c r="M186" i="14"/>
  <c r="N186" i="14" s="1"/>
  <c r="O186" i="14" s="1"/>
  <c r="P186" i="14" s="1"/>
  <c r="Q186" i="14" s="1"/>
  <c r="R186" i="14" s="1"/>
  <c r="S186" i="14" s="1"/>
  <c r="T186" i="14" s="1"/>
  <c r="U186" i="14" s="1"/>
  <c r="V186" i="14" s="1"/>
  <c r="W186" i="14" s="1"/>
  <c r="P245" i="14"/>
  <c r="M213" i="14"/>
  <c r="N213" i="14" s="1"/>
  <c r="O213" i="14" s="1"/>
  <c r="P213" i="14" s="1"/>
  <c r="Q213" i="14" s="1"/>
  <c r="R213" i="14" s="1"/>
  <c r="S213" i="14" s="1"/>
  <c r="T213" i="14" s="1"/>
  <c r="U213" i="14" s="1"/>
  <c r="V213" i="14" s="1"/>
  <c r="W213" i="14" s="1"/>
  <c r="X213" i="14" s="1"/>
  <c r="Y213" i="14" s="1"/>
  <c r="K121" i="14"/>
  <c r="L121" i="14" s="1"/>
  <c r="M121" i="14" s="1"/>
  <c r="N121" i="14" s="1"/>
  <c r="O121" i="14" s="1"/>
  <c r="P121" i="14" s="1"/>
  <c r="Q121" i="14" s="1"/>
  <c r="R121" i="14" s="1"/>
  <c r="S121" i="14" s="1"/>
  <c r="T121" i="14" s="1"/>
  <c r="U121" i="14" s="1"/>
  <c r="K309" i="14"/>
  <c r="L309" i="14" s="1"/>
  <c r="M309" i="14" s="1"/>
  <c r="N307" i="14"/>
  <c r="O307" i="14" s="1"/>
  <c r="N244" i="14"/>
  <c r="O244" i="14" s="1"/>
  <c r="P244" i="14" s="1"/>
  <c r="Q244" i="14" s="1"/>
  <c r="R244" i="14" s="1"/>
  <c r="L93" i="14"/>
  <c r="M93" i="14" s="1"/>
  <c r="N93" i="14" s="1"/>
  <c r="O93" i="14" s="1"/>
  <c r="P93" i="14" s="1"/>
  <c r="Q93" i="14" s="1"/>
  <c r="O278" i="14"/>
  <c r="P278" i="14" s="1"/>
  <c r="P143" i="14"/>
  <c r="Q143" i="14" s="1"/>
  <c r="R143" i="14" s="1"/>
  <c r="S143" i="14" s="1"/>
  <c r="T143" i="14" s="1"/>
  <c r="U143" i="14" s="1"/>
  <c r="V143" i="14" s="1"/>
  <c r="W143" i="14" s="1"/>
  <c r="X143" i="14" s="1"/>
  <c r="Y143" i="14" s="1"/>
  <c r="L239" i="14"/>
  <c r="M239" i="14" s="1"/>
  <c r="L115" i="14"/>
  <c r="P202" i="14"/>
  <c r="Q202" i="14" s="1"/>
  <c r="R202" i="14" s="1"/>
  <c r="S202" i="14" s="1"/>
  <c r="T202" i="14" s="1"/>
  <c r="U202" i="14" s="1"/>
  <c r="V202" i="14" s="1"/>
  <c r="W202" i="14" s="1"/>
  <c r="X202" i="14" s="1"/>
  <c r="Y202" i="14" s="1"/>
  <c r="M51" i="14"/>
  <c r="M243" i="14"/>
  <c r="N243" i="14" s="1"/>
  <c r="P21" i="14"/>
  <c r="Q21" i="14" s="1"/>
  <c r="R21" i="14" s="1"/>
  <c r="S21" i="14" s="1"/>
  <c r="T21" i="14" s="1"/>
  <c r="U21" i="14" s="1"/>
  <c r="V21" i="14" s="1"/>
  <c r="W21" i="14" s="1"/>
  <c r="X21" i="14" s="1"/>
  <c r="Y21" i="14" s="1"/>
  <c r="P184" i="14"/>
  <c r="Q184" i="14"/>
  <c r="R184" i="14" s="1"/>
  <c r="S184" i="14" s="1"/>
  <c r="T184" i="14" s="1"/>
  <c r="U184" i="14" s="1"/>
  <c r="M310" i="14"/>
  <c r="K301" i="14"/>
  <c r="L301" i="14" s="1"/>
  <c r="L113" i="14"/>
  <c r="X281" i="14"/>
  <c r="Y281" i="14" s="1"/>
  <c r="O89" i="14"/>
  <c r="P89" i="14" s="1"/>
  <c r="Q89" i="14" s="1"/>
  <c r="R89" i="14" s="1"/>
  <c r="S89" i="14" s="1"/>
  <c r="T89" i="14" s="1"/>
  <c r="U89" i="14" s="1"/>
  <c r="V89" i="14" s="1"/>
  <c r="W89" i="14" s="1"/>
  <c r="X89" i="14" s="1"/>
  <c r="Y89" i="14" s="1"/>
  <c r="N55" i="14"/>
  <c r="O55" i="14" s="1"/>
  <c r="P55" i="14" s="1"/>
  <c r="Q55" i="14" s="1"/>
  <c r="N249" i="14"/>
  <c r="P181" i="14"/>
  <c r="Q181" i="14" s="1"/>
  <c r="R181" i="14" s="1"/>
  <c r="L155" i="14"/>
  <c r="M155" i="14" s="1"/>
  <c r="N155" i="14" s="1"/>
  <c r="O155" i="14" s="1"/>
  <c r="P155" i="14" s="1"/>
  <c r="Q155" i="14" s="1"/>
  <c r="R155" i="14" s="1"/>
  <c r="S155" i="14" s="1"/>
  <c r="T155" i="14" s="1"/>
  <c r="U155" i="14" s="1"/>
  <c r="V155" i="14" s="1"/>
  <c r="W155" i="14" s="1"/>
  <c r="X155" i="14" s="1"/>
  <c r="Y155" i="14" s="1"/>
  <c r="L248" i="14"/>
  <c r="N247" i="14"/>
  <c r="O304" i="14"/>
  <c r="O311" i="14"/>
  <c r="P311" i="14" s="1"/>
  <c r="Q311" i="14" s="1"/>
  <c r="R311" i="14" s="1"/>
  <c r="S311" i="14" s="1"/>
  <c r="T311" i="14" s="1"/>
  <c r="U311" i="14" s="1"/>
  <c r="V311" i="14" s="1"/>
  <c r="N246" i="14"/>
  <c r="O246" i="14" s="1"/>
  <c r="P246" i="14" s="1"/>
  <c r="Q246" i="14" s="1"/>
  <c r="R246" i="14" s="1"/>
  <c r="S246" i="14" s="1"/>
  <c r="T246" i="14" s="1"/>
  <c r="N15" i="14"/>
  <c r="O15" i="14" s="1"/>
  <c r="P15" i="14" s="1"/>
  <c r="Q15" i="14" s="1"/>
  <c r="R15" i="14" s="1"/>
  <c r="S15" i="14" s="1"/>
  <c r="T15" i="14" s="1"/>
  <c r="U15" i="14" s="1"/>
  <c r="V15" i="14" s="1"/>
  <c r="W15" i="14" s="1"/>
  <c r="X15" i="14" s="1"/>
  <c r="Y15" i="14" s="1"/>
  <c r="W23" i="14"/>
  <c r="X23" i="14" s="1"/>
  <c r="Y23" i="14" s="1"/>
  <c r="N312" i="14"/>
  <c r="M52" i="14"/>
  <c r="N52" i="14" s="1"/>
  <c r="O52" i="14" s="1"/>
  <c r="N151" i="14"/>
  <c r="O151" i="14" s="1"/>
  <c r="P151" i="14" s="1"/>
  <c r="Q151" i="14" s="1"/>
  <c r="R151" i="14" s="1"/>
  <c r="S151" i="14" s="1"/>
  <c r="T151" i="14" s="1"/>
  <c r="U151" i="14" s="1"/>
  <c r="V151" i="14" s="1"/>
  <c r="W151" i="14" s="1"/>
  <c r="X151" i="14" s="1"/>
  <c r="Y151" i="14" s="1"/>
  <c r="P90" i="14"/>
  <c r="Q90" i="14" s="1"/>
  <c r="R90" i="14" s="1"/>
  <c r="S90" i="14" s="1"/>
  <c r="T90" i="14" s="1"/>
  <c r="U90" i="14" s="1"/>
  <c r="V90" i="14" s="1"/>
  <c r="W90" i="14" s="1"/>
  <c r="X90" i="14" s="1"/>
  <c r="Y90" i="14" s="1"/>
  <c r="P142" i="14"/>
  <c r="Q142" i="14" s="1"/>
  <c r="R142" i="14" s="1"/>
  <c r="P308" i="14"/>
  <c r="M303" i="14"/>
  <c r="N303" i="14" s="1"/>
  <c r="M116" i="14"/>
  <c r="O92" i="14"/>
  <c r="P92" i="14" s="1"/>
  <c r="Q92" i="14" s="1"/>
  <c r="R92" i="14" s="1"/>
  <c r="S92" i="14" s="1"/>
  <c r="T92" i="14" s="1"/>
  <c r="U92" i="14" s="1"/>
  <c r="V92" i="14" s="1"/>
  <c r="M119" i="14"/>
  <c r="N119" i="14" s="1"/>
  <c r="O119" i="14" s="1"/>
  <c r="P119" i="14" s="1"/>
  <c r="Q119" i="14" s="1"/>
  <c r="R119" i="14" s="1"/>
  <c r="S119" i="14" s="1"/>
  <c r="M207" i="14"/>
  <c r="N207" i="14" s="1"/>
  <c r="O207" i="14" s="1"/>
  <c r="P207" i="14" s="1"/>
  <c r="Q207" i="14" s="1"/>
  <c r="R207" i="14" s="1"/>
  <c r="S207" i="14" s="1"/>
  <c r="T207" i="14" s="1"/>
  <c r="U207" i="14" s="1"/>
  <c r="V207" i="14" s="1"/>
  <c r="W207" i="14" s="1"/>
  <c r="X207" i="14" s="1"/>
  <c r="Y207" i="14" s="1"/>
  <c r="N31" i="14"/>
  <c r="O31" i="14" s="1"/>
  <c r="P31" i="14" s="1"/>
  <c r="Q31" i="14" s="1"/>
  <c r="R31" i="14" s="1"/>
  <c r="S31" i="14" s="1"/>
  <c r="T31" i="14" s="1"/>
  <c r="U31" i="14" s="1"/>
  <c r="V31" i="14" s="1"/>
  <c r="W31" i="14" s="1"/>
  <c r="X31" i="14" s="1"/>
  <c r="Y31" i="14" s="1"/>
  <c r="M120" i="14"/>
  <c r="N120" i="14" s="1"/>
  <c r="O120" i="14" s="1"/>
  <c r="P120" i="14" s="1"/>
  <c r="Q120" i="14" s="1"/>
  <c r="R120" i="14" s="1"/>
  <c r="S120" i="14" s="1"/>
  <c r="T120" i="14" s="1"/>
  <c r="P83" i="12"/>
  <c r="N14" i="15" l="1"/>
  <c r="N17" i="15" s="1"/>
  <c r="M80" i="12"/>
  <c r="M78" i="12" s="1"/>
  <c r="O8" i="15"/>
  <c r="O10" i="15" s="1"/>
  <c r="N77" i="12"/>
  <c r="P307" i="14"/>
  <c r="Q307" i="14" s="1"/>
  <c r="T272" i="14"/>
  <c r="U272" i="14" s="1"/>
  <c r="V272" i="14" s="1"/>
  <c r="W272" i="14" s="1"/>
  <c r="X272" i="14" s="1"/>
  <c r="Y272" i="14" s="1"/>
  <c r="Q278" i="14"/>
  <c r="R278" i="14" s="1"/>
  <c r="S278" i="14" s="1"/>
  <c r="T278" i="14" s="1"/>
  <c r="U278" i="14" s="1"/>
  <c r="V278" i="14" s="1"/>
  <c r="W278" i="14" s="1"/>
  <c r="X278" i="14" s="1"/>
  <c r="Y278" i="14" s="1"/>
  <c r="R145" i="14"/>
  <c r="S145" i="14" s="1"/>
  <c r="T145" i="14" s="1"/>
  <c r="U145" i="14" s="1"/>
  <c r="S142" i="14"/>
  <c r="T142" i="14" s="1"/>
  <c r="U142" i="14" s="1"/>
  <c r="V142" i="14" s="1"/>
  <c r="W142" i="14" s="1"/>
  <c r="X142" i="14" s="1"/>
  <c r="U185" i="14"/>
  <c r="V185" i="14" s="1"/>
  <c r="W92" i="14"/>
  <c r="X92" i="14" s="1"/>
  <c r="Y92" i="14" s="1"/>
  <c r="U84" i="14"/>
  <c r="V84" i="14" s="1"/>
  <c r="W84" i="14" s="1"/>
  <c r="X84" i="14" s="1"/>
  <c r="Y84" i="14" s="1"/>
  <c r="S29" i="14"/>
  <c r="T29" i="14" s="1"/>
  <c r="U29" i="14" s="1"/>
  <c r="V29" i="14" s="1"/>
  <c r="W29" i="14" s="1"/>
  <c r="X29" i="14" s="1"/>
  <c r="Y29" i="14" s="1"/>
  <c r="X22" i="14"/>
  <c r="Y22" i="14" s="1"/>
  <c r="T20" i="14"/>
  <c r="U20" i="14" s="1"/>
  <c r="V20" i="14" s="1"/>
  <c r="O58" i="14"/>
  <c r="P58" i="14" s="1"/>
  <c r="Q58" i="14" s="1"/>
  <c r="R58" i="14" s="1"/>
  <c r="S58" i="14" s="1"/>
  <c r="T58" i="14" s="1"/>
  <c r="U58" i="14" s="1"/>
  <c r="R55" i="14"/>
  <c r="R208" i="14"/>
  <c r="S208" i="14" s="1"/>
  <c r="T208" i="14" s="1"/>
  <c r="U208" i="14" s="1"/>
  <c r="V208" i="14" s="1"/>
  <c r="W208" i="14" s="1"/>
  <c r="X208" i="14" s="1"/>
  <c r="Y208" i="14" s="1"/>
  <c r="R60" i="14"/>
  <c r="S60" i="14" s="1"/>
  <c r="T60" i="14" s="1"/>
  <c r="U60" i="14" s="1"/>
  <c r="V60" i="14" s="1"/>
  <c r="W60" i="14" s="1"/>
  <c r="R93" i="14"/>
  <c r="S93" i="14" s="1"/>
  <c r="T93" i="14" s="1"/>
  <c r="U93" i="14" s="1"/>
  <c r="V93" i="14" s="1"/>
  <c r="W93" i="14" s="1"/>
  <c r="X93" i="14" s="1"/>
  <c r="Y93" i="14" s="1"/>
  <c r="Q157" i="14"/>
  <c r="R157" i="14" s="1"/>
  <c r="S157" i="14" s="1"/>
  <c r="T157" i="14" s="1"/>
  <c r="U157" i="14" s="1"/>
  <c r="V157" i="14" s="1"/>
  <c r="W157" i="14" s="1"/>
  <c r="X157" i="14" s="1"/>
  <c r="Y157" i="14" s="1"/>
  <c r="S187" i="14"/>
  <c r="T187" i="14" s="1"/>
  <c r="U187" i="14" s="1"/>
  <c r="V187" i="14" s="1"/>
  <c r="W187" i="14" s="1"/>
  <c r="X187" i="14" s="1"/>
  <c r="Y187" i="14" s="1"/>
  <c r="S61" i="14"/>
  <c r="T61" i="14" s="1"/>
  <c r="U61" i="14" s="1"/>
  <c r="V61" i="14" s="1"/>
  <c r="W61" i="14" s="1"/>
  <c r="X61" i="14" s="1"/>
  <c r="Y61" i="14" s="1"/>
  <c r="W212" i="14"/>
  <c r="X212" i="14" s="1"/>
  <c r="Y212" i="14" s="1"/>
  <c r="V204" i="14"/>
  <c r="W204" i="14" s="1"/>
  <c r="X204" i="14" s="1"/>
  <c r="Y204" i="14" s="1"/>
  <c r="P138" i="14"/>
  <c r="Q138" i="14" s="1"/>
  <c r="R138" i="14" s="1"/>
  <c r="S138" i="14" s="1"/>
  <c r="T138" i="14" s="1"/>
  <c r="U138" i="14" s="1"/>
  <c r="V138" i="14" s="1"/>
  <c r="W138" i="14" s="1"/>
  <c r="X138" i="14" s="1"/>
  <c r="Y138" i="14" s="1"/>
  <c r="R307" i="14"/>
  <c r="N309" i="14"/>
  <c r="O309" i="14" s="1"/>
  <c r="W211" i="14"/>
  <c r="X211" i="14" s="1"/>
  <c r="Y211" i="14" s="1"/>
  <c r="E37" i="12"/>
  <c r="R15" i="15"/>
  <c r="O249" i="14"/>
  <c r="P249" i="14" s="1"/>
  <c r="Q249" i="14" s="1"/>
  <c r="O243" i="14"/>
  <c r="P243" i="14" s="1"/>
  <c r="Q243" i="14" s="1"/>
  <c r="U250" i="14"/>
  <c r="V250" i="14" s="1"/>
  <c r="W250" i="14" s="1"/>
  <c r="X250" i="14" s="1"/>
  <c r="Y250" i="14" s="1"/>
  <c r="N116" i="14"/>
  <c r="O116" i="14" s="1"/>
  <c r="P116" i="14" s="1"/>
  <c r="M248" i="14"/>
  <c r="N248" i="14" s="1"/>
  <c r="O248" i="14" s="1"/>
  <c r="P248" i="14" s="1"/>
  <c r="Q248" i="14"/>
  <c r="R248" i="14" s="1"/>
  <c r="S248" i="14" s="1"/>
  <c r="T248" i="14" s="1"/>
  <c r="U248" i="14" s="1"/>
  <c r="V248" i="14" s="1"/>
  <c r="M113" i="14"/>
  <c r="N51" i="14"/>
  <c r="Q245" i="14"/>
  <c r="R245" i="14" s="1"/>
  <c r="S245" i="14" s="1"/>
  <c r="Q308" i="14"/>
  <c r="R308" i="14" s="1"/>
  <c r="S308" i="14" s="1"/>
  <c r="O312" i="14"/>
  <c r="P312" i="14"/>
  <c r="Q312" i="14" s="1"/>
  <c r="R312" i="14" s="1"/>
  <c r="S312" i="14" s="1"/>
  <c r="T312" i="14" s="1"/>
  <c r="U312" i="14" s="1"/>
  <c r="V312" i="14" s="1"/>
  <c r="W312" i="14" s="1"/>
  <c r="N310" i="14"/>
  <c r="O310" i="14" s="1"/>
  <c r="P310" i="14" s="1"/>
  <c r="Q310" i="14" s="1"/>
  <c r="R310" i="14" s="1"/>
  <c r="O247" i="14"/>
  <c r="P247" i="14" s="1"/>
  <c r="Q247" i="14" s="1"/>
  <c r="R247" i="14" s="1"/>
  <c r="S247" i="14" s="1"/>
  <c r="T247" i="14" s="1"/>
  <c r="U247" i="14" s="1"/>
  <c r="M115" i="14"/>
  <c r="N115" i="14" s="1"/>
  <c r="O115" i="14" s="1"/>
  <c r="Q83" i="12"/>
  <c r="E289" i="14" l="1" a="1"/>
  <c r="K289" i="14" s="1"/>
  <c r="K292" i="14" s="1"/>
  <c r="O14" i="15"/>
  <c r="O17" i="15" s="1"/>
  <c r="N80" i="12"/>
  <c r="N78" i="12" s="1"/>
  <c r="P8" i="15"/>
  <c r="P10" i="15" s="1"/>
  <c r="O77" i="12"/>
  <c r="P309" i="14"/>
  <c r="Q309" i="14" s="1"/>
  <c r="M289" i="14"/>
  <c r="M292" i="14" s="1"/>
  <c r="J289" i="14"/>
  <c r="J292" i="14" s="1"/>
  <c r="V289" i="14"/>
  <c r="V292" i="14" s="1"/>
  <c r="S289" i="14"/>
  <c r="S292" i="14" s="1"/>
  <c r="U289" i="14"/>
  <c r="U292" i="14" s="1"/>
  <c r="E289" i="14"/>
  <c r="E292" i="14" s="1"/>
  <c r="T289" i="14"/>
  <c r="T292" i="14" s="1"/>
  <c r="O289" i="14"/>
  <c r="O292" i="14" s="1"/>
  <c r="Q289" i="14"/>
  <c r="Q292" i="14" s="1"/>
  <c r="H289" i="14"/>
  <c r="H292" i="14" s="1"/>
  <c r="N289" i="14"/>
  <c r="N292" i="14" s="1"/>
  <c r="W289" i="14"/>
  <c r="W292" i="14" s="1"/>
  <c r="I289" i="14"/>
  <c r="I292" i="14" s="1"/>
  <c r="X289" i="14"/>
  <c r="X292" i="14" s="1"/>
  <c r="F289" i="14"/>
  <c r="F292" i="14" s="1"/>
  <c r="R249" i="14"/>
  <c r="S249" i="14" s="1"/>
  <c r="T249" i="14" s="1"/>
  <c r="U249" i="14" s="1"/>
  <c r="V249" i="14" s="1"/>
  <c r="W249" i="14" s="1"/>
  <c r="E226" i="14" a="1"/>
  <c r="E226" i="14" s="1"/>
  <c r="Y142" i="14"/>
  <c r="V145" i="14"/>
  <c r="W145" i="14" s="1"/>
  <c r="X145" i="14" s="1"/>
  <c r="Y145" i="14" s="1"/>
  <c r="E100" i="14" a="1"/>
  <c r="W100" i="14" s="1"/>
  <c r="W103" i="14" s="1"/>
  <c r="W20" i="14"/>
  <c r="X20" i="14" s="1"/>
  <c r="Y20" i="14" s="1"/>
  <c r="E37" i="14" s="1" a="1"/>
  <c r="N37" i="14" s="1"/>
  <c r="E49" i="12"/>
  <c r="E39" i="12"/>
  <c r="S310" i="14"/>
  <c r="T310" i="14" s="1"/>
  <c r="U310" i="14" s="1"/>
  <c r="S15" i="15"/>
  <c r="K100" i="14"/>
  <c r="K103" i="14" s="1"/>
  <c r="M100" i="14"/>
  <c r="M103" i="14" s="1"/>
  <c r="J100" i="14"/>
  <c r="J103" i="14" s="1"/>
  <c r="V100" i="14"/>
  <c r="V103" i="14" s="1"/>
  <c r="L100" i="14"/>
  <c r="L103" i="14" s="1"/>
  <c r="R83" i="12"/>
  <c r="G289" i="14" l="1"/>
  <c r="G292" i="14" s="1"/>
  <c r="Y292" i="14" s="1"/>
  <c r="R289" i="14"/>
  <c r="R292" i="14" s="1"/>
  <c r="D294" i="14" s="1" a="1"/>
  <c r="P289" i="14"/>
  <c r="P292" i="14" s="1"/>
  <c r="L289" i="14"/>
  <c r="L292" i="14" s="1"/>
  <c r="Q8" i="15"/>
  <c r="Q10" i="15" s="1"/>
  <c r="P77" i="12"/>
  <c r="P14" i="15"/>
  <c r="P17" i="15" s="1"/>
  <c r="O80" i="12"/>
  <c r="O78" i="12" s="1"/>
  <c r="R309" i="14"/>
  <c r="S309" i="14" s="1"/>
  <c r="T309" i="14" s="1"/>
  <c r="Y289" i="14"/>
  <c r="L226" i="14"/>
  <c r="L229" i="14" s="1"/>
  <c r="H226" i="14"/>
  <c r="H229" i="14" s="1"/>
  <c r="K226" i="14"/>
  <c r="K229" i="14" s="1"/>
  <c r="W226" i="14"/>
  <c r="W229" i="14" s="1"/>
  <c r="U226" i="14"/>
  <c r="U229" i="14" s="1"/>
  <c r="T226" i="14"/>
  <c r="T229" i="14" s="1"/>
  <c r="M226" i="14"/>
  <c r="M229" i="14" s="1"/>
  <c r="E229" i="14"/>
  <c r="E252" i="14" s="1"/>
  <c r="R226" i="14"/>
  <c r="R229" i="14" s="1"/>
  <c r="N226" i="14"/>
  <c r="N229" i="14" s="1"/>
  <c r="S226" i="14"/>
  <c r="S229" i="14" s="1"/>
  <c r="Q226" i="14"/>
  <c r="Q229" i="14" s="1"/>
  <c r="F226" i="14"/>
  <c r="F229" i="14" s="1"/>
  <c r="J226" i="14"/>
  <c r="J229" i="14" s="1"/>
  <c r="X226" i="14"/>
  <c r="X229" i="14" s="1"/>
  <c r="I226" i="14"/>
  <c r="I229" i="14" s="1"/>
  <c r="O226" i="14"/>
  <c r="O229" i="14" s="1"/>
  <c r="G226" i="14"/>
  <c r="G229" i="14" s="1"/>
  <c r="V226" i="14"/>
  <c r="V229" i="14" s="1"/>
  <c r="P226" i="14"/>
  <c r="P229" i="14" s="1"/>
  <c r="E163" i="14" a="1"/>
  <c r="K163" i="14" s="1"/>
  <c r="K166" i="14" s="1"/>
  <c r="H163" i="14"/>
  <c r="H166" i="14" s="1"/>
  <c r="U163" i="14"/>
  <c r="U166" i="14" s="1"/>
  <c r="L163" i="14"/>
  <c r="L166" i="14" s="1"/>
  <c r="X163" i="14"/>
  <c r="X166" i="14" s="1"/>
  <c r="T163" i="14"/>
  <c r="T166" i="14" s="1"/>
  <c r="T100" i="14"/>
  <c r="T103" i="14" s="1"/>
  <c r="H100" i="14"/>
  <c r="H103" i="14" s="1"/>
  <c r="R100" i="14"/>
  <c r="R103" i="14" s="1"/>
  <c r="Q100" i="14"/>
  <c r="Q103" i="14" s="1"/>
  <c r="O100" i="14"/>
  <c r="O103" i="14" s="1"/>
  <c r="F100" i="14"/>
  <c r="F103" i="14" s="1"/>
  <c r="P100" i="14"/>
  <c r="P103" i="14" s="1"/>
  <c r="E100" i="14"/>
  <c r="U100" i="14"/>
  <c r="U103" i="14" s="1"/>
  <c r="S100" i="14"/>
  <c r="S103" i="14" s="1"/>
  <c r="N100" i="14"/>
  <c r="N103" i="14" s="1"/>
  <c r="X100" i="14"/>
  <c r="X103" i="14" s="1"/>
  <c r="I100" i="14"/>
  <c r="I103" i="14" s="1"/>
  <c r="G100" i="14"/>
  <c r="G103" i="14" s="1"/>
  <c r="O37" i="14"/>
  <c r="Q37" i="14"/>
  <c r="Q40" i="14" s="1"/>
  <c r="H37" i="14"/>
  <c r="X37" i="14"/>
  <c r="X40" i="14" s="1"/>
  <c r="R37" i="14"/>
  <c r="I37" i="14"/>
  <c r="E37" i="14"/>
  <c r="L37" i="14"/>
  <c r="L40" i="14" s="1"/>
  <c r="F37" i="14"/>
  <c r="V37" i="14"/>
  <c r="V40" i="14" s="1"/>
  <c r="W37" i="14"/>
  <c r="W40" i="14" s="1"/>
  <c r="K37" i="14"/>
  <c r="M37" i="14"/>
  <c r="P37" i="14"/>
  <c r="J37" i="14"/>
  <c r="G37" i="14"/>
  <c r="G40" i="14" s="1"/>
  <c r="S37" i="14"/>
  <c r="U37" i="14"/>
  <c r="U40" i="14" s="1"/>
  <c r="T37" i="14"/>
  <c r="T40" i="14" s="1"/>
  <c r="E84" i="12"/>
  <c r="E82" i="12" s="1"/>
  <c r="E86" i="12" s="1"/>
  <c r="T15" i="15"/>
  <c r="N40" i="14"/>
  <c r="E40" i="14"/>
  <c r="F40" i="14"/>
  <c r="E103" i="14"/>
  <c r="O40" i="14"/>
  <c r="H40" i="14"/>
  <c r="R40" i="14"/>
  <c r="J40" i="14"/>
  <c r="E315" i="14"/>
  <c r="S83" i="12"/>
  <c r="Y100" i="14" l="1"/>
  <c r="Q14" i="15"/>
  <c r="Q17" i="15" s="1"/>
  <c r="P80" i="12"/>
  <c r="P78" i="12" s="1"/>
  <c r="R8" i="15"/>
  <c r="R10" i="15" s="1"/>
  <c r="Q77" i="12"/>
  <c r="Y229" i="14"/>
  <c r="D231" i="14" a="1"/>
  <c r="D237" i="14" s="1"/>
  <c r="L237" i="14" s="1"/>
  <c r="M237" i="14" s="1"/>
  <c r="N237" i="14" s="1"/>
  <c r="O237" i="14" s="1"/>
  <c r="P237" i="14" s="1"/>
  <c r="Q237" i="14" s="1"/>
  <c r="R237" i="14" s="1"/>
  <c r="S237" i="14" s="1"/>
  <c r="T237" i="14" s="1"/>
  <c r="U237" i="14" s="1"/>
  <c r="V237" i="14" s="1"/>
  <c r="W237" i="14" s="1"/>
  <c r="X237" i="14" s="1"/>
  <c r="Y237" i="14" s="1"/>
  <c r="Y226" i="14"/>
  <c r="T318" i="14"/>
  <c r="T50" i="12" s="1"/>
  <c r="M318" i="14"/>
  <c r="M58" i="12" s="1"/>
  <c r="M55" i="12" s="1"/>
  <c r="M163" i="14"/>
  <c r="M166" i="14" s="1"/>
  <c r="G163" i="14"/>
  <c r="G166" i="14" s="1"/>
  <c r="E163" i="14"/>
  <c r="V163" i="14"/>
  <c r="V166" i="14" s="1"/>
  <c r="P163" i="14"/>
  <c r="P166" i="14" s="1"/>
  <c r="K318" i="14"/>
  <c r="K58" i="12" s="1"/>
  <c r="K55" i="12" s="1"/>
  <c r="S163" i="14"/>
  <c r="S166" i="14" s="1"/>
  <c r="I163" i="14"/>
  <c r="I166" i="14" s="1"/>
  <c r="Q163" i="14"/>
  <c r="Q166" i="14" s="1"/>
  <c r="O163" i="14"/>
  <c r="O166" i="14" s="1"/>
  <c r="J163" i="14"/>
  <c r="P318" i="14"/>
  <c r="P58" i="12" s="1"/>
  <c r="P55" i="12" s="1"/>
  <c r="W163" i="14"/>
  <c r="N163" i="14"/>
  <c r="N166" i="14" s="1"/>
  <c r="R163" i="14"/>
  <c r="R166" i="14" s="1"/>
  <c r="F163" i="14"/>
  <c r="F166" i="14" s="1"/>
  <c r="X318" i="14"/>
  <c r="X58" i="12" s="1"/>
  <c r="L318" i="14"/>
  <c r="L50" i="12" s="1"/>
  <c r="R318" i="14"/>
  <c r="R50" i="12" s="1"/>
  <c r="H318" i="14"/>
  <c r="H58" i="12" s="1"/>
  <c r="H55" i="12" s="1"/>
  <c r="M40" i="14"/>
  <c r="K40" i="14"/>
  <c r="U318" i="14"/>
  <c r="U58" i="12" s="1"/>
  <c r="U55" i="12" s="1"/>
  <c r="Q318" i="14"/>
  <c r="I40" i="14"/>
  <c r="D42" i="14" s="1" a="1"/>
  <c r="P40" i="14"/>
  <c r="Y37" i="14"/>
  <c r="S40" i="14"/>
  <c r="K50" i="12"/>
  <c r="U15" i="15"/>
  <c r="D310" i="14"/>
  <c r="V310" i="14" s="1"/>
  <c r="W310" i="14" s="1"/>
  <c r="X310" i="14" s="1"/>
  <c r="Y310" i="14" s="1"/>
  <c r="D306" i="14"/>
  <c r="R306" i="14" s="1"/>
  <c r="S306" i="14" s="1"/>
  <c r="T306" i="14" s="1"/>
  <c r="U306" i="14" s="1"/>
  <c r="V306" i="14" s="1"/>
  <c r="W306" i="14" s="1"/>
  <c r="X306" i="14" s="1"/>
  <c r="Y306" i="14" s="1"/>
  <c r="D302" i="14"/>
  <c r="N302" i="14" s="1"/>
  <c r="D298" i="14"/>
  <c r="J298" i="14" s="1"/>
  <c r="D294" i="14"/>
  <c r="F294" i="14" s="1"/>
  <c r="D312" i="14"/>
  <c r="X312" i="14" s="1"/>
  <c r="Y312" i="14" s="1"/>
  <c r="D308" i="14"/>
  <c r="T308" i="14" s="1"/>
  <c r="U308" i="14" s="1"/>
  <c r="V308" i="14" s="1"/>
  <c r="W308" i="14" s="1"/>
  <c r="X308" i="14" s="1"/>
  <c r="Y308" i="14" s="1"/>
  <c r="D304" i="14"/>
  <c r="P304" i="14" s="1"/>
  <c r="Q304" i="14" s="1"/>
  <c r="R304" i="14" s="1"/>
  <c r="S304" i="14" s="1"/>
  <c r="T304" i="14" s="1"/>
  <c r="U304" i="14" s="1"/>
  <c r="V304" i="14" s="1"/>
  <c r="W304" i="14" s="1"/>
  <c r="X304" i="14" s="1"/>
  <c r="Y304" i="14" s="1"/>
  <c r="D300" i="14"/>
  <c r="L300" i="14" s="1"/>
  <c r="D296" i="14"/>
  <c r="H296" i="14" s="1"/>
  <c r="D313" i="14"/>
  <c r="D305" i="14"/>
  <c r="Q305" i="14" s="1"/>
  <c r="R305" i="14" s="1"/>
  <c r="S305" i="14" s="1"/>
  <c r="T305" i="14" s="1"/>
  <c r="U305" i="14" s="1"/>
  <c r="V305" i="14" s="1"/>
  <c r="W305" i="14" s="1"/>
  <c r="X305" i="14" s="1"/>
  <c r="Y305" i="14" s="1"/>
  <c r="D297" i="14"/>
  <c r="I297" i="14" s="1"/>
  <c r="D311" i="14"/>
  <c r="W311" i="14" s="1"/>
  <c r="X311" i="14" s="1"/>
  <c r="Y311" i="14" s="1"/>
  <c r="D303" i="14"/>
  <c r="O303" i="14" s="1"/>
  <c r="P303" i="14" s="1"/>
  <c r="Q303" i="14" s="1"/>
  <c r="R303" i="14" s="1"/>
  <c r="S303" i="14" s="1"/>
  <c r="T303" i="14" s="1"/>
  <c r="U303" i="14" s="1"/>
  <c r="V303" i="14" s="1"/>
  <c r="W303" i="14" s="1"/>
  <c r="X303" i="14" s="1"/>
  <c r="Y303" i="14" s="1"/>
  <c r="D295" i="14"/>
  <c r="G295" i="14" s="1"/>
  <c r="D301" i="14"/>
  <c r="M301" i="14" s="1"/>
  <c r="D299" i="14"/>
  <c r="K299" i="14" s="1"/>
  <c r="D309" i="14"/>
  <c r="U309" i="14" s="1"/>
  <c r="V309" i="14" s="1"/>
  <c r="W309" i="14" s="1"/>
  <c r="X309" i="14" s="1"/>
  <c r="Y309" i="14" s="1"/>
  <c r="D307" i="14"/>
  <c r="S307" i="14" s="1"/>
  <c r="T307" i="14" s="1"/>
  <c r="U307" i="14" s="1"/>
  <c r="V307" i="14" s="1"/>
  <c r="W307" i="14" s="1"/>
  <c r="X307" i="14" s="1"/>
  <c r="Y307" i="14" s="1"/>
  <c r="E63" i="14"/>
  <c r="D249" i="14"/>
  <c r="X249" i="14" s="1"/>
  <c r="Y249" i="14" s="1"/>
  <c r="D233" i="14"/>
  <c r="H233" i="14" s="1"/>
  <c r="D235" i="14"/>
  <c r="J235" i="14" s="1"/>
  <c r="D250" i="14"/>
  <c r="D238" i="14"/>
  <c r="M238" i="14" s="1"/>
  <c r="E126" i="14"/>
  <c r="Y103" i="14"/>
  <c r="D105" i="14" a="1"/>
  <c r="T83" i="12"/>
  <c r="O318" i="14" l="1"/>
  <c r="O50" i="12" s="1"/>
  <c r="Y163" i="14"/>
  <c r="S8" i="15"/>
  <c r="S10" i="15" s="1"/>
  <c r="R77" i="12"/>
  <c r="R14" i="15"/>
  <c r="R17" i="15" s="1"/>
  <c r="Q80" i="12"/>
  <c r="Q78" i="12" s="1"/>
  <c r="L58" i="12"/>
  <c r="L55" i="12" s="1"/>
  <c r="X50" i="12"/>
  <c r="D248" i="14"/>
  <c r="W248" i="14" s="1"/>
  <c r="X248" i="14" s="1"/>
  <c r="Y248" i="14" s="1"/>
  <c r="D236" i="14"/>
  <c r="K236" i="14" s="1"/>
  <c r="D239" i="14"/>
  <c r="N239" i="14" s="1"/>
  <c r="O239" i="14" s="1"/>
  <c r="P239" i="14" s="1"/>
  <c r="Q239" i="14" s="1"/>
  <c r="R239" i="14" s="1"/>
  <c r="S239" i="14" s="1"/>
  <c r="T239" i="14" s="1"/>
  <c r="U239" i="14" s="1"/>
  <c r="V239" i="14" s="1"/>
  <c r="W239" i="14" s="1"/>
  <c r="X239" i="14" s="1"/>
  <c r="Y239" i="14" s="1"/>
  <c r="D232" i="14"/>
  <c r="G232" i="14" s="1"/>
  <c r="H232" i="14" s="1"/>
  <c r="I232" i="14" s="1"/>
  <c r="D234" i="14"/>
  <c r="I234" i="14" s="1"/>
  <c r="D244" i="14"/>
  <c r="S244" i="14" s="1"/>
  <c r="T244" i="14" s="1"/>
  <c r="U244" i="14" s="1"/>
  <c r="V244" i="14" s="1"/>
  <c r="W244" i="14" s="1"/>
  <c r="X244" i="14" s="1"/>
  <c r="Y244" i="14" s="1"/>
  <c r="D243" i="14"/>
  <c r="R243" i="14" s="1"/>
  <c r="S243" i="14" s="1"/>
  <c r="T243" i="14" s="1"/>
  <c r="U243" i="14" s="1"/>
  <c r="V243" i="14" s="1"/>
  <c r="W243" i="14" s="1"/>
  <c r="X243" i="14" s="1"/>
  <c r="Y243" i="14" s="1"/>
  <c r="D241" i="14"/>
  <c r="P241" i="14" s="1"/>
  <c r="Q241" i="14" s="1"/>
  <c r="R241" i="14" s="1"/>
  <c r="S241" i="14" s="1"/>
  <c r="T241" i="14" s="1"/>
  <c r="U241" i="14" s="1"/>
  <c r="V241" i="14" s="1"/>
  <c r="W241" i="14" s="1"/>
  <c r="X241" i="14" s="1"/>
  <c r="Y241" i="14" s="1"/>
  <c r="D240" i="14"/>
  <c r="O240" i="14" s="1"/>
  <c r="D242" i="14"/>
  <c r="Q242" i="14" s="1"/>
  <c r="R242" i="14" s="1"/>
  <c r="S242" i="14" s="1"/>
  <c r="T242" i="14" s="1"/>
  <c r="U242" i="14" s="1"/>
  <c r="V242" i="14" s="1"/>
  <c r="W242" i="14" s="1"/>
  <c r="X242" i="14" s="1"/>
  <c r="Y242" i="14" s="1"/>
  <c r="D231" i="14"/>
  <c r="F231" i="14" s="1"/>
  <c r="G231" i="14" s="1"/>
  <c r="D247" i="14"/>
  <c r="V247" i="14" s="1"/>
  <c r="W247" i="14" s="1"/>
  <c r="X247" i="14" s="1"/>
  <c r="Y247" i="14" s="1"/>
  <c r="D245" i="14"/>
  <c r="T245" i="14" s="1"/>
  <c r="U245" i="14" s="1"/>
  <c r="V245" i="14" s="1"/>
  <c r="W245" i="14" s="1"/>
  <c r="X245" i="14" s="1"/>
  <c r="Y245" i="14" s="1"/>
  <c r="D246" i="14"/>
  <c r="U246" i="14" s="1"/>
  <c r="V246" i="14" s="1"/>
  <c r="W246" i="14" s="1"/>
  <c r="X246" i="14" s="1"/>
  <c r="Y246" i="14" s="1"/>
  <c r="R58" i="12"/>
  <c r="R55" i="12" s="1"/>
  <c r="T58" i="12"/>
  <c r="T55" i="12" s="1"/>
  <c r="M50" i="12"/>
  <c r="P50" i="12"/>
  <c r="H50" i="12"/>
  <c r="F318" i="14"/>
  <c r="M75" i="12" s="1"/>
  <c r="V318" i="14"/>
  <c r="G318" i="14"/>
  <c r="S318" i="14"/>
  <c r="N318" i="14"/>
  <c r="W166" i="14"/>
  <c r="W318" i="14"/>
  <c r="I318" i="14"/>
  <c r="J166" i="14"/>
  <c r="J318" i="14"/>
  <c r="E166" i="14"/>
  <c r="E318" i="14"/>
  <c r="O58" i="12"/>
  <c r="O55" i="12" s="1"/>
  <c r="U50" i="12"/>
  <c r="Y40" i="14"/>
  <c r="Q50" i="12"/>
  <c r="Q58" i="12"/>
  <c r="Q55" i="12" s="1"/>
  <c r="V15" i="15"/>
  <c r="D121" i="14"/>
  <c r="V121" i="14" s="1"/>
  <c r="W121" i="14" s="1"/>
  <c r="X121" i="14" s="1"/>
  <c r="Y121" i="14" s="1"/>
  <c r="D117" i="14"/>
  <c r="R117" i="14" s="1"/>
  <c r="S117" i="14" s="1"/>
  <c r="T117" i="14" s="1"/>
  <c r="U117" i="14" s="1"/>
  <c r="V117" i="14" s="1"/>
  <c r="W117" i="14" s="1"/>
  <c r="X117" i="14" s="1"/>
  <c r="Y117" i="14" s="1"/>
  <c r="D113" i="14"/>
  <c r="N113" i="14" s="1"/>
  <c r="O113" i="14" s="1"/>
  <c r="P113" i="14" s="1"/>
  <c r="Q113" i="14" s="1"/>
  <c r="R113" i="14" s="1"/>
  <c r="S113" i="14" s="1"/>
  <c r="T113" i="14" s="1"/>
  <c r="U113" i="14" s="1"/>
  <c r="V113" i="14" s="1"/>
  <c r="W113" i="14" s="1"/>
  <c r="X113" i="14" s="1"/>
  <c r="Y113" i="14" s="1"/>
  <c r="D109" i="14"/>
  <c r="J109" i="14" s="1"/>
  <c r="D105" i="14"/>
  <c r="F105" i="14" s="1"/>
  <c r="D123" i="14"/>
  <c r="X123" i="14" s="1"/>
  <c r="Y123" i="14" s="1"/>
  <c r="D119" i="14"/>
  <c r="T119" i="14" s="1"/>
  <c r="U119" i="14" s="1"/>
  <c r="V119" i="14" s="1"/>
  <c r="W119" i="14" s="1"/>
  <c r="X119" i="14" s="1"/>
  <c r="Y119" i="14" s="1"/>
  <c r="D115" i="14"/>
  <c r="P115" i="14" s="1"/>
  <c r="Q115" i="14" s="1"/>
  <c r="R115" i="14" s="1"/>
  <c r="S115" i="14" s="1"/>
  <c r="T115" i="14" s="1"/>
  <c r="U115" i="14" s="1"/>
  <c r="V115" i="14" s="1"/>
  <c r="W115" i="14" s="1"/>
  <c r="X115" i="14" s="1"/>
  <c r="Y115" i="14" s="1"/>
  <c r="D111" i="14"/>
  <c r="L111" i="14" s="1"/>
  <c r="D107" i="14"/>
  <c r="H107" i="14" s="1"/>
  <c r="D124" i="14"/>
  <c r="D116" i="14"/>
  <c r="Q116" i="14" s="1"/>
  <c r="R116" i="14" s="1"/>
  <c r="S116" i="14" s="1"/>
  <c r="T116" i="14" s="1"/>
  <c r="U116" i="14" s="1"/>
  <c r="V116" i="14" s="1"/>
  <c r="W116" i="14" s="1"/>
  <c r="X116" i="14" s="1"/>
  <c r="Y116" i="14" s="1"/>
  <c r="D108" i="14"/>
  <c r="I108" i="14" s="1"/>
  <c r="D118" i="14"/>
  <c r="S118" i="14" s="1"/>
  <c r="T118" i="14" s="1"/>
  <c r="U118" i="14" s="1"/>
  <c r="V118" i="14" s="1"/>
  <c r="W118" i="14" s="1"/>
  <c r="X118" i="14" s="1"/>
  <c r="Y118" i="14" s="1"/>
  <c r="D110" i="14"/>
  <c r="K110" i="14" s="1"/>
  <c r="D122" i="14"/>
  <c r="W122" i="14" s="1"/>
  <c r="X122" i="14" s="1"/>
  <c r="Y122" i="14" s="1"/>
  <c r="D114" i="14"/>
  <c r="O114" i="14" s="1"/>
  <c r="D106" i="14"/>
  <c r="G106" i="14" s="1"/>
  <c r="D120" i="14"/>
  <c r="U120" i="14" s="1"/>
  <c r="V120" i="14" s="1"/>
  <c r="W120" i="14" s="1"/>
  <c r="X120" i="14" s="1"/>
  <c r="Y120" i="14" s="1"/>
  <c r="D112" i="14"/>
  <c r="M112" i="14" s="1"/>
  <c r="P240" i="14"/>
  <c r="Q240" i="14" s="1"/>
  <c r="R240" i="14" s="1"/>
  <c r="S240" i="14" s="1"/>
  <c r="T240" i="14" s="1"/>
  <c r="U240" i="14" s="1"/>
  <c r="V240" i="14" s="1"/>
  <c r="W240" i="14" s="1"/>
  <c r="X240" i="14" s="1"/>
  <c r="Y240" i="14" s="1"/>
  <c r="F251" i="14"/>
  <c r="N301" i="14"/>
  <c r="O301" i="14" s="1"/>
  <c r="P301" i="14" s="1"/>
  <c r="Q301" i="14" s="1"/>
  <c r="R301" i="14" s="1"/>
  <c r="S301" i="14" s="1"/>
  <c r="T301" i="14" s="1"/>
  <c r="U301" i="14" s="1"/>
  <c r="V301" i="14" s="1"/>
  <c r="W301" i="14" s="1"/>
  <c r="X301" i="14" s="1"/>
  <c r="Y301" i="14" s="1"/>
  <c r="J297" i="14"/>
  <c r="M300" i="14"/>
  <c r="N300" i="14" s="1"/>
  <c r="O300" i="14" s="1"/>
  <c r="P300" i="14" s="1"/>
  <c r="Q300" i="14" s="1"/>
  <c r="R300" i="14" s="1"/>
  <c r="S300" i="14" s="1"/>
  <c r="T300" i="14" s="1"/>
  <c r="U300" i="14" s="1"/>
  <c r="V300" i="14" s="1"/>
  <c r="W300" i="14" s="1"/>
  <c r="X300" i="14" s="1"/>
  <c r="Y300" i="14" s="1"/>
  <c r="F314" i="14"/>
  <c r="G294" i="14"/>
  <c r="G314" i="14" s="1"/>
  <c r="L236" i="14"/>
  <c r="M236" i="14" s="1"/>
  <c r="N236" i="14" s="1"/>
  <c r="O302" i="14"/>
  <c r="P302" i="14" s="1"/>
  <c r="Q302" i="14" s="1"/>
  <c r="R302" i="14" s="1"/>
  <c r="S302" i="14" s="1"/>
  <c r="T302" i="14" s="1"/>
  <c r="U302" i="14" s="1"/>
  <c r="V302" i="14" s="1"/>
  <c r="W302" i="14" s="1"/>
  <c r="X302" i="14" s="1"/>
  <c r="Y302" i="14" s="1"/>
  <c r="J234" i="14"/>
  <c r="K234" i="14" s="1"/>
  <c r="L299" i="14"/>
  <c r="M299" i="14" s="1"/>
  <c r="N299" i="14" s="1"/>
  <c r="I296" i="14"/>
  <c r="N238" i="14"/>
  <c r="O238" i="14" s="1"/>
  <c r="P238" i="14" s="1"/>
  <c r="K235" i="14"/>
  <c r="L235" i="14" s="1"/>
  <c r="I233" i="14"/>
  <c r="D61" i="14"/>
  <c r="D57" i="14"/>
  <c r="U57" i="14" s="1"/>
  <c r="V57" i="14" s="1"/>
  <c r="W57" i="14" s="1"/>
  <c r="X57" i="14" s="1"/>
  <c r="Y57" i="14" s="1"/>
  <c r="D53" i="14"/>
  <c r="Q53" i="14" s="1"/>
  <c r="R53" i="14" s="1"/>
  <c r="S53" i="14" s="1"/>
  <c r="T53" i="14" s="1"/>
  <c r="U53" i="14" s="1"/>
  <c r="V53" i="14" s="1"/>
  <c r="W53" i="14" s="1"/>
  <c r="X53" i="14" s="1"/>
  <c r="Y53" i="14" s="1"/>
  <c r="D49" i="14"/>
  <c r="M49" i="14" s="1"/>
  <c r="N49" i="14" s="1"/>
  <c r="O49" i="14" s="1"/>
  <c r="P49" i="14" s="1"/>
  <c r="Q49" i="14" s="1"/>
  <c r="R49" i="14" s="1"/>
  <c r="S49" i="14" s="1"/>
  <c r="T49" i="14" s="1"/>
  <c r="U49" i="14" s="1"/>
  <c r="V49" i="14" s="1"/>
  <c r="W49" i="14" s="1"/>
  <c r="X49" i="14" s="1"/>
  <c r="Y49" i="14" s="1"/>
  <c r="D45" i="14"/>
  <c r="I45" i="14" s="1"/>
  <c r="D59" i="14"/>
  <c r="W59" i="14" s="1"/>
  <c r="X59" i="14" s="1"/>
  <c r="Y59" i="14" s="1"/>
  <c r="D55" i="14"/>
  <c r="S55" i="14" s="1"/>
  <c r="T55" i="14" s="1"/>
  <c r="U55" i="14" s="1"/>
  <c r="V55" i="14" s="1"/>
  <c r="W55" i="14" s="1"/>
  <c r="X55" i="14" s="1"/>
  <c r="Y55" i="14" s="1"/>
  <c r="D51" i="14"/>
  <c r="O51" i="14" s="1"/>
  <c r="P51" i="14" s="1"/>
  <c r="Q51" i="14" s="1"/>
  <c r="R51" i="14" s="1"/>
  <c r="S51" i="14" s="1"/>
  <c r="T51" i="14" s="1"/>
  <c r="U51" i="14" s="1"/>
  <c r="V51" i="14" s="1"/>
  <c r="W51" i="14" s="1"/>
  <c r="X51" i="14" s="1"/>
  <c r="Y51" i="14" s="1"/>
  <c r="D47" i="14"/>
  <c r="K47" i="14" s="1"/>
  <c r="D43" i="14"/>
  <c r="G43" i="14" s="1"/>
  <c r="D56" i="14"/>
  <c r="T56" i="14" s="1"/>
  <c r="U56" i="14" s="1"/>
  <c r="V56" i="14" s="1"/>
  <c r="W56" i="14" s="1"/>
  <c r="X56" i="14" s="1"/>
  <c r="Y56" i="14" s="1"/>
  <c r="D48" i="14"/>
  <c r="L48" i="14" s="1"/>
  <c r="D60" i="14"/>
  <c r="X60" i="14" s="1"/>
  <c r="Y60" i="14" s="1"/>
  <c r="D44" i="14"/>
  <c r="H44" i="14" s="1"/>
  <c r="D54" i="14"/>
  <c r="R54" i="14" s="1"/>
  <c r="S54" i="14" s="1"/>
  <c r="T54" i="14" s="1"/>
  <c r="U54" i="14" s="1"/>
  <c r="V54" i="14" s="1"/>
  <c r="W54" i="14" s="1"/>
  <c r="X54" i="14" s="1"/>
  <c r="Y54" i="14" s="1"/>
  <c r="D46" i="14"/>
  <c r="J46" i="14" s="1"/>
  <c r="D52" i="14"/>
  <c r="P52" i="14" s="1"/>
  <c r="Q52" i="14" s="1"/>
  <c r="R52" i="14" s="1"/>
  <c r="S52" i="14" s="1"/>
  <c r="T52" i="14" s="1"/>
  <c r="U52" i="14" s="1"/>
  <c r="V52" i="14" s="1"/>
  <c r="W52" i="14" s="1"/>
  <c r="X52" i="14" s="1"/>
  <c r="Y52" i="14" s="1"/>
  <c r="D42" i="14"/>
  <c r="F42" i="14" s="1"/>
  <c r="D58" i="14"/>
  <c r="V58" i="14" s="1"/>
  <c r="W58" i="14" s="1"/>
  <c r="X58" i="14" s="1"/>
  <c r="Y58" i="14" s="1"/>
  <c r="D50" i="14"/>
  <c r="N50" i="14" s="1"/>
  <c r="O50" i="14" s="1"/>
  <c r="P50" i="14" s="1"/>
  <c r="Q50" i="14" s="1"/>
  <c r="R50" i="14" s="1"/>
  <c r="S50" i="14" s="1"/>
  <c r="T50" i="14" s="1"/>
  <c r="U50" i="14" s="1"/>
  <c r="V50" i="14" s="1"/>
  <c r="W50" i="14" s="1"/>
  <c r="X50" i="14" s="1"/>
  <c r="Y50" i="14" s="1"/>
  <c r="H295" i="14"/>
  <c r="K298" i="14"/>
  <c r="L298" i="14" s="1"/>
  <c r="M298" i="14" s="1"/>
  <c r="N298" i="14" s="1"/>
  <c r="O298" i="14" s="1"/>
  <c r="P298" i="14" s="1"/>
  <c r="Q298" i="14" s="1"/>
  <c r="R298" i="14" s="1"/>
  <c r="U83" i="12"/>
  <c r="G251" i="14" l="1"/>
  <c r="S14" i="15"/>
  <c r="S17" i="15" s="1"/>
  <c r="R80" i="12"/>
  <c r="R78" i="12" s="1"/>
  <c r="T8" i="15"/>
  <c r="T10" i="15" s="1"/>
  <c r="S77" i="12"/>
  <c r="F75" i="12"/>
  <c r="H294" i="14"/>
  <c r="I294" i="14" s="1"/>
  <c r="Y318" i="14"/>
  <c r="X51" i="12" s="1"/>
  <c r="Y51" i="12" s="1"/>
  <c r="F50" i="12"/>
  <c r="T75" i="12"/>
  <c r="S75" i="12"/>
  <c r="Y166" i="14"/>
  <c r="E189" i="14"/>
  <c r="E322" i="14" s="1"/>
  <c r="E76" i="12" s="1"/>
  <c r="D168" i="14" a="1"/>
  <c r="G50" i="12"/>
  <c r="G58" i="12"/>
  <c r="G55" i="12" s="1"/>
  <c r="W75" i="12"/>
  <c r="L75" i="12"/>
  <c r="H75" i="12"/>
  <c r="O75" i="12"/>
  <c r="N50" i="12"/>
  <c r="N58" i="12"/>
  <c r="N55" i="12" s="1"/>
  <c r="G75" i="12"/>
  <c r="F58" i="12"/>
  <c r="F55" i="12" s="1"/>
  <c r="Q75" i="12"/>
  <c r="U75" i="12"/>
  <c r="I75" i="12"/>
  <c r="N75" i="12"/>
  <c r="P75" i="12"/>
  <c r="E50" i="12"/>
  <c r="E45" i="12" s="1"/>
  <c r="E75" i="12"/>
  <c r="E58" i="12"/>
  <c r="I58" i="12"/>
  <c r="I55" i="12" s="1"/>
  <c r="I50" i="12"/>
  <c r="S50" i="12"/>
  <c r="S58" i="12"/>
  <c r="S55" i="12" s="1"/>
  <c r="W50" i="12"/>
  <c r="W58" i="12"/>
  <c r="W55" i="12" s="1"/>
  <c r="R75" i="12"/>
  <c r="K75" i="12"/>
  <c r="V75" i="12"/>
  <c r="J75" i="12"/>
  <c r="J50" i="12"/>
  <c r="J58" i="12"/>
  <c r="J55" i="12" s="1"/>
  <c r="V50" i="12"/>
  <c r="V58" i="12"/>
  <c r="V55" i="12" s="1"/>
  <c r="S298" i="14"/>
  <c r="T298" i="14" s="1"/>
  <c r="U298" i="14" s="1"/>
  <c r="V298" i="14" s="1"/>
  <c r="W298" i="14" s="1"/>
  <c r="X298" i="14" s="1"/>
  <c r="Y298" i="14" s="1"/>
  <c r="Q238" i="14"/>
  <c r="R238" i="14" s="1"/>
  <c r="S238" i="14" s="1"/>
  <c r="T238" i="14" s="1"/>
  <c r="U238" i="14" s="1"/>
  <c r="V238" i="14" s="1"/>
  <c r="W238" i="14" s="1"/>
  <c r="X238" i="14" s="1"/>
  <c r="Y238" i="14" s="1"/>
  <c r="W15" i="15"/>
  <c r="O299" i="14"/>
  <c r="P299" i="14" s="1"/>
  <c r="Q299" i="14" s="1"/>
  <c r="R299" i="14" s="1"/>
  <c r="F315" i="14"/>
  <c r="G315" i="14" s="1"/>
  <c r="N112" i="14"/>
  <c r="O112" i="14" s="1"/>
  <c r="P112" i="14" s="1"/>
  <c r="Q112" i="14" s="1"/>
  <c r="K109" i="14"/>
  <c r="F62" i="14"/>
  <c r="G42" i="14"/>
  <c r="G62" i="14" s="1"/>
  <c r="M235" i="14"/>
  <c r="L234" i="14"/>
  <c r="H231" i="14"/>
  <c r="H251" i="14" s="1"/>
  <c r="L110" i="14"/>
  <c r="M110" i="14" s="1"/>
  <c r="N110" i="14" s="1"/>
  <c r="J45" i="14"/>
  <c r="J233" i="14"/>
  <c r="J296" i="14"/>
  <c r="O236" i="14"/>
  <c r="P236" i="14" s="1"/>
  <c r="Q236" i="14" s="1"/>
  <c r="R236" i="14" s="1"/>
  <c r="S236" i="14" s="1"/>
  <c r="T236" i="14" s="1"/>
  <c r="U236" i="14" s="1"/>
  <c r="V236" i="14" s="1"/>
  <c r="W236" i="14" s="1"/>
  <c r="X236" i="14" s="1"/>
  <c r="Y236" i="14" s="1"/>
  <c r="K297" i="14"/>
  <c r="L297" i="14" s="1"/>
  <c r="F252" i="14"/>
  <c r="G252" i="14" s="1"/>
  <c r="J232" i="14"/>
  <c r="H106" i="14"/>
  <c r="I106" i="14" s="1"/>
  <c r="I107" i="14"/>
  <c r="J107" i="14"/>
  <c r="K107" i="14" s="1"/>
  <c r="L107" i="14" s="1"/>
  <c r="I44" i="14"/>
  <c r="J44" i="14" s="1"/>
  <c r="H43" i="14"/>
  <c r="L47" i="14"/>
  <c r="M47" i="14" s="1"/>
  <c r="N47" i="14" s="1"/>
  <c r="I295" i="14"/>
  <c r="K46" i="14"/>
  <c r="L46" i="14" s="1"/>
  <c r="M46" i="14" s="1"/>
  <c r="N46" i="14" s="1"/>
  <c r="O46" i="14" s="1"/>
  <c r="P46" i="14" s="1"/>
  <c r="Q46" i="14" s="1"/>
  <c r="R46" i="14" s="1"/>
  <c r="S46" i="14" s="1"/>
  <c r="T46" i="14" s="1"/>
  <c r="U46" i="14" s="1"/>
  <c r="V46" i="14" s="1"/>
  <c r="W46" i="14" s="1"/>
  <c r="X46" i="14" s="1"/>
  <c r="Y46" i="14" s="1"/>
  <c r="M48" i="14"/>
  <c r="N48" i="14" s="1"/>
  <c r="O48" i="14" s="1"/>
  <c r="P48" i="14" s="1"/>
  <c r="Q48" i="14" s="1"/>
  <c r="R48" i="14" s="1"/>
  <c r="S48" i="14" s="1"/>
  <c r="T48" i="14" s="1"/>
  <c r="U48" i="14" s="1"/>
  <c r="V48" i="14" s="1"/>
  <c r="W48" i="14" s="1"/>
  <c r="X48" i="14" s="1"/>
  <c r="Y48" i="14" s="1"/>
  <c r="K296" i="14"/>
  <c r="P114" i="14"/>
  <c r="Q114" i="14" s="1"/>
  <c r="R114" i="14" s="1"/>
  <c r="S114" i="14" s="1"/>
  <c r="T114" i="14" s="1"/>
  <c r="U114" i="14" s="1"/>
  <c r="V114" i="14" s="1"/>
  <c r="W114" i="14" s="1"/>
  <c r="X114" i="14" s="1"/>
  <c r="Y114" i="14" s="1"/>
  <c r="J108" i="14"/>
  <c r="M111" i="14"/>
  <c r="N111" i="14" s="1"/>
  <c r="O111" i="14" s="1"/>
  <c r="P111" i="14" s="1"/>
  <c r="Q111" i="14" s="1"/>
  <c r="R111" i="14" s="1"/>
  <c r="S111" i="14" s="1"/>
  <c r="F125" i="14"/>
  <c r="G105" i="14"/>
  <c r="G125" i="14" s="1"/>
  <c r="V83" i="12"/>
  <c r="X75" i="12" l="1"/>
  <c r="U8" i="15"/>
  <c r="U10" i="15" s="1"/>
  <c r="T77" i="12"/>
  <c r="T14" i="15"/>
  <c r="T17" i="15" s="1"/>
  <c r="S80" i="12"/>
  <c r="S78" i="12" s="1"/>
  <c r="H314" i="14"/>
  <c r="J294" i="14"/>
  <c r="K294" i="14" s="1"/>
  <c r="L294" i="14" s="1"/>
  <c r="X55" i="12"/>
  <c r="Y50" i="12"/>
  <c r="D178" i="14"/>
  <c r="P178" i="14" s="1"/>
  <c r="Q178" i="14" s="1"/>
  <c r="R178" i="14" s="1"/>
  <c r="S178" i="14" s="1"/>
  <c r="T178" i="14" s="1"/>
  <c r="U178" i="14" s="1"/>
  <c r="V178" i="14" s="1"/>
  <c r="W178" i="14" s="1"/>
  <c r="X178" i="14" s="1"/>
  <c r="D179" i="14"/>
  <c r="Q179" i="14" s="1"/>
  <c r="R179" i="14" s="1"/>
  <c r="S179" i="14" s="1"/>
  <c r="T179" i="14" s="1"/>
  <c r="U179" i="14" s="1"/>
  <c r="V179" i="14" s="1"/>
  <c r="W179" i="14" s="1"/>
  <c r="X179" i="14" s="1"/>
  <c r="Y179" i="14" s="1"/>
  <c r="D181" i="14"/>
  <c r="S181" i="14" s="1"/>
  <c r="T181" i="14" s="1"/>
  <c r="U181" i="14" s="1"/>
  <c r="V181" i="14" s="1"/>
  <c r="W181" i="14" s="1"/>
  <c r="X181" i="14" s="1"/>
  <c r="Y181" i="14" s="1"/>
  <c r="D180" i="14"/>
  <c r="R180" i="14" s="1"/>
  <c r="S180" i="14" s="1"/>
  <c r="T180" i="14" s="1"/>
  <c r="U180" i="14" s="1"/>
  <c r="V180" i="14" s="1"/>
  <c r="W180" i="14" s="1"/>
  <c r="X180" i="14" s="1"/>
  <c r="Y180" i="14" s="1"/>
  <c r="D170" i="14"/>
  <c r="H170" i="14" s="1"/>
  <c r="I170" i="14" s="1"/>
  <c r="D176" i="14"/>
  <c r="N176" i="14" s="1"/>
  <c r="O176" i="14" s="1"/>
  <c r="P176" i="14" s="1"/>
  <c r="Q176" i="14" s="1"/>
  <c r="R176" i="14" s="1"/>
  <c r="S176" i="14" s="1"/>
  <c r="T176" i="14" s="1"/>
  <c r="U176" i="14" s="1"/>
  <c r="V176" i="14" s="1"/>
  <c r="W176" i="14" s="1"/>
  <c r="X176" i="14" s="1"/>
  <c r="Y176" i="14" s="1"/>
  <c r="D175" i="14"/>
  <c r="M175" i="14" s="1"/>
  <c r="N175" i="14" s="1"/>
  <c r="O175" i="14" s="1"/>
  <c r="P175" i="14" s="1"/>
  <c r="Q175" i="14" s="1"/>
  <c r="R175" i="14" s="1"/>
  <c r="S175" i="14" s="1"/>
  <c r="T175" i="14" s="1"/>
  <c r="U175" i="14" s="1"/>
  <c r="V175" i="14" s="1"/>
  <c r="W175" i="14" s="1"/>
  <c r="X175" i="14" s="1"/>
  <c r="Y175" i="14" s="1"/>
  <c r="D177" i="14"/>
  <c r="O177" i="14" s="1"/>
  <c r="P177" i="14" s="1"/>
  <c r="Q177" i="14" s="1"/>
  <c r="R177" i="14" s="1"/>
  <c r="S177" i="14" s="1"/>
  <c r="T177" i="14" s="1"/>
  <c r="U177" i="14" s="1"/>
  <c r="V177" i="14" s="1"/>
  <c r="W177" i="14" s="1"/>
  <c r="X177" i="14" s="1"/>
  <c r="Y177" i="14" s="1"/>
  <c r="D172" i="14"/>
  <c r="J172" i="14" s="1"/>
  <c r="K172" i="14" s="1"/>
  <c r="L172" i="14" s="1"/>
  <c r="D182" i="14"/>
  <c r="T182" i="14" s="1"/>
  <c r="U182" i="14" s="1"/>
  <c r="V182" i="14" s="1"/>
  <c r="W182" i="14" s="1"/>
  <c r="X182" i="14" s="1"/>
  <c r="Y182" i="14" s="1"/>
  <c r="D168" i="14"/>
  <c r="F168" i="14" s="1"/>
  <c r="D187" i="14"/>
  <c r="D171" i="14"/>
  <c r="I171" i="14" s="1"/>
  <c r="J171" i="14" s="1"/>
  <c r="D173" i="14"/>
  <c r="K173" i="14" s="1"/>
  <c r="L173" i="14" s="1"/>
  <c r="D186" i="14"/>
  <c r="X186" i="14" s="1"/>
  <c r="Y186" i="14" s="1"/>
  <c r="D174" i="14"/>
  <c r="L174" i="14" s="1"/>
  <c r="M174" i="14" s="1"/>
  <c r="N174" i="14" s="1"/>
  <c r="O174" i="14" s="1"/>
  <c r="P174" i="14" s="1"/>
  <c r="Q174" i="14" s="1"/>
  <c r="R174" i="14" s="1"/>
  <c r="S174" i="14" s="1"/>
  <c r="T174" i="14" s="1"/>
  <c r="U174" i="14" s="1"/>
  <c r="V174" i="14" s="1"/>
  <c r="W174" i="14" s="1"/>
  <c r="X174" i="14" s="1"/>
  <c r="Y174" i="14" s="1"/>
  <c r="D183" i="14"/>
  <c r="U183" i="14" s="1"/>
  <c r="V183" i="14" s="1"/>
  <c r="W183" i="14" s="1"/>
  <c r="X183" i="14" s="1"/>
  <c r="Y183" i="14" s="1"/>
  <c r="D185" i="14"/>
  <c r="W185" i="14" s="1"/>
  <c r="X185" i="14" s="1"/>
  <c r="Y185" i="14" s="1"/>
  <c r="D169" i="14"/>
  <c r="G169" i="14" s="1"/>
  <c r="D184" i="14"/>
  <c r="V184" i="14" s="1"/>
  <c r="W184" i="14" s="1"/>
  <c r="X184" i="14" s="1"/>
  <c r="Y184" i="14" s="1"/>
  <c r="E55" i="12"/>
  <c r="Y58" i="12"/>
  <c r="N109" i="14"/>
  <c r="O109" i="14" s="1"/>
  <c r="L109" i="14"/>
  <c r="M109" i="14" s="1"/>
  <c r="K45" i="14"/>
  <c r="L45" i="14" s="1"/>
  <c r="H252" i="14"/>
  <c r="I231" i="14"/>
  <c r="I251" i="14" s="1"/>
  <c r="H42" i="14"/>
  <c r="H62" i="14" s="1"/>
  <c r="O110" i="14"/>
  <c r="P110" i="14" s="1"/>
  <c r="Q110" i="14" s="1"/>
  <c r="R110" i="14" s="1"/>
  <c r="S110" i="14" s="1"/>
  <c r="T110" i="14" s="1"/>
  <c r="U110" i="14" s="1"/>
  <c r="V110" i="14" s="1"/>
  <c r="W110" i="14" s="1"/>
  <c r="X110" i="14" s="1"/>
  <c r="Y110" i="14" s="1"/>
  <c r="R112" i="14"/>
  <c r="S112" i="14" s="1"/>
  <c r="T112" i="14" s="1"/>
  <c r="U112" i="14" s="1"/>
  <c r="V112" i="14" s="1"/>
  <c r="W112" i="14" s="1"/>
  <c r="X112" i="14" s="1"/>
  <c r="Y112" i="14" s="1"/>
  <c r="S299" i="14"/>
  <c r="T299" i="14" s="1"/>
  <c r="U299" i="14" s="1"/>
  <c r="V299" i="14" s="1"/>
  <c r="W299" i="14" s="1"/>
  <c r="X299" i="14" s="1"/>
  <c r="Y299" i="14" s="1"/>
  <c r="X15" i="15"/>
  <c r="M107" i="14"/>
  <c r="F126" i="14"/>
  <c r="G126" i="14" s="1"/>
  <c r="M172" i="14"/>
  <c r="N172" i="14" s="1"/>
  <c r="O172" i="14" s="1"/>
  <c r="K44" i="14"/>
  <c r="L44" i="14" s="1"/>
  <c r="F63" i="14"/>
  <c r="P109" i="14"/>
  <c r="Q109" i="14" s="1"/>
  <c r="R109" i="14" s="1"/>
  <c r="S109" i="14" s="1"/>
  <c r="T109" i="14" s="1"/>
  <c r="U109" i="14" s="1"/>
  <c r="V109" i="14" s="1"/>
  <c r="W109" i="14" s="1"/>
  <c r="X109" i="14" s="1"/>
  <c r="Y109" i="14" s="1"/>
  <c r="T111" i="14"/>
  <c r="U111" i="14" s="1"/>
  <c r="V111" i="14" s="1"/>
  <c r="L296" i="14"/>
  <c r="M296" i="14" s="1"/>
  <c r="N296" i="14" s="1"/>
  <c r="O296" i="14" s="1"/>
  <c r="P296" i="14" s="1"/>
  <c r="Q296" i="14" s="1"/>
  <c r="R296" i="14" s="1"/>
  <c r="S296" i="14" s="1"/>
  <c r="T296" i="14" s="1"/>
  <c r="U296" i="14" s="1"/>
  <c r="V296" i="14" s="1"/>
  <c r="W296" i="14" s="1"/>
  <c r="X296" i="14" s="1"/>
  <c r="Y296" i="14" s="1"/>
  <c r="O47" i="14"/>
  <c r="J295" i="14"/>
  <c r="I43" i="14"/>
  <c r="I314" i="14"/>
  <c r="J106" i="14"/>
  <c r="M297" i="14"/>
  <c r="N297" i="14" s="1"/>
  <c r="O297" i="14" s="1"/>
  <c r="P297" i="14" s="1"/>
  <c r="Q297" i="14" s="1"/>
  <c r="R297" i="14" s="1"/>
  <c r="S297" i="14" s="1"/>
  <c r="T297" i="14" s="1"/>
  <c r="U297" i="14" s="1"/>
  <c r="V297" i="14" s="1"/>
  <c r="W297" i="14" s="1"/>
  <c r="X297" i="14" s="1"/>
  <c r="Y297" i="14" s="1"/>
  <c r="J170" i="14"/>
  <c r="N107" i="14"/>
  <c r="O107" i="14" s="1"/>
  <c r="K232" i="14"/>
  <c r="H105" i="14"/>
  <c r="K108" i="14"/>
  <c r="Y178" i="14"/>
  <c r="N235" i="14"/>
  <c r="O235" i="14" s="1"/>
  <c r="P235" i="14" s="1"/>
  <c r="Q235" i="14" s="1"/>
  <c r="K233" i="14"/>
  <c r="H315" i="14"/>
  <c r="K171" i="14"/>
  <c r="M234" i="14"/>
  <c r="N234" i="14" s="1"/>
  <c r="W83" i="12"/>
  <c r="M173" i="14" l="1"/>
  <c r="U14" i="15"/>
  <c r="U17" i="15" s="1"/>
  <c r="T80" i="12"/>
  <c r="T78" i="12" s="1"/>
  <c r="V8" i="15"/>
  <c r="V10" i="15" s="1"/>
  <c r="U77" i="12"/>
  <c r="H169" i="14"/>
  <c r="I169" i="14"/>
  <c r="F188" i="14"/>
  <c r="G168" i="14"/>
  <c r="H168" i="14"/>
  <c r="H188" i="14" s="1"/>
  <c r="P172" i="14"/>
  <c r="Q172" i="14" s="1"/>
  <c r="R172" i="14" s="1"/>
  <c r="S172" i="14" s="1"/>
  <c r="T172" i="14" s="1"/>
  <c r="U172" i="14" s="1"/>
  <c r="V172" i="14" s="1"/>
  <c r="W172" i="14" s="1"/>
  <c r="X172" i="14" s="1"/>
  <c r="Y172" i="14" s="1"/>
  <c r="Y55" i="12"/>
  <c r="E65" i="12"/>
  <c r="E67" i="12" s="1"/>
  <c r="M45" i="14"/>
  <c r="N45" i="14" s="1"/>
  <c r="W111" i="14"/>
  <c r="X111" i="14" s="1"/>
  <c r="Y111" i="14" s="1"/>
  <c r="I252" i="14"/>
  <c r="I315" i="14"/>
  <c r="I42" i="14"/>
  <c r="I62" i="14" s="1"/>
  <c r="J231" i="14"/>
  <c r="Y15" i="15"/>
  <c r="M44" i="14"/>
  <c r="N44" i="14" s="1"/>
  <c r="O44" i="14" s="1"/>
  <c r="P44" i="14" s="1"/>
  <c r="Q44" i="14" s="1"/>
  <c r="R44" i="14" s="1"/>
  <c r="S44" i="14" s="1"/>
  <c r="T44" i="14" s="1"/>
  <c r="U44" i="14" s="1"/>
  <c r="V44" i="14" s="1"/>
  <c r="W44" i="14" s="1"/>
  <c r="X44" i="14" s="1"/>
  <c r="Y44" i="14" s="1"/>
  <c r="P107" i="14"/>
  <c r="Q107" i="14" s="1"/>
  <c r="R107" i="14" s="1"/>
  <c r="S107" i="14" s="1"/>
  <c r="T107" i="14" s="1"/>
  <c r="U107" i="14" s="1"/>
  <c r="V107" i="14" s="1"/>
  <c r="W107" i="14" s="1"/>
  <c r="O234" i="14"/>
  <c r="P234" i="14" s="1"/>
  <c r="Q234" i="14" s="1"/>
  <c r="K295" i="14"/>
  <c r="L295" i="14" s="1"/>
  <c r="L314" i="14" s="1"/>
  <c r="P47" i="14"/>
  <c r="Q47" i="14" s="1"/>
  <c r="R47" i="14" s="1"/>
  <c r="S47" i="14" s="1"/>
  <c r="T47" i="14" s="1"/>
  <c r="U47" i="14" s="1"/>
  <c r="V47" i="14" s="1"/>
  <c r="W47" i="14" s="1"/>
  <c r="X47" i="14" s="1"/>
  <c r="Y47" i="14" s="1"/>
  <c r="L171" i="14"/>
  <c r="L108" i="14"/>
  <c r="M108" i="14" s="1"/>
  <c r="N173" i="14"/>
  <c r="O173" i="14" s="1"/>
  <c r="P173" i="14" s="1"/>
  <c r="Q173" i="14" s="1"/>
  <c r="R173" i="14" s="1"/>
  <c r="S173" i="14" s="1"/>
  <c r="T173" i="14" s="1"/>
  <c r="U173" i="14" s="1"/>
  <c r="V173" i="14" s="1"/>
  <c r="W173" i="14" s="1"/>
  <c r="X173" i="14" s="1"/>
  <c r="Y173" i="14" s="1"/>
  <c r="L233" i="14"/>
  <c r="M233" i="14" s="1"/>
  <c r="N233" i="14" s="1"/>
  <c r="O233" i="14" s="1"/>
  <c r="P233" i="14" s="1"/>
  <c r="Q233" i="14" s="1"/>
  <c r="R233" i="14" s="1"/>
  <c r="S233" i="14" s="1"/>
  <c r="T233" i="14" s="1"/>
  <c r="U233" i="14" s="1"/>
  <c r="V233" i="14" s="1"/>
  <c r="W233" i="14" s="1"/>
  <c r="X233" i="14" s="1"/>
  <c r="Y233" i="14" s="1"/>
  <c r="M294" i="14"/>
  <c r="N294" i="14" s="1"/>
  <c r="H125" i="14"/>
  <c r="H126" i="14" s="1"/>
  <c r="I105" i="14"/>
  <c r="I125" i="14" s="1"/>
  <c r="R235" i="14"/>
  <c r="S235" i="14" s="1"/>
  <c r="T235" i="14" s="1"/>
  <c r="U235" i="14" s="1"/>
  <c r="V235" i="14" s="1"/>
  <c r="W235" i="14" s="1"/>
  <c r="X235" i="14" s="1"/>
  <c r="Y235" i="14" s="1"/>
  <c r="K106" i="14"/>
  <c r="L106" i="14" s="1"/>
  <c r="L232" i="14"/>
  <c r="J43" i="14"/>
  <c r="G63" i="14"/>
  <c r="K170" i="14"/>
  <c r="J314" i="14"/>
  <c r="X83" i="12"/>
  <c r="V14" i="15" l="1"/>
  <c r="V17" i="15" s="1"/>
  <c r="U80" i="12"/>
  <c r="U78" i="12" s="1"/>
  <c r="W8" i="15"/>
  <c r="W10" i="15" s="1"/>
  <c r="V77" i="12"/>
  <c r="J315" i="14"/>
  <c r="K231" i="14"/>
  <c r="K251" i="14" s="1"/>
  <c r="J251" i="14"/>
  <c r="J252" i="14" s="1"/>
  <c r="K252" i="14" s="1"/>
  <c r="F66" i="12"/>
  <c r="E74" i="12"/>
  <c r="E73" i="12" s="1"/>
  <c r="E87" i="12" s="1"/>
  <c r="G188" i="14"/>
  <c r="G321" i="14" s="1"/>
  <c r="G22" i="12" s="1"/>
  <c r="I168" i="14"/>
  <c r="F321" i="14"/>
  <c r="F22" i="12" s="1"/>
  <c r="F189" i="14"/>
  <c r="J169" i="14"/>
  <c r="K169" i="14" s="1"/>
  <c r="J105" i="14"/>
  <c r="J125" i="14" s="1"/>
  <c r="I126" i="14"/>
  <c r="J42" i="14"/>
  <c r="J62" i="14" s="1"/>
  <c r="N108" i="14"/>
  <c r="O108" i="14" s="1"/>
  <c r="P108" i="14" s="1"/>
  <c r="Q108" i="14" s="1"/>
  <c r="R108" i="14" s="1"/>
  <c r="S108" i="14" s="1"/>
  <c r="T108" i="14" s="1"/>
  <c r="U108" i="14" s="1"/>
  <c r="V108" i="14" s="1"/>
  <c r="W108" i="14" s="1"/>
  <c r="X108" i="14" s="1"/>
  <c r="Y108" i="14" s="1"/>
  <c r="M295" i="14"/>
  <c r="N295" i="14" s="1"/>
  <c r="N314" i="14" s="1"/>
  <c r="X107" i="14"/>
  <c r="Y107" i="14" s="1"/>
  <c r="R234" i="14"/>
  <c r="S234" i="14" s="1"/>
  <c r="T234" i="14" s="1"/>
  <c r="U234" i="14" s="1"/>
  <c r="V234" i="14" s="1"/>
  <c r="W234" i="14" s="1"/>
  <c r="X234" i="14" s="1"/>
  <c r="Y234" i="14" s="1"/>
  <c r="M106" i="14"/>
  <c r="N106" i="14" s="1"/>
  <c r="H321" i="14"/>
  <c r="H22" i="12" s="1"/>
  <c r="O294" i="14"/>
  <c r="O45" i="14"/>
  <c r="P45" i="14" s="1"/>
  <c r="Q45" i="14" s="1"/>
  <c r="R45" i="14" s="1"/>
  <c r="S45" i="14" s="1"/>
  <c r="T45" i="14" s="1"/>
  <c r="U45" i="14" s="1"/>
  <c r="V45" i="14" s="1"/>
  <c r="W45" i="14" s="1"/>
  <c r="X45" i="14" s="1"/>
  <c r="M171" i="14"/>
  <c r="K314" i="14"/>
  <c r="K315" i="14" s="1"/>
  <c r="L315" i="14" s="1"/>
  <c r="L170" i="14"/>
  <c r="M170" i="14" s="1"/>
  <c r="N170" i="14" s="1"/>
  <c r="H63" i="14"/>
  <c r="M232" i="14"/>
  <c r="K43" i="14"/>
  <c r="O106" i="14"/>
  <c r="P106" i="14" s="1"/>
  <c r="Q106" i="14" s="1"/>
  <c r="R106" i="14" s="1"/>
  <c r="S106" i="14" s="1"/>
  <c r="T106" i="14" s="1"/>
  <c r="U106" i="14" s="1"/>
  <c r="V106" i="14" s="1"/>
  <c r="W106" i="14" s="1"/>
  <c r="X106" i="14" s="1"/>
  <c r="Y106" i="14" s="1"/>
  <c r="W14" i="15" l="1"/>
  <c r="W17" i="15" s="1"/>
  <c r="V80" i="12"/>
  <c r="V78" i="12" s="1"/>
  <c r="X8" i="15"/>
  <c r="X10" i="15" s="1"/>
  <c r="X77" i="12" s="1"/>
  <c r="W77" i="12"/>
  <c r="M314" i="14"/>
  <c r="M315" i="14" s="1"/>
  <c r="N315" i="14" s="1"/>
  <c r="L231" i="14"/>
  <c r="G47" i="12"/>
  <c r="G18" i="12"/>
  <c r="G26" i="12" s="1"/>
  <c r="G35" i="12" s="1"/>
  <c r="G189" i="14"/>
  <c r="F322" i="14"/>
  <c r="F76" i="12" s="1"/>
  <c r="F47" i="12"/>
  <c r="F18" i="12"/>
  <c r="F26" i="12" s="1"/>
  <c r="F35" i="12" s="1"/>
  <c r="I188" i="14"/>
  <c r="I321" i="14" s="1"/>
  <c r="I22" i="12" s="1"/>
  <c r="I47" i="12" s="1"/>
  <c r="J168" i="14"/>
  <c r="L169" i="14"/>
  <c r="M169" i="14" s="1"/>
  <c r="J126" i="14"/>
  <c r="K105" i="14"/>
  <c r="K125" i="14" s="1"/>
  <c r="K42" i="14"/>
  <c r="K62" i="14" s="1"/>
  <c r="Y45" i="14"/>
  <c r="H18" i="12"/>
  <c r="H47" i="12"/>
  <c r="O170" i="14"/>
  <c r="P170" i="14" s="1"/>
  <c r="Q170" i="14" s="1"/>
  <c r="R170" i="14" s="1"/>
  <c r="S170" i="14" s="1"/>
  <c r="T170" i="14" s="1"/>
  <c r="U170" i="14" s="1"/>
  <c r="V170" i="14" s="1"/>
  <c r="W170" i="14" s="1"/>
  <c r="X170" i="14" s="1"/>
  <c r="Y170" i="14" s="1"/>
  <c r="L105" i="14"/>
  <c r="L125" i="14" s="1"/>
  <c r="O295" i="14"/>
  <c r="P295" i="14" s="1"/>
  <c r="Q295" i="14" s="1"/>
  <c r="R295" i="14" s="1"/>
  <c r="S295" i="14" s="1"/>
  <c r="T295" i="14" s="1"/>
  <c r="U295" i="14" s="1"/>
  <c r="V295" i="14" s="1"/>
  <c r="W295" i="14" s="1"/>
  <c r="X295" i="14" s="1"/>
  <c r="Y295" i="14" s="1"/>
  <c r="I63" i="14"/>
  <c r="N171" i="14"/>
  <c r="O171" i="14" s="1"/>
  <c r="P171" i="14" s="1"/>
  <c r="Q171" i="14" s="1"/>
  <c r="R171" i="14" s="1"/>
  <c r="S171" i="14" s="1"/>
  <c r="T171" i="14" s="1"/>
  <c r="L43" i="14"/>
  <c r="M43" i="14" s="1"/>
  <c r="N43" i="14" s="1"/>
  <c r="O43" i="14" s="1"/>
  <c r="P43" i="14" s="1"/>
  <c r="Q43" i="14" s="1"/>
  <c r="R43" i="14" s="1"/>
  <c r="S43" i="14" s="1"/>
  <c r="T43" i="14" s="1"/>
  <c r="U43" i="14" s="1"/>
  <c r="V43" i="14" s="1"/>
  <c r="W43" i="14" s="1"/>
  <c r="X43" i="14" s="1"/>
  <c r="Y43" i="14" s="1"/>
  <c r="P294" i="14"/>
  <c r="N232" i="14"/>
  <c r="L42" i="14"/>
  <c r="K126" i="14" l="1"/>
  <c r="X14" i="15"/>
  <c r="X17" i="15" s="1"/>
  <c r="X80" i="12" s="1"/>
  <c r="X78" i="12" s="1"/>
  <c r="W80" i="12"/>
  <c r="W78" i="12" s="1"/>
  <c r="O314" i="14"/>
  <c r="O315" i="14" s="1"/>
  <c r="I18" i="12"/>
  <c r="I26" i="12" s="1"/>
  <c r="I35" i="12" s="1"/>
  <c r="I46" i="12" s="1"/>
  <c r="M231" i="14"/>
  <c r="N231" i="14" s="1"/>
  <c r="L251" i="14"/>
  <c r="L252" i="14" s="1"/>
  <c r="H189" i="14"/>
  <c r="G322" i="14"/>
  <c r="G76" i="12" s="1"/>
  <c r="G36" i="12"/>
  <c r="G37" i="12" s="1"/>
  <c r="G46" i="12"/>
  <c r="J188" i="14"/>
  <c r="J321" i="14" s="1"/>
  <c r="J22" i="12" s="1"/>
  <c r="K168" i="14"/>
  <c r="N169" i="14"/>
  <c r="O169" i="14" s="1"/>
  <c r="P169" i="14" s="1"/>
  <c r="Q169" i="14" s="1"/>
  <c r="R169" i="14" s="1"/>
  <c r="S169" i="14" s="1"/>
  <c r="T169" i="14" s="1"/>
  <c r="U169" i="14" s="1"/>
  <c r="L126" i="14"/>
  <c r="H26" i="12"/>
  <c r="U171" i="14"/>
  <c r="V171" i="14" s="1"/>
  <c r="W171" i="14" s="1"/>
  <c r="X171" i="14" s="1"/>
  <c r="Y171" i="14" s="1"/>
  <c r="F36" i="12"/>
  <c r="F46" i="12"/>
  <c r="M105" i="14"/>
  <c r="O232" i="14"/>
  <c r="P314" i="14"/>
  <c r="P315" i="14" s="1"/>
  <c r="Q294" i="14"/>
  <c r="J63" i="14"/>
  <c r="L62" i="14"/>
  <c r="M42" i="14"/>
  <c r="N251" i="14" l="1"/>
  <c r="O231" i="14"/>
  <c r="P231" i="14" s="1"/>
  <c r="Q231" i="14" s="1"/>
  <c r="I36" i="12"/>
  <c r="I37" i="12" s="1"/>
  <c r="I39" i="12" s="1"/>
  <c r="M251" i="14"/>
  <c r="M252" i="14" s="1"/>
  <c r="N252" i="14" s="1"/>
  <c r="G49" i="12"/>
  <c r="G45" i="12" s="1"/>
  <c r="G65" i="12" s="1"/>
  <c r="G39" i="12"/>
  <c r="K188" i="14"/>
  <c r="K321" i="14" s="1"/>
  <c r="K22" i="12" s="1"/>
  <c r="K47" i="12" s="1"/>
  <c r="L168" i="14"/>
  <c r="J47" i="12"/>
  <c r="J18" i="12"/>
  <c r="J26" i="12" s="1"/>
  <c r="J35" i="12" s="1"/>
  <c r="I189" i="14"/>
  <c r="H322" i="14"/>
  <c r="H76" i="12" s="1"/>
  <c r="V169" i="14"/>
  <c r="W169" i="14" s="1"/>
  <c r="X169" i="14" s="1"/>
  <c r="Y169" i="14" s="1"/>
  <c r="M125" i="14"/>
  <c r="M126" i="14" s="1"/>
  <c r="N105" i="14"/>
  <c r="N125" i="14" s="1"/>
  <c r="H35" i="12"/>
  <c r="O105" i="14"/>
  <c r="O125" i="14" s="1"/>
  <c r="F37" i="12"/>
  <c r="M62" i="14"/>
  <c r="N42" i="14"/>
  <c r="K63" i="14"/>
  <c r="P232" i="14"/>
  <c r="O251" i="14"/>
  <c r="Q314" i="14"/>
  <c r="Q315" i="14" s="1"/>
  <c r="R294" i="14"/>
  <c r="R231" i="14" l="1"/>
  <c r="I49" i="12"/>
  <c r="I45" i="12" s="1"/>
  <c r="I65" i="12" s="1"/>
  <c r="O252" i="14"/>
  <c r="K18" i="12"/>
  <c r="K26" i="12" s="1"/>
  <c r="J46" i="12"/>
  <c r="J36" i="12"/>
  <c r="J37" i="12" s="1"/>
  <c r="M168" i="14"/>
  <c r="M188" i="14" s="1"/>
  <c r="L188" i="14"/>
  <c r="J189" i="14"/>
  <c r="I322" i="14"/>
  <c r="I76" i="12" s="1"/>
  <c r="M321" i="14"/>
  <c r="M22" i="12" s="1"/>
  <c r="M47" i="12" s="1"/>
  <c r="P105" i="14"/>
  <c r="P125" i="14" s="1"/>
  <c r="F39" i="12"/>
  <c r="F49" i="12"/>
  <c r="H46" i="12"/>
  <c r="H36" i="12"/>
  <c r="N126" i="14"/>
  <c r="O126" i="14" s="1"/>
  <c r="R314" i="14"/>
  <c r="R315" i="14" s="1"/>
  <c r="S294" i="14"/>
  <c r="S231" i="14"/>
  <c r="L63" i="14"/>
  <c r="Q232" i="14"/>
  <c r="P251" i="14"/>
  <c r="P252" i="14" s="1"/>
  <c r="N62" i="14"/>
  <c r="O42" i="14"/>
  <c r="M18" i="12" l="1"/>
  <c r="M26" i="12" s="1"/>
  <c r="M35" i="12" s="1"/>
  <c r="M36" i="12" s="1"/>
  <c r="M37" i="12" s="1"/>
  <c r="N168" i="14"/>
  <c r="J39" i="12"/>
  <c r="J49" i="12"/>
  <c r="J45" i="12" s="1"/>
  <c r="J65" i="12" s="1"/>
  <c r="L189" i="14"/>
  <c r="M189" i="14" s="1"/>
  <c r="L321" i="14"/>
  <c r="L22" i="12" s="1"/>
  <c r="K189" i="14"/>
  <c r="K322" i="14" s="1"/>
  <c r="K76" i="12" s="1"/>
  <c r="J322" i="14"/>
  <c r="J76" i="12" s="1"/>
  <c r="P126" i="14"/>
  <c r="H37" i="12"/>
  <c r="F45" i="12"/>
  <c r="K35" i="12"/>
  <c r="Q105" i="14"/>
  <c r="R105" i="14" s="1"/>
  <c r="G84" i="12"/>
  <c r="G82" i="12" s="1"/>
  <c r="G86" i="12" s="1"/>
  <c r="F84" i="12"/>
  <c r="F82" i="12" s="1"/>
  <c r="F86" i="12" s="1"/>
  <c r="O62" i="14"/>
  <c r="P42" i="14"/>
  <c r="R232" i="14"/>
  <c r="Q251" i="14"/>
  <c r="Q252" i="14" s="1"/>
  <c r="M63" i="14"/>
  <c r="T231" i="14"/>
  <c r="S314" i="14"/>
  <c r="S315" i="14" s="1"/>
  <c r="T294" i="14"/>
  <c r="M46" i="12" l="1"/>
  <c r="N189" i="14"/>
  <c r="O168" i="14"/>
  <c r="O188" i="14" s="1"/>
  <c r="N188" i="14"/>
  <c r="N321" i="14" s="1"/>
  <c r="N22" i="12" s="1"/>
  <c r="N47" i="12" s="1"/>
  <c r="L322" i="14"/>
  <c r="L76" i="12" s="1"/>
  <c r="Q125" i="14"/>
  <c r="Q126" i="14" s="1"/>
  <c r="N18" i="12"/>
  <c r="N26" i="12" s="1"/>
  <c r="L18" i="12"/>
  <c r="L26" i="12" s="1"/>
  <c r="L35" i="12" s="1"/>
  <c r="L47" i="12"/>
  <c r="K36" i="12"/>
  <c r="K46" i="12"/>
  <c r="H39" i="12"/>
  <c r="H49" i="12"/>
  <c r="M39" i="12"/>
  <c r="M49" i="12"/>
  <c r="F65" i="12"/>
  <c r="F67" i="12" s="1"/>
  <c r="P62" i="14"/>
  <c r="Q42" i="14"/>
  <c r="U231" i="14"/>
  <c r="O321" i="14"/>
  <c r="O22" i="12" s="1"/>
  <c r="T314" i="14"/>
  <c r="T315" i="14" s="1"/>
  <c r="U294" i="14"/>
  <c r="R125" i="14"/>
  <c r="S105" i="14"/>
  <c r="S232" i="14"/>
  <c r="R251" i="14"/>
  <c r="R252" i="14" s="1"/>
  <c r="M322" i="14"/>
  <c r="M76" i="12" s="1"/>
  <c r="N63" i="14"/>
  <c r="M45" i="12" l="1"/>
  <c r="M65" i="12" s="1"/>
  <c r="R126" i="14"/>
  <c r="P168" i="14"/>
  <c r="O189" i="14"/>
  <c r="L46" i="12"/>
  <c r="L36" i="12"/>
  <c r="L37" i="12" s="1"/>
  <c r="N35" i="12"/>
  <c r="I84" i="12"/>
  <c r="I82" i="12" s="1"/>
  <c r="I86" i="12" s="1"/>
  <c r="H84" i="12"/>
  <c r="H82" i="12" s="1"/>
  <c r="H86" i="12" s="1"/>
  <c r="J84" i="12"/>
  <c r="J82" i="12" s="1"/>
  <c r="J86" i="12" s="1"/>
  <c r="O47" i="12"/>
  <c r="O18" i="12"/>
  <c r="O26" i="12" s="1"/>
  <c r="O35" i="12" s="1"/>
  <c r="G66" i="12"/>
  <c r="G67" i="12" s="1"/>
  <c r="F74" i="12"/>
  <c r="F73" i="12" s="1"/>
  <c r="F87" i="12" s="1"/>
  <c r="H45" i="12"/>
  <c r="K37" i="12"/>
  <c r="U314" i="14"/>
  <c r="U315" i="14" s="1"/>
  <c r="V294" i="14"/>
  <c r="N322" i="14"/>
  <c r="N76" i="12" s="1"/>
  <c r="O63" i="14"/>
  <c r="T232" i="14"/>
  <c r="S251" i="14"/>
  <c r="S252" i="14" s="1"/>
  <c r="Q62" i="14"/>
  <c r="R42" i="14"/>
  <c r="S125" i="14"/>
  <c r="S126" i="14" s="1"/>
  <c r="T105" i="14"/>
  <c r="V231" i="14"/>
  <c r="R168" i="14" l="1"/>
  <c r="S168" i="14" s="1"/>
  <c r="Q168" i="14"/>
  <c r="Q188" i="14" s="1"/>
  <c r="P188" i="14"/>
  <c r="L39" i="12"/>
  <c r="L49" i="12"/>
  <c r="L45" i="12" s="1"/>
  <c r="L65" i="12" s="1"/>
  <c r="O36" i="12"/>
  <c r="O37" i="12" s="1"/>
  <c r="O46" i="12"/>
  <c r="N36" i="12"/>
  <c r="N46" i="12"/>
  <c r="H65" i="12"/>
  <c r="K49" i="12"/>
  <c r="K39" i="12"/>
  <c r="G74" i="12"/>
  <c r="G73" i="12" s="1"/>
  <c r="G87" i="12" s="1"/>
  <c r="H66" i="12"/>
  <c r="H67" i="12" s="1"/>
  <c r="W231" i="14"/>
  <c r="Q321" i="14"/>
  <c r="Q22" i="12" s="1"/>
  <c r="T125" i="14"/>
  <c r="T126" i="14" s="1"/>
  <c r="U105" i="14"/>
  <c r="R188" i="14"/>
  <c r="U232" i="14"/>
  <c r="T251" i="14"/>
  <c r="T252" i="14" s="1"/>
  <c r="R62" i="14"/>
  <c r="R321" i="14" s="1"/>
  <c r="R22" i="12" s="1"/>
  <c r="S42" i="14"/>
  <c r="O322" i="14"/>
  <c r="O76" i="12" s="1"/>
  <c r="P63" i="14"/>
  <c r="V314" i="14"/>
  <c r="V315" i="14" s="1"/>
  <c r="W294" i="14"/>
  <c r="P189" i="14" l="1"/>
  <c r="Q189" i="14" s="1"/>
  <c r="R189" i="14" s="1"/>
  <c r="S189" i="14" s="1"/>
  <c r="P321" i="14"/>
  <c r="P22" i="12" s="1"/>
  <c r="I66" i="12"/>
  <c r="I67" i="12" s="1"/>
  <c r="H74" i="12"/>
  <c r="H73" i="12" s="1"/>
  <c r="H87" i="12" s="1"/>
  <c r="K45" i="12"/>
  <c r="R47" i="12"/>
  <c r="R18" i="12"/>
  <c r="R26" i="12" s="1"/>
  <c r="R35" i="12" s="1"/>
  <c r="N37" i="12"/>
  <c r="Q47" i="12"/>
  <c r="Q18" i="12"/>
  <c r="Q26" i="12" s="1"/>
  <c r="Q35" i="12" s="1"/>
  <c r="L84" i="12"/>
  <c r="L82" i="12" s="1"/>
  <c r="L86" i="12" s="1"/>
  <c r="M84" i="12"/>
  <c r="M82" i="12" s="1"/>
  <c r="M86" i="12" s="1"/>
  <c r="K84" i="12"/>
  <c r="K82" i="12" s="1"/>
  <c r="K86" i="12" s="1"/>
  <c r="O39" i="12"/>
  <c r="O49" i="12"/>
  <c r="O45" i="12" s="1"/>
  <c r="O65" i="12" s="1"/>
  <c r="V232" i="14"/>
  <c r="U251" i="14"/>
  <c r="U252" i="14" s="1"/>
  <c r="W314" i="14"/>
  <c r="W315" i="14" s="1"/>
  <c r="X294" i="14"/>
  <c r="S62" i="14"/>
  <c r="S321" i="14" s="1"/>
  <c r="S22" i="12" s="1"/>
  <c r="T42" i="14"/>
  <c r="S188" i="14"/>
  <c r="T168" i="14"/>
  <c r="X231" i="14"/>
  <c r="P322" i="14"/>
  <c r="P76" i="12" s="1"/>
  <c r="Q63" i="14"/>
  <c r="U125" i="14"/>
  <c r="U126" i="14" s="1"/>
  <c r="V105" i="14"/>
  <c r="P18" i="12" l="1"/>
  <c r="P26" i="12" s="1"/>
  <c r="P35" i="12" s="1"/>
  <c r="P47" i="12"/>
  <c r="S18" i="12"/>
  <c r="S26" i="12" s="1"/>
  <c r="S35" i="12" s="1"/>
  <c r="S47" i="12"/>
  <c r="N49" i="12"/>
  <c r="N39" i="12"/>
  <c r="Q36" i="12"/>
  <c r="Q37" i="12" s="1"/>
  <c r="Q46" i="12"/>
  <c r="R36" i="12"/>
  <c r="R37" i="12" s="1"/>
  <c r="R46" i="12"/>
  <c r="K65" i="12"/>
  <c r="J66" i="12"/>
  <c r="J67" i="12" s="1"/>
  <c r="I74" i="12"/>
  <c r="I73" i="12" s="1"/>
  <c r="I87" i="12" s="1"/>
  <c r="Y231" i="14"/>
  <c r="Q322" i="14"/>
  <c r="Q76" i="12" s="1"/>
  <c r="R63" i="14"/>
  <c r="T188" i="14"/>
  <c r="T189" i="14" s="1"/>
  <c r="U168" i="14"/>
  <c r="X314" i="14"/>
  <c r="Y314" i="14" s="1"/>
  <c r="Y294" i="14"/>
  <c r="V125" i="14"/>
  <c r="W105" i="14"/>
  <c r="T62" i="14"/>
  <c r="U42" i="14"/>
  <c r="V126" i="14"/>
  <c r="W232" i="14"/>
  <c r="V251" i="14"/>
  <c r="V252" i="14" s="1"/>
  <c r="P46" i="12" l="1"/>
  <c r="P36" i="12"/>
  <c r="P37" i="12" s="1"/>
  <c r="X315" i="14"/>
  <c r="N84" i="12"/>
  <c r="N82" i="12" s="1"/>
  <c r="N86" i="12" s="1"/>
  <c r="O84" i="12"/>
  <c r="O82" i="12" s="1"/>
  <c r="O86" i="12" s="1"/>
  <c r="N45" i="12"/>
  <c r="J74" i="12"/>
  <c r="J73" i="12" s="1"/>
  <c r="J87" i="12" s="1"/>
  <c r="K66" i="12"/>
  <c r="K67" i="12" s="1"/>
  <c r="Q49" i="12"/>
  <c r="Q45" i="12" s="1"/>
  <c r="Q65" i="12" s="1"/>
  <c r="Q39" i="12"/>
  <c r="R49" i="12"/>
  <c r="R45" i="12" s="1"/>
  <c r="R65" i="12" s="1"/>
  <c r="R39" i="12"/>
  <c r="T321" i="14"/>
  <c r="T22" i="12" s="1"/>
  <c r="S46" i="12"/>
  <c r="S36" i="12"/>
  <c r="S37" i="12" s="1"/>
  <c r="U188" i="14"/>
  <c r="V168" i="14"/>
  <c r="U62" i="14"/>
  <c r="U321" i="14" s="1"/>
  <c r="U22" i="12" s="1"/>
  <c r="V42" i="14"/>
  <c r="U189" i="14"/>
  <c r="R322" i="14"/>
  <c r="R76" i="12" s="1"/>
  <c r="S63" i="14"/>
  <c r="X232" i="14"/>
  <c r="W251" i="14"/>
  <c r="W252" i="14" s="1"/>
  <c r="W125" i="14"/>
  <c r="W126" i="14" s="1"/>
  <c r="X105" i="14"/>
  <c r="P39" i="12" l="1"/>
  <c r="P84" i="12" s="1"/>
  <c r="P82" i="12" s="1"/>
  <c r="P86" i="12" s="1"/>
  <c r="P49" i="12"/>
  <c r="P45" i="12" s="1"/>
  <c r="P65" i="12" s="1"/>
  <c r="T47" i="12"/>
  <c r="T18" i="12"/>
  <c r="T26" i="12" s="1"/>
  <c r="T35" i="12" s="1"/>
  <c r="N65" i="12"/>
  <c r="S39" i="12"/>
  <c r="S49" i="12"/>
  <c r="S45" i="12" s="1"/>
  <c r="S65" i="12" s="1"/>
  <c r="U47" i="12"/>
  <c r="U18" i="12"/>
  <c r="U26" i="12" s="1"/>
  <c r="U35" i="12" s="1"/>
  <c r="L66" i="12"/>
  <c r="L67" i="12" s="1"/>
  <c r="K74" i="12"/>
  <c r="K73" i="12" s="1"/>
  <c r="K87" i="12" s="1"/>
  <c r="V188" i="14"/>
  <c r="V189" i="14" s="1"/>
  <c r="W168" i="14"/>
  <c r="Y232" i="14"/>
  <c r="X251" i="14"/>
  <c r="Y251" i="14" s="1"/>
  <c r="V62" i="14"/>
  <c r="V321" i="14" s="1"/>
  <c r="V22" i="12" s="1"/>
  <c r="W42" i="14"/>
  <c r="X125" i="14"/>
  <c r="Y125" i="14" s="1"/>
  <c r="Y105" i="14"/>
  <c r="S322" i="14"/>
  <c r="S76" i="12" s="1"/>
  <c r="T63" i="14"/>
  <c r="S84" i="12" l="1"/>
  <c r="S82" i="12" s="1"/>
  <c r="S86" i="12" s="1"/>
  <c r="R84" i="12"/>
  <c r="R82" i="12" s="1"/>
  <c r="R86" i="12" s="1"/>
  <c r="Q84" i="12"/>
  <c r="Q82" i="12" s="1"/>
  <c r="Q86" i="12" s="1"/>
  <c r="X252" i="14"/>
  <c r="T46" i="12"/>
  <c r="T36" i="12"/>
  <c r="T37" i="12" s="1"/>
  <c r="V47" i="12"/>
  <c r="V18" i="12"/>
  <c r="V26" i="12" s="1"/>
  <c r="V35" i="12" s="1"/>
  <c r="U46" i="12"/>
  <c r="U36" i="12"/>
  <c r="U37" i="12" s="1"/>
  <c r="L74" i="12"/>
  <c r="L73" i="12" s="1"/>
  <c r="L87" i="12" s="1"/>
  <c r="M66" i="12"/>
  <c r="M67" i="12" s="1"/>
  <c r="W188" i="14"/>
  <c r="W189" i="14" s="1"/>
  <c r="X168" i="14"/>
  <c r="T322" i="14"/>
  <c r="T76" i="12" s="1"/>
  <c r="U63" i="14"/>
  <c r="W62" i="14"/>
  <c r="W321" i="14" s="1"/>
  <c r="W22" i="12" s="1"/>
  <c r="X42" i="14"/>
  <c r="X126" i="14"/>
  <c r="T39" i="12" l="1"/>
  <c r="T84" i="12" s="1"/>
  <c r="T82" i="12" s="1"/>
  <c r="T86" i="12" s="1"/>
  <c r="T49" i="12"/>
  <c r="T45" i="12" s="1"/>
  <c r="T65" i="12" s="1"/>
  <c r="U49" i="12"/>
  <c r="U45" i="12" s="1"/>
  <c r="U65" i="12" s="1"/>
  <c r="U39" i="12"/>
  <c r="W47" i="12"/>
  <c r="W18" i="12"/>
  <c r="W26" i="12" s="1"/>
  <c r="W35" i="12" s="1"/>
  <c r="M74" i="12"/>
  <c r="M73" i="12" s="1"/>
  <c r="M87" i="12" s="1"/>
  <c r="N66" i="12"/>
  <c r="N67" i="12" s="1"/>
  <c r="V36" i="12"/>
  <c r="V37" i="12" s="1"/>
  <c r="V46" i="12"/>
  <c r="X62" i="14"/>
  <c r="Y42" i="14"/>
  <c r="X188" i="14"/>
  <c r="Y188" i="14" s="1"/>
  <c r="Y168" i="14"/>
  <c r="U322" i="14"/>
  <c r="U76" i="12" s="1"/>
  <c r="V63" i="14"/>
  <c r="U84" i="12" l="1"/>
  <c r="U82" i="12" s="1"/>
  <c r="U86" i="12" s="1"/>
  <c r="N74" i="12"/>
  <c r="N73" i="12" s="1"/>
  <c r="N87" i="12" s="1"/>
  <c r="O66" i="12"/>
  <c r="O67" i="12" s="1"/>
  <c r="W36" i="12"/>
  <c r="W37" i="12" s="1"/>
  <c r="W46" i="12"/>
  <c r="V49" i="12"/>
  <c r="V45" i="12" s="1"/>
  <c r="V65" i="12" s="1"/>
  <c r="V39" i="12"/>
  <c r="V84" i="12" s="1"/>
  <c r="V82" i="12" s="1"/>
  <c r="V86" i="12" s="1"/>
  <c r="V322" i="14"/>
  <c r="V76" i="12" s="1"/>
  <c r="W63" i="14"/>
  <c r="X321" i="14"/>
  <c r="Y62" i="14"/>
  <c r="X189" i="14"/>
  <c r="O74" i="12" l="1"/>
  <c r="O73" i="12" s="1"/>
  <c r="O87" i="12" s="1"/>
  <c r="P66" i="12"/>
  <c r="P67" i="12" s="1"/>
  <c r="W49" i="12"/>
  <c r="W45" i="12" s="1"/>
  <c r="W65" i="12" s="1"/>
  <c r="W39" i="12"/>
  <c r="W84" i="12" s="1"/>
  <c r="W82" i="12" s="1"/>
  <c r="W86" i="12" s="1"/>
  <c r="Y321" i="14"/>
  <c r="X22" i="12"/>
  <c r="W322" i="14"/>
  <c r="W76" i="12" s="1"/>
  <c r="X63" i="14"/>
  <c r="X47" i="12" l="1"/>
  <c r="Y47" i="12" s="1"/>
  <c r="X18" i="12"/>
  <c r="Y22" i="12"/>
  <c r="P74" i="12"/>
  <c r="P73" i="12" s="1"/>
  <c r="P87" i="12" s="1"/>
  <c r="Q66" i="12"/>
  <c r="Q67" i="12" s="1"/>
  <c r="X26" i="12" l="1"/>
  <c r="Y18" i="12"/>
  <c r="Q74" i="12"/>
  <c r="Q73" i="12" s="1"/>
  <c r="Q87" i="12" s="1"/>
  <c r="R66" i="12"/>
  <c r="R67" i="12" s="1"/>
  <c r="R74" i="12" l="1"/>
  <c r="R73" i="12" s="1"/>
  <c r="R87" i="12" s="1"/>
  <c r="S66" i="12"/>
  <c r="S67" i="12" s="1"/>
  <c r="X35" i="12"/>
  <c r="Y26" i="12"/>
  <c r="X46" i="12" l="1"/>
  <c r="X36" i="12"/>
  <c r="Y35" i="12"/>
  <c r="S74" i="12"/>
  <c r="S73" i="12" s="1"/>
  <c r="S87" i="12" s="1"/>
  <c r="T66" i="12"/>
  <c r="T67" i="12" s="1"/>
  <c r="Y46" i="12" l="1"/>
  <c r="X37" i="12"/>
  <c r="Y36" i="12"/>
  <c r="U66" i="12"/>
  <c r="U67" i="12" s="1"/>
  <c r="T74" i="12"/>
  <c r="T73" i="12" s="1"/>
  <c r="T87" i="12" s="1"/>
  <c r="V66" i="12" l="1"/>
  <c r="V67" i="12" s="1"/>
  <c r="U74" i="12"/>
  <c r="U73" i="12" s="1"/>
  <c r="U87" i="12" s="1"/>
  <c r="X49" i="12"/>
  <c r="X45" i="12" s="1"/>
  <c r="X39" i="12"/>
  <c r="Y37" i="12"/>
  <c r="Y39" i="12" l="1"/>
  <c r="X84" i="12"/>
  <c r="X82" i="12" s="1"/>
  <c r="X86" i="12" s="1"/>
  <c r="Y49" i="12"/>
  <c r="W66" i="12"/>
  <c r="W67" i="12" s="1"/>
  <c r="V74" i="12"/>
  <c r="V73" i="12" s="1"/>
  <c r="V87" i="12" s="1"/>
  <c r="X65" i="12" l="1"/>
  <c r="Y45" i="12"/>
  <c r="X66" i="12"/>
  <c r="W74" i="12"/>
  <c r="W73" i="12" s="1"/>
  <c r="W87" i="12" s="1"/>
  <c r="X67" i="12" l="1"/>
  <c r="X74" i="12" s="1"/>
  <c r="X73" i="12" s="1"/>
  <c r="X87" i="12" s="1"/>
  <c r="E8" i="7" l="1"/>
  <c r="Y53" i="1" l="1"/>
  <c r="H15" i="7" l="1"/>
  <c r="I15" i="7" s="1"/>
  <c r="J15" i="7" s="1"/>
  <c r="K15" i="7" s="1"/>
  <c r="L15" i="7" s="1"/>
  <c r="M15" i="7" s="1"/>
  <c r="N15" i="7" s="1"/>
  <c r="O15" i="7" s="1"/>
  <c r="P15" i="7" s="1"/>
  <c r="Q15" i="7" s="1"/>
  <c r="R15" i="7" s="1"/>
  <c r="S15" i="7" s="1"/>
  <c r="T15" i="7" s="1"/>
  <c r="U15" i="7" s="1"/>
  <c r="V15" i="7" s="1"/>
  <c r="W15" i="7" s="1"/>
  <c r="X15" i="7" s="1"/>
  <c r="G15" i="7"/>
  <c r="E9" i="7" l="1"/>
  <c r="E27" i="1"/>
  <c r="E12" i="1"/>
  <c r="Y38" i="1"/>
  <c r="Y54" i="1" l="1"/>
  <c r="T9" i="7" l="1"/>
  <c r="E10" i="7" l="1"/>
  <c r="P9" i="7"/>
  <c r="P23" i="1" s="1"/>
  <c r="P48" i="1" s="1"/>
  <c r="H9" i="7"/>
  <c r="L9" i="7"/>
  <c r="L23" i="1" s="1"/>
  <c r="L48" i="1" s="1"/>
  <c r="E23" i="1"/>
  <c r="E48" i="1" s="1"/>
  <c r="I9" i="7"/>
  <c r="M9" i="7"/>
  <c r="Q9" i="7"/>
  <c r="U9" i="7"/>
  <c r="T23" i="1"/>
  <c r="T48" i="1" s="1"/>
  <c r="X9" i="7"/>
  <c r="F9" i="7"/>
  <c r="J9" i="7"/>
  <c r="N9" i="7"/>
  <c r="R9" i="7"/>
  <c r="V9" i="7"/>
  <c r="G9" i="7"/>
  <c r="K9" i="7"/>
  <c r="O9" i="7"/>
  <c r="S9" i="7"/>
  <c r="W9" i="7"/>
  <c r="E66" i="1"/>
  <c r="E14" i="7"/>
  <c r="F7" i="7"/>
  <c r="G7" i="7" s="1"/>
  <c r="H7" i="7" s="1"/>
  <c r="I7" i="7" s="1"/>
  <c r="J7" i="7" s="1"/>
  <c r="K7" i="7" s="1"/>
  <c r="L7" i="7" s="1"/>
  <c r="M7" i="7" s="1"/>
  <c r="N7" i="7" s="1"/>
  <c r="O7" i="7" s="1"/>
  <c r="P7" i="7" s="1"/>
  <c r="Q7" i="7" s="1"/>
  <c r="R7" i="7" s="1"/>
  <c r="S7" i="7" s="1"/>
  <c r="T7" i="7" s="1"/>
  <c r="U7" i="7" s="1"/>
  <c r="V7" i="7" s="1"/>
  <c r="W7" i="7" s="1"/>
  <c r="X7" i="7" s="1"/>
  <c r="F6" i="7"/>
  <c r="G6" i="7" s="1"/>
  <c r="H6" i="7" s="1"/>
  <c r="I6" i="7" s="1"/>
  <c r="J6" i="7" s="1"/>
  <c r="K6" i="7" s="1"/>
  <c r="L6" i="7" s="1"/>
  <c r="M6" i="7" s="1"/>
  <c r="N6" i="7" s="1"/>
  <c r="O6" i="7" s="1"/>
  <c r="P6" i="7" s="1"/>
  <c r="Q6" i="7" s="1"/>
  <c r="R6" i="7" s="1"/>
  <c r="S6" i="7" s="1"/>
  <c r="T6" i="7" s="1"/>
  <c r="U6" i="7" s="1"/>
  <c r="V6" i="7" s="1"/>
  <c r="W6" i="7" s="1"/>
  <c r="X6" i="7" s="1"/>
  <c r="F5" i="7"/>
  <c r="G5" i="7" s="1"/>
  <c r="H5" i="7" s="1"/>
  <c r="I5" i="7" s="1"/>
  <c r="J5" i="7" s="1"/>
  <c r="K5" i="7" s="1"/>
  <c r="L5" i="7" s="1"/>
  <c r="M5" i="7" s="1"/>
  <c r="N5" i="7" s="1"/>
  <c r="O5" i="7" s="1"/>
  <c r="P5" i="7" s="1"/>
  <c r="Q5" i="7" s="1"/>
  <c r="R5" i="7" s="1"/>
  <c r="S5" i="7" s="1"/>
  <c r="T5" i="7" s="1"/>
  <c r="U5" i="7" s="1"/>
  <c r="V5" i="7" s="1"/>
  <c r="W5" i="7" s="1"/>
  <c r="X5" i="7" s="1"/>
  <c r="E15" i="7" l="1"/>
  <c r="H23" i="1"/>
  <c r="H48" i="1" s="1"/>
  <c r="W23" i="1"/>
  <c r="W48" i="1" s="1"/>
  <c r="J23" i="1"/>
  <c r="J48" i="1" s="1"/>
  <c r="Q23" i="1"/>
  <c r="Q48" i="1" s="1"/>
  <c r="V23" i="1"/>
  <c r="V48" i="1" s="1"/>
  <c r="F23" i="1"/>
  <c r="F48" i="1" s="1"/>
  <c r="M23" i="1"/>
  <c r="M48" i="1" s="1"/>
  <c r="G23" i="1"/>
  <c r="G48" i="1" s="1"/>
  <c r="S23" i="1"/>
  <c r="S48" i="1" s="1"/>
  <c r="O23" i="1"/>
  <c r="O48" i="1" s="1"/>
  <c r="R23" i="1"/>
  <c r="R48" i="1" s="1"/>
  <c r="X23" i="1"/>
  <c r="X48" i="1" s="1"/>
  <c r="I23" i="1"/>
  <c r="I48" i="1" s="1"/>
  <c r="K23" i="1"/>
  <c r="K48" i="1" s="1"/>
  <c r="N23" i="1"/>
  <c r="N48" i="1" s="1"/>
  <c r="U23" i="1"/>
  <c r="U48" i="1" s="1"/>
  <c r="E16" i="7" l="1"/>
  <c r="Y23" i="1"/>
  <c r="W45" i="5"/>
  <c r="V45" i="5"/>
  <c r="W56" i="1" s="1"/>
  <c r="W62" i="1" s="1"/>
  <c r="U45" i="5"/>
  <c r="V56" i="1" s="1"/>
  <c r="V62" i="1" s="1"/>
  <c r="T45" i="5"/>
  <c r="U56" i="1" s="1"/>
  <c r="U62" i="1" s="1"/>
  <c r="S45" i="5"/>
  <c r="R45" i="5"/>
  <c r="Q45" i="5"/>
  <c r="R56" i="1" s="1"/>
  <c r="R62" i="1" s="1"/>
  <c r="P45" i="5"/>
  <c r="Q56" i="1" s="1"/>
  <c r="Q62" i="1" s="1"/>
  <c r="O45" i="5"/>
  <c r="N45" i="5"/>
  <c r="O56" i="1" s="1"/>
  <c r="O62" i="1" s="1"/>
  <c r="M45" i="5"/>
  <c r="N56" i="1" s="1"/>
  <c r="N62" i="1" s="1"/>
  <c r="L45" i="5"/>
  <c r="K45" i="5"/>
  <c r="L56" i="1" s="1"/>
  <c r="L62" i="1" s="1"/>
  <c r="J45" i="5"/>
  <c r="K56" i="1" s="1"/>
  <c r="K62" i="1" s="1"/>
  <c r="I45" i="5"/>
  <c r="H45" i="5"/>
  <c r="I56" i="1" s="1"/>
  <c r="I62" i="1" s="1"/>
  <c r="G45" i="5"/>
  <c r="H56" i="1" s="1"/>
  <c r="H62" i="1" s="1"/>
  <c r="F45" i="5"/>
  <c r="G56" i="1" s="1"/>
  <c r="G62" i="1" s="1"/>
  <c r="E45" i="5"/>
  <c r="F56" i="1" s="1"/>
  <c r="F62" i="1" s="1"/>
  <c r="D45" i="5"/>
  <c r="E56" i="1" s="1"/>
  <c r="E62" i="1" s="1"/>
  <c r="D255" i="4"/>
  <c r="D192" i="4"/>
  <c r="D129" i="4"/>
  <c r="D66" i="4"/>
  <c r="D3" i="4"/>
  <c r="W43" i="5"/>
  <c r="X260" i="4" s="1"/>
  <c r="X261" i="4" s="1"/>
  <c r="V43" i="5"/>
  <c r="W260" i="4" s="1"/>
  <c r="U43" i="5"/>
  <c r="V260" i="4" s="1"/>
  <c r="V288" i="4" s="1"/>
  <c r="T43" i="5"/>
  <c r="U260" i="4" s="1"/>
  <c r="U261" i="4" s="1"/>
  <c r="S43" i="5"/>
  <c r="T260" i="4" s="1"/>
  <c r="T261" i="4" s="1"/>
  <c r="R43" i="5"/>
  <c r="S260" i="4" s="1"/>
  <c r="Q43" i="5"/>
  <c r="R260" i="4" s="1"/>
  <c r="P43" i="5"/>
  <c r="Q260" i="4" s="1"/>
  <c r="O43" i="5"/>
  <c r="P260" i="4" s="1"/>
  <c r="P290" i="4" s="1"/>
  <c r="N43" i="5"/>
  <c r="O260" i="4" s="1"/>
  <c r="M43" i="5"/>
  <c r="N260" i="4" s="1"/>
  <c r="N288" i="4" s="1"/>
  <c r="L43" i="5"/>
  <c r="M260" i="4" s="1"/>
  <c r="M261" i="4" s="1"/>
  <c r="K43" i="5"/>
  <c r="L260" i="4" s="1"/>
  <c r="J43" i="5"/>
  <c r="K260" i="4" s="1"/>
  <c r="I43" i="5"/>
  <c r="J260" i="4" s="1"/>
  <c r="J288" i="4" s="1"/>
  <c r="H43" i="5"/>
  <c r="I260" i="4" s="1"/>
  <c r="G43" i="5"/>
  <c r="F43" i="5"/>
  <c r="G260" i="4" s="1"/>
  <c r="E43" i="5"/>
  <c r="F260" i="4" s="1"/>
  <c r="F261" i="4" s="1"/>
  <c r="W42" i="5"/>
  <c r="X197" i="4" s="1"/>
  <c r="X227" i="4" s="1"/>
  <c r="V42" i="5"/>
  <c r="W197" i="4" s="1"/>
  <c r="W227" i="4" s="1"/>
  <c r="U42" i="5"/>
  <c r="V197" i="4" s="1"/>
  <c r="V225" i="4" s="1"/>
  <c r="T42" i="5"/>
  <c r="U197" i="4" s="1"/>
  <c r="S42" i="5"/>
  <c r="T197" i="4" s="1"/>
  <c r="T225" i="4" s="1"/>
  <c r="R42" i="5"/>
  <c r="S197" i="4" s="1"/>
  <c r="S225" i="4" s="1"/>
  <c r="Q42" i="5"/>
  <c r="R197" i="4" s="1"/>
  <c r="P42" i="5"/>
  <c r="Q197" i="4" s="1"/>
  <c r="O42" i="5"/>
  <c r="P197" i="4" s="1"/>
  <c r="N42" i="5"/>
  <c r="O197" i="4" s="1"/>
  <c r="O198" i="4" s="1"/>
  <c r="M42" i="5"/>
  <c r="N197" i="4" s="1"/>
  <c r="N225" i="4" s="1"/>
  <c r="L42" i="5"/>
  <c r="M197" i="4" s="1"/>
  <c r="M225" i="4" s="1"/>
  <c r="K42" i="5"/>
  <c r="L197" i="4" s="1"/>
  <c r="L227" i="4" s="1"/>
  <c r="J42" i="5"/>
  <c r="K197" i="4" s="1"/>
  <c r="K198" i="4" s="1"/>
  <c r="I42" i="5"/>
  <c r="J197" i="4" s="1"/>
  <c r="J198" i="4" s="1"/>
  <c r="H42" i="5"/>
  <c r="I197" i="4" s="1"/>
  <c r="I198" i="4" s="1"/>
  <c r="G42" i="5"/>
  <c r="H197" i="4" s="1"/>
  <c r="H227" i="4" s="1"/>
  <c r="F42" i="5"/>
  <c r="G197" i="4" s="1"/>
  <c r="G198" i="4" s="1"/>
  <c r="E42" i="5"/>
  <c r="F197" i="4" s="1"/>
  <c r="F225" i="4" s="1"/>
  <c r="W41" i="5"/>
  <c r="X134" i="4" s="1"/>
  <c r="X135" i="4" s="1"/>
  <c r="V41" i="5"/>
  <c r="W134" i="4" s="1"/>
  <c r="W164" i="4" s="1"/>
  <c r="U41" i="5"/>
  <c r="V134" i="4" s="1"/>
  <c r="T41" i="5"/>
  <c r="U134" i="4" s="1"/>
  <c r="U135" i="4" s="1"/>
  <c r="S41" i="5"/>
  <c r="T134" i="4" s="1"/>
  <c r="T135" i="4" s="1"/>
  <c r="R41" i="5"/>
  <c r="S134" i="4" s="1"/>
  <c r="S162" i="4" s="1"/>
  <c r="Q41" i="5"/>
  <c r="R134" i="4" s="1"/>
  <c r="P41" i="5"/>
  <c r="Q134" i="4" s="1"/>
  <c r="Q135" i="4" s="1"/>
  <c r="O41" i="5"/>
  <c r="P134" i="4" s="1"/>
  <c r="P135" i="4" s="1"/>
  <c r="N41" i="5"/>
  <c r="O134" i="4" s="1"/>
  <c r="O164" i="4" s="1"/>
  <c r="M41" i="5"/>
  <c r="N134" i="4" s="1"/>
  <c r="L41" i="5"/>
  <c r="M134" i="4" s="1"/>
  <c r="M135" i="4" s="1"/>
  <c r="K41" i="5"/>
  <c r="L134" i="4" s="1"/>
  <c r="L162" i="4" s="1"/>
  <c r="J41" i="5"/>
  <c r="K134" i="4" s="1"/>
  <c r="K164" i="4" s="1"/>
  <c r="I41" i="5"/>
  <c r="J134" i="4" s="1"/>
  <c r="H41" i="5"/>
  <c r="I134" i="4" s="1"/>
  <c r="I135" i="4" s="1"/>
  <c r="G41" i="5"/>
  <c r="H134" i="4" s="1"/>
  <c r="H135" i="4" s="1"/>
  <c r="F41" i="5"/>
  <c r="G134" i="4" s="1"/>
  <c r="E41" i="5"/>
  <c r="F134" i="4" s="1"/>
  <c r="W40" i="5"/>
  <c r="X71" i="4" s="1"/>
  <c r="X72" i="4" s="1"/>
  <c r="V40" i="5"/>
  <c r="W71" i="4" s="1"/>
  <c r="W101" i="4" s="1"/>
  <c r="U40" i="5"/>
  <c r="V71" i="4" s="1"/>
  <c r="V101" i="4" s="1"/>
  <c r="T40" i="5"/>
  <c r="U71" i="4" s="1"/>
  <c r="U72" i="4" s="1"/>
  <c r="S40" i="5"/>
  <c r="T71" i="4" s="1"/>
  <c r="T101" i="4" s="1"/>
  <c r="R40" i="5"/>
  <c r="S71" i="4" s="1"/>
  <c r="S72" i="4" s="1"/>
  <c r="Q40" i="5"/>
  <c r="R71" i="4" s="1"/>
  <c r="R101" i="4" s="1"/>
  <c r="P40" i="5"/>
  <c r="Q71" i="4" s="1"/>
  <c r="Q72" i="4" s="1"/>
  <c r="O40" i="5"/>
  <c r="P71" i="4" s="1"/>
  <c r="P72" i="4" s="1"/>
  <c r="N40" i="5"/>
  <c r="O71" i="4" s="1"/>
  <c r="O101" i="4" s="1"/>
  <c r="M40" i="5"/>
  <c r="N71" i="4" s="1"/>
  <c r="N101" i="4" s="1"/>
  <c r="L40" i="5"/>
  <c r="M71" i="4" s="1"/>
  <c r="M72" i="4" s="1"/>
  <c r="K40" i="5"/>
  <c r="L71" i="4" s="1"/>
  <c r="L72" i="4" s="1"/>
  <c r="J40" i="5"/>
  <c r="K71" i="4" s="1"/>
  <c r="K72" i="4" s="1"/>
  <c r="I40" i="5"/>
  <c r="J71" i="4" s="1"/>
  <c r="J101" i="4" s="1"/>
  <c r="H40" i="5"/>
  <c r="I71" i="4" s="1"/>
  <c r="I72" i="4" s="1"/>
  <c r="G40" i="5"/>
  <c r="F40" i="5"/>
  <c r="G71" i="4" s="1"/>
  <c r="G72" i="4" s="1"/>
  <c r="E40" i="5"/>
  <c r="F71" i="4" s="1"/>
  <c r="F101" i="4" s="1"/>
  <c r="W39" i="5"/>
  <c r="V39" i="5"/>
  <c r="U39" i="5"/>
  <c r="T39" i="5"/>
  <c r="S39" i="5"/>
  <c r="R39" i="5"/>
  <c r="Q39" i="5"/>
  <c r="P39" i="5"/>
  <c r="O39" i="5"/>
  <c r="N39" i="5"/>
  <c r="M39" i="5"/>
  <c r="L39" i="5"/>
  <c r="K39" i="5"/>
  <c r="J39" i="5"/>
  <c r="I39" i="5"/>
  <c r="H39" i="5"/>
  <c r="G39" i="5"/>
  <c r="F39" i="5"/>
  <c r="E39" i="5"/>
  <c r="D43" i="5"/>
  <c r="E260" i="4" s="1"/>
  <c r="E290" i="4" s="1"/>
  <c r="D42" i="5"/>
  <c r="E197" i="4" s="1"/>
  <c r="E198" i="4" s="1"/>
  <c r="D41" i="5"/>
  <c r="E134" i="4" s="1"/>
  <c r="D40" i="5"/>
  <c r="E71" i="4" s="1"/>
  <c r="D39" i="5"/>
  <c r="E9" i="4" s="1"/>
  <c r="H260" i="4"/>
  <c r="H261" i="4" s="1"/>
  <c r="H71" i="4"/>
  <c r="H72" i="4" s="1"/>
  <c r="F257" i="4"/>
  <c r="G257" i="4"/>
  <c r="H257" i="4" s="1"/>
  <c r="F258" i="4"/>
  <c r="G258" i="4"/>
  <c r="H258" i="4"/>
  <c r="I258" i="4"/>
  <c r="J258" i="4" s="1"/>
  <c r="K258" i="4" s="1"/>
  <c r="L258" i="4" s="1"/>
  <c r="M258" i="4" s="1"/>
  <c r="N258" i="4" s="1"/>
  <c r="O258" i="4" s="1"/>
  <c r="P258" i="4" s="1"/>
  <c r="Q258" i="4" s="1"/>
  <c r="R258" i="4" s="1"/>
  <c r="S258" i="4" s="1"/>
  <c r="T258" i="4" s="1"/>
  <c r="U258" i="4" s="1"/>
  <c r="V258" i="4" s="1"/>
  <c r="W258" i="4" s="1"/>
  <c r="X258" i="4" s="1"/>
  <c r="F259" i="4"/>
  <c r="G259" i="4" s="1"/>
  <c r="H259" i="4" s="1"/>
  <c r="I259" i="4" s="1"/>
  <c r="J259" i="4" s="1"/>
  <c r="K259" i="4" s="1"/>
  <c r="L259" i="4" s="1"/>
  <c r="M259" i="4" s="1"/>
  <c r="N259" i="4" s="1"/>
  <c r="O259" i="4" s="1"/>
  <c r="P259" i="4" s="1"/>
  <c r="Q259" i="4" s="1"/>
  <c r="R259" i="4" s="1"/>
  <c r="S259" i="4" s="1"/>
  <c r="T259" i="4" s="1"/>
  <c r="U259" i="4" s="1"/>
  <c r="V259" i="4" s="1"/>
  <c r="W259" i="4" s="1"/>
  <c r="X259" i="4" s="1"/>
  <c r="F263" i="4"/>
  <c r="G263" i="4"/>
  <c r="H263" i="4" s="1"/>
  <c r="I263" i="4" s="1"/>
  <c r="J263" i="4" s="1"/>
  <c r="K263" i="4" s="1"/>
  <c r="L263" i="4" s="1"/>
  <c r="M263" i="4" s="1"/>
  <c r="N263" i="4" s="1"/>
  <c r="O263" i="4" s="1"/>
  <c r="P263" i="4" s="1"/>
  <c r="Q263" i="4" s="1"/>
  <c r="R263" i="4" s="1"/>
  <c r="S263" i="4" s="1"/>
  <c r="T263" i="4" s="1"/>
  <c r="U263" i="4" s="1"/>
  <c r="V263" i="4" s="1"/>
  <c r="W263" i="4" s="1"/>
  <c r="X263" i="4" s="1"/>
  <c r="F285" i="4"/>
  <c r="F286" i="4"/>
  <c r="G286" i="4" s="1"/>
  <c r="H286" i="4" s="1"/>
  <c r="I286" i="4" s="1"/>
  <c r="J286" i="4" s="1"/>
  <c r="K286" i="4" s="1"/>
  <c r="L286" i="4" s="1"/>
  <c r="M286" i="4" s="1"/>
  <c r="N286" i="4" s="1"/>
  <c r="O286" i="4" s="1"/>
  <c r="P286" i="4" s="1"/>
  <c r="Q286" i="4" s="1"/>
  <c r="R286" i="4" s="1"/>
  <c r="S286" i="4" s="1"/>
  <c r="T286" i="4" s="1"/>
  <c r="U286" i="4" s="1"/>
  <c r="V286" i="4" s="1"/>
  <c r="W286" i="4" s="1"/>
  <c r="X286" i="4" s="1"/>
  <c r="F287" i="4"/>
  <c r="G287" i="4"/>
  <c r="H287" i="4" s="1"/>
  <c r="I287" i="4" s="1"/>
  <c r="J287" i="4" s="1"/>
  <c r="K287" i="4" s="1"/>
  <c r="L287" i="4" s="1"/>
  <c r="M287" i="4" s="1"/>
  <c r="N287" i="4" s="1"/>
  <c r="O287" i="4" s="1"/>
  <c r="P287" i="4" s="1"/>
  <c r="Q287" i="4" s="1"/>
  <c r="R287" i="4" s="1"/>
  <c r="S287" i="4" s="1"/>
  <c r="T287" i="4" s="1"/>
  <c r="U287" i="4" s="1"/>
  <c r="V287" i="4" s="1"/>
  <c r="W287" i="4" s="1"/>
  <c r="X287" i="4" s="1"/>
  <c r="F131" i="4"/>
  <c r="G131" i="4" s="1"/>
  <c r="F132" i="4"/>
  <c r="G132" i="4" s="1"/>
  <c r="H132" i="4" s="1"/>
  <c r="I132" i="4" s="1"/>
  <c r="J132" i="4" s="1"/>
  <c r="K132" i="4" s="1"/>
  <c r="L132" i="4" s="1"/>
  <c r="M132" i="4" s="1"/>
  <c r="N132" i="4" s="1"/>
  <c r="O132" i="4" s="1"/>
  <c r="P132" i="4" s="1"/>
  <c r="Q132" i="4" s="1"/>
  <c r="R132" i="4" s="1"/>
  <c r="S132" i="4" s="1"/>
  <c r="T132" i="4" s="1"/>
  <c r="U132" i="4" s="1"/>
  <c r="V132" i="4" s="1"/>
  <c r="W132" i="4" s="1"/>
  <c r="X132" i="4" s="1"/>
  <c r="F133" i="4"/>
  <c r="G133" i="4" s="1"/>
  <c r="H133" i="4" s="1"/>
  <c r="I133" i="4" s="1"/>
  <c r="J133" i="4" s="1"/>
  <c r="K133" i="4" s="1"/>
  <c r="L133" i="4" s="1"/>
  <c r="M133" i="4" s="1"/>
  <c r="N133" i="4" s="1"/>
  <c r="O133" i="4" s="1"/>
  <c r="P133" i="4" s="1"/>
  <c r="Q133" i="4" s="1"/>
  <c r="R133" i="4" s="1"/>
  <c r="S133" i="4" s="1"/>
  <c r="T133" i="4" s="1"/>
  <c r="U133" i="4" s="1"/>
  <c r="V133" i="4" s="1"/>
  <c r="W133" i="4" s="1"/>
  <c r="X133" i="4" s="1"/>
  <c r="F137" i="4"/>
  <c r="G137" i="4" s="1"/>
  <c r="H137" i="4" s="1"/>
  <c r="I137" i="4" s="1"/>
  <c r="J137" i="4" s="1"/>
  <c r="K137" i="4" s="1"/>
  <c r="L137" i="4" s="1"/>
  <c r="M137" i="4" s="1"/>
  <c r="N137" i="4" s="1"/>
  <c r="O137" i="4" s="1"/>
  <c r="P137" i="4" s="1"/>
  <c r="Q137" i="4" s="1"/>
  <c r="R137" i="4" s="1"/>
  <c r="S137" i="4" s="1"/>
  <c r="T137" i="4" s="1"/>
  <c r="U137" i="4" s="1"/>
  <c r="V137" i="4" s="1"/>
  <c r="W137" i="4" s="1"/>
  <c r="X137" i="4" s="1"/>
  <c r="F159" i="4"/>
  <c r="G159" i="4" s="1"/>
  <c r="H159" i="4" s="1"/>
  <c r="I159" i="4" s="1"/>
  <c r="J159" i="4" s="1"/>
  <c r="K159" i="4" s="1"/>
  <c r="L159" i="4" s="1"/>
  <c r="M159" i="4" s="1"/>
  <c r="N159" i="4" s="1"/>
  <c r="O159" i="4" s="1"/>
  <c r="P159" i="4" s="1"/>
  <c r="Q159" i="4" s="1"/>
  <c r="R159" i="4" s="1"/>
  <c r="S159" i="4" s="1"/>
  <c r="T159" i="4" s="1"/>
  <c r="U159" i="4" s="1"/>
  <c r="V159" i="4" s="1"/>
  <c r="W159" i="4" s="1"/>
  <c r="X159" i="4" s="1"/>
  <c r="F160" i="4"/>
  <c r="G160" i="4" s="1"/>
  <c r="H160" i="4" s="1"/>
  <c r="I160" i="4" s="1"/>
  <c r="J160" i="4" s="1"/>
  <c r="K160" i="4" s="1"/>
  <c r="L160" i="4" s="1"/>
  <c r="M160" i="4" s="1"/>
  <c r="N160" i="4" s="1"/>
  <c r="O160" i="4" s="1"/>
  <c r="P160" i="4" s="1"/>
  <c r="Q160" i="4" s="1"/>
  <c r="R160" i="4" s="1"/>
  <c r="S160" i="4" s="1"/>
  <c r="T160" i="4" s="1"/>
  <c r="U160" i="4" s="1"/>
  <c r="V160" i="4" s="1"/>
  <c r="W160" i="4" s="1"/>
  <c r="X160" i="4" s="1"/>
  <c r="F161" i="4"/>
  <c r="G161" i="4" s="1"/>
  <c r="H161" i="4" s="1"/>
  <c r="I161" i="4" s="1"/>
  <c r="J161" i="4" s="1"/>
  <c r="K161" i="4" s="1"/>
  <c r="L161" i="4" s="1"/>
  <c r="M161" i="4" s="1"/>
  <c r="N161" i="4" s="1"/>
  <c r="O161" i="4" s="1"/>
  <c r="P161" i="4" s="1"/>
  <c r="Q161" i="4" s="1"/>
  <c r="R161" i="4" s="1"/>
  <c r="S161" i="4" s="1"/>
  <c r="T161" i="4" s="1"/>
  <c r="U161" i="4" s="1"/>
  <c r="V161" i="4" s="1"/>
  <c r="W161" i="4" s="1"/>
  <c r="X161" i="4" s="1"/>
  <c r="F194" i="4"/>
  <c r="F195" i="4"/>
  <c r="G195" i="4" s="1"/>
  <c r="H195" i="4" s="1"/>
  <c r="I195" i="4" s="1"/>
  <c r="J195" i="4" s="1"/>
  <c r="K195" i="4" s="1"/>
  <c r="L195" i="4" s="1"/>
  <c r="M195" i="4" s="1"/>
  <c r="N195" i="4" s="1"/>
  <c r="O195" i="4" s="1"/>
  <c r="P195" i="4" s="1"/>
  <c r="Q195" i="4" s="1"/>
  <c r="R195" i="4" s="1"/>
  <c r="S195" i="4" s="1"/>
  <c r="T195" i="4" s="1"/>
  <c r="U195" i="4" s="1"/>
  <c r="V195" i="4" s="1"/>
  <c r="W195" i="4" s="1"/>
  <c r="X195" i="4" s="1"/>
  <c r="F196" i="4"/>
  <c r="G196" i="4" s="1"/>
  <c r="H196" i="4" s="1"/>
  <c r="I196" i="4" s="1"/>
  <c r="J196" i="4" s="1"/>
  <c r="K196" i="4" s="1"/>
  <c r="L196" i="4" s="1"/>
  <c r="M196" i="4" s="1"/>
  <c r="N196" i="4" s="1"/>
  <c r="O196" i="4" s="1"/>
  <c r="P196" i="4" s="1"/>
  <c r="Q196" i="4" s="1"/>
  <c r="R196" i="4" s="1"/>
  <c r="S196" i="4" s="1"/>
  <c r="T196" i="4" s="1"/>
  <c r="U196" i="4" s="1"/>
  <c r="V196" i="4" s="1"/>
  <c r="W196" i="4" s="1"/>
  <c r="X196" i="4" s="1"/>
  <c r="F200" i="4"/>
  <c r="G200" i="4"/>
  <c r="H200" i="4" s="1"/>
  <c r="I200" i="4" s="1"/>
  <c r="J200" i="4" s="1"/>
  <c r="K200" i="4" s="1"/>
  <c r="L200" i="4" s="1"/>
  <c r="M200" i="4" s="1"/>
  <c r="N200" i="4" s="1"/>
  <c r="O200" i="4" s="1"/>
  <c r="P200" i="4" s="1"/>
  <c r="Q200" i="4" s="1"/>
  <c r="R200" i="4" s="1"/>
  <c r="S200" i="4" s="1"/>
  <c r="T200" i="4" s="1"/>
  <c r="U200" i="4" s="1"/>
  <c r="V200" i="4" s="1"/>
  <c r="W200" i="4" s="1"/>
  <c r="X200" i="4" s="1"/>
  <c r="F222" i="4"/>
  <c r="F223" i="4"/>
  <c r="G223" i="4" s="1"/>
  <c r="H223" i="4" s="1"/>
  <c r="I223" i="4" s="1"/>
  <c r="J223" i="4" s="1"/>
  <c r="K223" i="4" s="1"/>
  <c r="L223" i="4" s="1"/>
  <c r="M223" i="4" s="1"/>
  <c r="N223" i="4" s="1"/>
  <c r="O223" i="4" s="1"/>
  <c r="P223" i="4" s="1"/>
  <c r="Q223" i="4" s="1"/>
  <c r="R223" i="4" s="1"/>
  <c r="S223" i="4" s="1"/>
  <c r="T223" i="4" s="1"/>
  <c r="U223" i="4" s="1"/>
  <c r="V223" i="4" s="1"/>
  <c r="W223" i="4" s="1"/>
  <c r="X223" i="4" s="1"/>
  <c r="F224" i="4"/>
  <c r="G224" i="4"/>
  <c r="H224" i="4" s="1"/>
  <c r="I224" i="4" s="1"/>
  <c r="J224" i="4" s="1"/>
  <c r="K224" i="4" s="1"/>
  <c r="L224" i="4" s="1"/>
  <c r="M224" i="4" s="1"/>
  <c r="N224" i="4" s="1"/>
  <c r="O224" i="4" s="1"/>
  <c r="P224" i="4" s="1"/>
  <c r="Q224" i="4" s="1"/>
  <c r="R224" i="4" s="1"/>
  <c r="S224" i="4" s="1"/>
  <c r="T224" i="4" s="1"/>
  <c r="U224" i="4" s="1"/>
  <c r="V224" i="4" s="1"/>
  <c r="W224" i="4" s="1"/>
  <c r="X224" i="4" s="1"/>
  <c r="F68" i="4"/>
  <c r="F69" i="4"/>
  <c r="G69" i="4" s="1"/>
  <c r="H69" i="4" s="1"/>
  <c r="I69" i="4" s="1"/>
  <c r="J69" i="4" s="1"/>
  <c r="K69" i="4" s="1"/>
  <c r="L69" i="4" s="1"/>
  <c r="M69" i="4" s="1"/>
  <c r="N69" i="4" s="1"/>
  <c r="O69" i="4" s="1"/>
  <c r="P69" i="4" s="1"/>
  <c r="Q69" i="4" s="1"/>
  <c r="R69" i="4" s="1"/>
  <c r="S69" i="4" s="1"/>
  <c r="T69" i="4" s="1"/>
  <c r="U69" i="4" s="1"/>
  <c r="V69" i="4" s="1"/>
  <c r="W69" i="4" s="1"/>
  <c r="X69" i="4" s="1"/>
  <c r="F70" i="4"/>
  <c r="G70" i="4" s="1"/>
  <c r="H70" i="4" s="1"/>
  <c r="I70" i="4" s="1"/>
  <c r="J70" i="4" s="1"/>
  <c r="K70" i="4" s="1"/>
  <c r="L70" i="4" s="1"/>
  <c r="M70" i="4" s="1"/>
  <c r="N70" i="4" s="1"/>
  <c r="O70" i="4" s="1"/>
  <c r="P70" i="4" s="1"/>
  <c r="Q70" i="4" s="1"/>
  <c r="R70" i="4" s="1"/>
  <c r="S70" i="4" s="1"/>
  <c r="T70" i="4" s="1"/>
  <c r="U70" i="4" s="1"/>
  <c r="V70" i="4" s="1"/>
  <c r="W70" i="4" s="1"/>
  <c r="X70" i="4" s="1"/>
  <c r="F74" i="4"/>
  <c r="G74" i="4" s="1"/>
  <c r="H74" i="4" s="1"/>
  <c r="I74" i="4" s="1"/>
  <c r="J74" i="4" s="1"/>
  <c r="K74" i="4" s="1"/>
  <c r="L74" i="4" s="1"/>
  <c r="M74" i="4" s="1"/>
  <c r="N74" i="4" s="1"/>
  <c r="O74" i="4" s="1"/>
  <c r="P74" i="4" s="1"/>
  <c r="Q74" i="4" s="1"/>
  <c r="R74" i="4" s="1"/>
  <c r="S74" i="4" s="1"/>
  <c r="T74" i="4" s="1"/>
  <c r="U74" i="4" s="1"/>
  <c r="V74" i="4" s="1"/>
  <c r="W74" i="4" s="1"/>
  <c r="X74" i="4" s="1"/>
  <c r="F96" i="4"/>
  <c r="F97" i="4"/>
  <c r="G97" i="4"/>
  <c r="H97" i="4" s="1"/>
  <c r="I97" i="4" s="1"/>
  <c r="J97" i="4" s="1"/>
  <c r="K97" i="4" s="1"/>
  <c r="L97" i="4" s="1"/>
  <c r="M97" i="4" s="1"/>
  <c r="N97" i="4" s="1"/>
  <c r="O97" i="4" s="1"/>
  <c r="P97" i="4" s="1"/>
  <c r="Q97" i="4" s="1"/>
  <c r="R97" i="4" s="1"/>
  <c r="S97" i="4" s="1"/>
  <c r="T97" i="4" s="1"/>
  <c r="U97" i="4" s="1"/>
  <c r="V97" i="4" s="1"/>
  <c r="W97" i="4" s="1"/>
  <c r="X97" i="4" s="1"/>
  <c r="F98" i="4"/>
  <c r="G98" i="4" s="1"/>
  <c r="H98" i="4" s="1"/>
  <c r="I98" i="4" s="1"/>
  <c r="J98" i="4" s="1"/>
  <c r="K98" i="4" s="1"/>
  <c r="L98" i="4" s="1"/>
  <c r="M98" i="4" s="1"/>
  <c r="N98" i="4" s="1"/>
  <c r="O98" i="4" s="1"/>
  <c r="P98" i="4" s="1"/>
  <c r="Q98" i="4" s="1"/>
  <c r="R98" i="4" s="1"/>
  <c r="S98" i="4" s="1"/>
  <c r="T98" i="4" s="1"/>
  <c r="U98" i="4" s="1"/>
  <c r="V98" i="4" s="1"/>
  <c r="W98" i="4" s="1"/>
  <c r="X98" i="4" s="1"/>
  <c r="F11" i="4"/>
  <c r="G11" i="4" s="1"/>
  <c r="H11" i="4" s="1"/>
  <c r="I11" i="4" s="1"/>
  <c r="J11" i="4" s="1"/>
  <c r="K11" i="4" s="1"/>
  <c r="L11" i="4" s="1"/>
  <c r="M11" i="4" s="1"/>
  <c r="N11" i="4" s="1"/>
  <c r="O11" i="4" s="1"/>
  <c r="P11" i="4" s="1"/>
  <c r="Q11" i="4" s="1"/>
  <c r="R11" i="4" s="1"/>
  <c r="S11" i="4" s="1"/>
  <c r="T11" i="4" s="1"/>
  <c r="U11" i="4" s="1"/>
  <c r="V11" i="4" s="1"/>
  <c r="W11" i="4" s="1"/>
  <c r="X11" i="4" s="1"/>
  <c r="F33" i="4"/>
  <c r="F34" i="4"/>
  <c r="G34" i="4" s="1"/>
  <c r="H34" i="4" s="1"/>
  <c r="I34" i="4" s="1"/>
  <c r="J34" i="4" s="1"/>
  <c r="K34" i="4" s="1"/>
  <c r="L34" i="4" s="1"/>
  <c r="M34" i="4" s="1"/>
  <c r="N34" i="4" s="1"/>
  <c r="O34" i="4" s="1"/>
  <c r="P34" i="4" s="1"/>
  <c r="Q34" i="4" s="1"/>
  <c r="R34" i="4" s="1"/>
  <c r="S34" i="4" s="1"/>
  <c r="T34" i="4" s="1"/>
  <c r="U34" i="4" s="1"/>
  <c r="V34" i="4" s="1"/>
  <c r="W34" i="4" s="1"/>
  <c r="X34" i="4" s="1"/>
  <c r="F35" i="4"/>
  <c r="G35" i="4" s="1"/>
  <c r="H35" i="4" s="1"/>
  <c r="I35" i="4" s="1"/>
  <c r="J35" i="4" s="1"/>
  <c r="K35" i="4" s="1"/>
  <c r="L35" i="4" s="1"/>
  <c r="M35" i="4" s="1"/>
  <c r="N35" i="4" s="1"/>
  <c r="O35" i="4" s="1"/>
  <c r="P35" i="4" s="1"/>
  <c r="Q35" i="4" s="1"/>
  <c r="R35" i="4" s="1"/>
  <c r="S35" i="4" s="1"/>
  <c r="T35" i="4" s="1"/>
  <c r="U35" i="4" s="1"/>
  <c r="V35" i="4" s="1"/>
  <c r="W35" i="4" s="1"/>
  <c r="X35" i="4" s="1"/>
  <c r="P56" i="1"/>
  <c r="P62" i="1" s="1"/>
  <c r="T56" i="1"/>
  <c r="T62" i="1" s="1"/>
  <c r="X56" i="1"/>
  <c r="X62" i="1" s="1"/>
  <c r="M56" i="1"/>
  <c r="M62" i="1" s="1"/>
  <c r="S56" i="1"/>
  <c r="S62" i="1" s="1"/>
  <c r="J56" i="1"/>
  <c r="J62" i="1" s="1"/>
  <c r="X35" i="5"/>
  <c r="X34" i="5"/>
  <c r="X33" i="5"/>
  <c r="X32" i="5"/>
  <c r="X31" i="5"/>
  <c r="X30" i="5"/>
  <c r="X29" i="5"/>
  <c r="X28" i="5"/>
  <c r="X27" i="5"/>
  <c r="X26" i="5"/>
  <c r="X25" i="5"/>
  <c r="X24" i="5"/>
  <c r="X23" i="5"/>
  <c r="X22" i="5"/>
  <c r="X21" i="5"/>
  <c r="X20" i="5"/>
  <c r="X19" i="5"/>
  <c r="X18" i="5"/>
  <c r="X17" i="5"/>
  <c r="X16" i="5"/>
  <c r="X15" i="5"/>
  <c r="X14" i="5"/>
  <c r="X13" i="5"/>
  <c r="E7" i="5"/>
  <c r="F7" i="5" s="1"/>
  <c r="G7" i="5" s="1"/>
  <c r="H7" i="5" s="1"/>
  <c r="I7" i="5" s="1"/>
  <c r="J7" i="5" s="1"/>
  <c r="K7" i="5" s="1"/>
  <c r="L7" i="5" s="1"/>
  <c r="M7" i="5" s="1"/>
  <c r="N7" i="5" s="1"/>
  <c r="O7" i="5" s="1"/>
  <c r="P7" i="5" s="1"/>
  <c r="Q7" i="5" s="1"/>
  <c r="R7" i="5" s="1"/>
  <c r="S7" i="5" s="1"/>
  <c r="T7" i="5" s="1"/>
  <c r="U7" i="5" s="1"/>
  <c r="V7" i="5" s="1"/>
  <c r="W7" i="5" s="1"/>
  <c r="E6" i="5"/>
  <c r="F6" i="5" s="1"/>
  <c r="G6" i="5" s="1"/>
  <c r="H6" i="5" s="1"/>
  <c r="I6" i="5" s="1"/>
  <c r="J6" i="5" s="1"/>
  <c r="K6" i="5" s="1"/>
  <c r="L6" i="5" s="1"/>
  <c r="M6" i="5" s="1"/>
  <c r="N6" i="5" s="1"/>
  <c r="O6" i="5" s="1"/>
  <c r="P6" i="5" s="1"/>
  <c r="Q6" i="5" s="1"/>
  <c r="R6" i="5" s="1"/>
  <c r="S6" i="5" s="1"/>
  <c r="T6" i="5" s="1"/>
  <c r="U6" i="5" s="1"/>
  <c r="V6" i="5" s="1"/>
  <c r="W6" i="5" s="1"/>
  <c r="E5" i="5"/>
  <c r="F5" i="5" s="1"/>
  <c r="G5" i="5" s="1"/>
  <c r="H5" i="5" s="1"/>
  <c r="I5" i="5" s="1"/>
  <c r="J5" i="5" s="1"/>
  <c r="K5" i="5" s="1"/>
  <c r="L5" i="5" s="1"/>
  <c r="M5" i="5" s="1"/>
  <c r="N5" i="5" s="1"/>
  <c r="O5" i="5" s="1"/>
  <c r="P5" i="5" s="1"/>
  <c r="Q5" i="5" s="1"/>
  <c r="R5" i="5" s="1"/>
  <c r="S5" i="5" s="1"/>
  <c r="T5" i="5" s="1"/>
  <c r="U5" i="5" s="1"/>
  <c r="V5" i="5" s="1"/>
  <c r="W5" i="5" s="1"/>
  <c r="T32" i="1" l="1"/>
  <c r="T63" i="1"/>
  <c r="S32" i="1"/>
  <c r="S63" i="1"/>
  <c r="P32" i="1"/>
  <c r="P63" i="1"/>
  <c r="H32" i="1"/>
  <c r="H63" i="1"/>
  <c r="L32" i="1"/>
  <c r="L63" i="1"/>
  <c r="M32" i="1"/>
  <c r="M63" i="1"/>
  <c r="E32" i="1"/>
  <c r="E63" i="1"/>
  <c r="E79" i="1" s="1"/>
  <c r="I32" i="1"/>
  <c r="I63" i="1"/>
  <c r="Q32" i="1"/>
  <c r="Q63" i="1"/>
  <c r="U32" i="1"/>
  <c r="U63" i="1"/>
  <c r="X32" i="1"/>
  <c r="X63" i="1"/>
  <c r="F32" i="1"/>
  <c r="F63" i="1"/>
  <c r="N32" i="1"/>
  <c r="N63" i="1"/>
  <c r="R32" i="1"/>
  <c r="R63" i="1"/>
  <c r="V32" i="1"/>
  <c r="V63" i="1"/>
  <c r="J32" i="1"/>
  <c r="J63" i="1"/>
  <c r="G32" i="1"/>
  <c r="G63" i="1"/>
  <c r="K32" i="1"/>
  <c r="K63" i="1"/>
  <c r="O32" i="1"/>
  <c r="O63" i="1"/>
  <c r="W32" i="1"/>
  <c r="W63" i="1"/>
  <c r="H16" i="7"/>
  <c r="H59" i="1" s="1"/>
  <c r="N16" i="7"/>
  <c r="N59" i="1" s="1"/>
  <c r="S16" i="7"/>
  <c r="S59" i="1" s="1"/>
  <c r="F16" i="7"/>
  <c r="I16" i="7"/>
  <c r="I59" i="1" s="1"/>
  <c r="L16" i="7"/>
  <c r="L59" i="1" s="1"/>
  <c r="V16" i="7"/>
  <c r="V59" i="1" s="1"/>
  <c r="K16" i="7"/>
  <c r="K59" i="1" s="1"/>
  <c r="Q16" i="7"/>
  <c r="Q59" i="1" s="1"/>
  <c r="T16" i="7"/>
  <c r="T59" i="1" s="1"/>
  <c r="W16" i="7"/>
  <c r="W59" i="1" s="1"/>
  <c r="M16" i="7"/>
  <c r="M59" i="1" s="1"/>
  <c r="J16" i="7"/>
  <c r="J59" i="1" s="1"/>
  <c r="O16" i="7"/>
  <c r="O59" i="1" s="1"/>
  <c r="U16" i="7"/>
  <c r="U59" i="1" s="1"/>
  <c r="X16" i="7"/>
  <c r="X59" i="1" s="1"/>
  <c r="R16" i="7"/>
  <c r="R59" i="1" s="1"/>
  <c r="G16" i="7"/>
  <c r="G59" i="1" s="1"/>
  <c r="P16" i="7"/>
  <c r="P59" i="1" s="1"/>
  <c r="E17" i="7"/>
  <c r="F14" i="7" s="1"/>
  <c r="E59" i="1"/>
  <c r="C168" i="4" a="1"/>
  <c r="C179" i="4" s="1"/>
  <c r="G96" i="4"/>
  <c r="H96" i="4" s="1"/>
  <c r="I96" i="4" s="1"/>
  <c r="G68" i="4"/>
  <c r="H68" i="4" s="1"/>
  <c r="I68" i="4" s="1"/>
  <c r="J68" i="4" s="1"/>
  <c r="K68" i="4" s="1"/>
  <c r="L68" i="4" s="1"/>
  <c r="M68" i="4" s="1"/>
  <c r="N68" i="4" s="1"/>
  <c r="O68" i="4" s="1"/>
  <c r="P68" i="4" s="1"/>
  <c r="Q68" i="4" s="1"/>
  <c r="R68" i="4" s="1"/>
  <c r="S68" i="4" s="1"/>
  <c r="T68" i="4" s="1"/>
  <c r="U68" i="4" s="1"/>
  <c r="V68" i="4" s="1"/>
  <c r="W68" i="4" s="1"/>
  <c r="X68" i="4" s="1"/>
  <c r="G222" i="4"/>
  <c r="G33" i="4"/>
  <c r="H33" i="4" s="1"/>
  <c r="I33" i="4" s="1"/>
  <c r="J33" i="4" s="1"/>
  <c r="K33" i="4" s="1"/>
  <c r="L33" i="4" s="1"/>
  <c r="M33" i="4" s="1"/>
  <c r="N33" i="4" s="1"/>
  <c r="O33" i="4" s="1"/>
  <c r="P33" i="4" s="1"/>
  <c r="Q33" i="4" s="1"/>
  <c r="R33" i="4" s="1"/>
  <c r="S33" i="4" s="1"/>
  <c r="T33" i="4" s="1"/>
  <c r="U33" i="4" s="1"/>
  <c r="V33" i="4" s="1"/>
  <c r="W33" i="4" s="1"/>
  <c r="X33" i="4" s="1"/>
  <c r="G285" i="4"/>
  <c r="H285" i="4" s="1"/>
  <c r="I285" i="4" s="1"/>
  <c r="J285" i="4" s="1"/>
  <c r="K285" i="4" s="1"/>
  <c r="L285" i="4" s="1"/>
  <c r="E135" i="4"/>
  <c r="E164" i="4"/>
  <c r="F8" i="7"/>
  <c r="E77" i="1"/>
  <c r="X290" i="4"/>
  <c r="P227" i="4"/>
  <c r="P198" i="4"/>
  <c r="P225" i="4"/>
  <c r="K162" i="4"/>
  <c r="I288" i="4"/>
  <c r="I261" i="4"/>
  <c r="Q261" i="4"/>
  <c r="Q290" i="4"/>
  <c r="Q288" i="4"/>
  <c r="E225" i="4"/>
  <c r="H290" i="4"/>
  <c r="E261" i="4"/>
  <c r="F135" i="4"/>
  <c r="F162" i="4"/>
  <c r="N162" i="4"/>
  <c r="N164" i="4"/>
  <c r="N135" i="4"/>
  <c r="E101" i="4"/>
  <c r="E72" i="4"/>
  <c r="E99" i="4"/>
  <c r="J135" i="4"/>
  <c r="J162" i="4"/>
  <c r="J164" i="4"/>
  <c r="R164" i="4"/>
  <c r="R162" i="4"/>
  <c r="R135" i="4"/>
  <c r="V162" i="4"/>
  <c r="V164" i="4"/>
  <c r="L261" i="4"/>
  <c r="L288" i="4"/>
  <c r="E288" i="4"/>
  <c r="U288" i="4"/>
  <c r="T162" i="4"/>
  <c r="M290" i="4"/>
  <c r="Q225" i="4"/>
  <c r="Q198" i="4"/>
  <c r="U225" i="4"/>
  <c r="U198" i="4"/>
  <c r="R288" i="4"/>
  <c r="R261" i="4"/>
  <c r="R198" i="4"/>
  <c r="R225" i="4"/>
  <c r="G261" i="4"/>
  <c r="G290" i="4"/>
  <c r="G288" i="4"/>
  <c r="K290" i="4"/>
  <c r="K288" i="4"/>
  <c r="K261" i="4"/>
  <c r="O288" i="4"/>
  <c r="O290" i="4"/>
  <c r="O261" i="4"/>
  <c r="S261" i="4"/>
  <c r="S288" i="4"/>
  <c r="S290" i="4"/>
  <c r="W290" i="4"/>
  <c r="W288" i="4"/>
  <c r="W261" i="4"/>
  <c r="L225" i="4"/>
  <c r="P288" i="4"/>
  <c r="P261" i="4"/>
  <c r="L198" i="4"/>
  <c r="T290" i="4"/>
  <c r="I290" i="4"/>
  <c r="X288" i="4"/>
  <c r="X291" i="4" s="1"/>
  <c r="M288" i="4"/>
  <c r="H288" i="4"/>
  <c r="L135" i="4"/>
  <c r="L290" i="4"/>
  <c r="Y134" i="4"/>
  <c r="U290" i="4"/>
  <c r="T288" i="4"/>
  <c r="N261" i="4"/>
  <c r="V261" i="4"/>
  <c r="J261" i="4"/>
  <c r="V290" i="4"/>
  <c r="R290" i="4"/>
  <c r="N290" i="4"/>
  <c r="J290" i="4"/>
  <c r="J291" i="4" s="1"/>
  <c r="F290" i="4"/>
  <c r="F288" i="4"/>
  <c r="V198" i="4"/>
  <c r="F198" i="4"/>
  <c r="F164" i="4"/>
  <c r="V135" i="4"/>
  <c r="X99" i="4"/>
  <c r="I257" i="4"/>
  <c r="J257" i="4" s="1"/>
  <c r="K257" i="4" s="1"/>
  <c r="L257" i="4" s="1"/>
  <c r="M257" i="4" s="1"/>
  <c r="N257" i="4" s="1"/>
  <c r="O257" i="4" s="1"/>
  <c r="P257" i="4" s="1"/>
  <c r="Q257" i="4" s="1"/>
  <c r="R257" i="4" s="1"/>
  <c r="S257" i="4" s="1"/>
  <c r="T257" i="4" s="1"/>
  <c r="U257" i="4" s="1"/>
  <c r="V257" i="4" s="1"/>
  <c r="W257" i="4" s="1"/>
  <c r="X257" i="4" s="1"/>
  <c r="W198" i="4"/>
  <c r="W135" i="4"/>
  <c r="W162" i="4"/>
  <c r="S135" i="4"/>
  <c r="S164" i="4"/>
  <c r="O135" i="4"/>
  <c r="O162" i="4"/>
  <c r="G135" i="4"/>
  <c r="G162" i="4"/>
  <c r="M198" i="4"/>
  <c r="X198" i="4"/>
  <c r="X225" i="4"/>
  <c r="T198" i="4"/>
  <c r="T227" i="4"/>
  <c r="H198" i="4"/>
  <c r="H225" i="4"/>
  <c r="G164" i="4"/>
  <c r="K135" i="4"/>
  <c r="Y260" i="4"/>
  <c r="Y197" i="4"/>
  <c r="S227" i="4"/>
  <c r="K227" i="4"/>
  <c r="W225" i="4"/>
  <c r="K225" i="4"/>
  <c r="U227" i="4"/>
  <c r="Q227" i="4"/>
  <c r="M227" i="4"/>
  <c r="I227" i="4"/>
  <c r="E227" i="4"/>
  <c r="I225" i="4"/>
  <c r="S198" i="4"/>
  <c r="N198" i="4"/>
  <c r="C183" i="4"/>
  <c r="X164" i="4"/>
  <c r="T164" i="4"/>
  <c r="P164" i="4"/>
  <c r="L164" i="4"/>
  <c r="H164" i="4"/>
  <c r="X162" i="4"/>
  <c r="P162" i="4"/>
  <c r="H162" i="4"/>
  <c r="O227" i="4"/>
  <c r="G227" i="4"/>
  <c r="O225" i="4"/>
  <c r="G225" i="4"/>
  <c r="V227" i="4"/>
  <c r="R227" i="4"/>
  <c r="N227" i="4"/>
  <c r="J227" i="4"/>
  <c r="F227" i="4"/>
  <c r="J225" i="4"/>
  <c r="U164" i="4"/>
  <c r="Q164" i="4"/>
  <c r="M164" i="4"/>
  <c r="I164" i="4"/>
  <c r="U162" i="4"/>
  <c r="Q162" i="4"/>
  <c r="M162" i="4"/>
  <c r="I162" i="4"/>
  <c r="E162" i="4"/>
  <c r="X101" i="4"/>
  <c r="P99" i="4"/>
  <c r="T72" i="4"/>
  <c r="P101" i="4"/>
  <c r="L99" i="4"/>
  <c r="H222" i="4"/>
  <c r="I222" i="4" s="1"/>
  <c r="J222" i="4" s="1"/>
  <c r="K222" i="4" s="1"/>
  <c r="L222" i="4" s="1"/>
  <c r="M222" i="4" s="1"/>
  <c r="N222" i="4" s="1"/>
  <c r="O222" i="4" s="1"/>
  <c r="P222" i="4" s="1"/>
  <c r="Q222" i="4" s="1"/>
  <c r="R222" i="4" s="1"/>
  <c r="S222" i="4" s="1"/>
  <c r="T222" i="4" s="1"/>
  <c r="U222" i="4" s="1"/>
  <c r="V222" i="4" s="1"/>
  <c r="W222" i="4" s="1"/>
  <c r="X222" i="4" s="1"/>
  <c r="G194" i="4"/>
  <c r="H194" i="4" s="1"/>
  <c r="I194" i="4" s="1"/>
  <c r="J194" i="4" s="1"/>
  <c r="K194" i="4" s="1"/>
  <c r="L194" i="4" s="1"/>
  <c r="M194" i="4" s="1"/>
  <c r="N194" i="4" s="1"/>
  <c r="O194" i="4" s="1"/>
  <c r="P194" i="4" s="1"/>
  <c r="Q194" i="4" s="1"/>
  <c r="R194" i="4" s="1"/>
  <c r="S194" i="4" s="1"/>
  <c r="T194" i="4" s="1"/>
  <c r="U194" i="4" s="1"/>
  <c r="V194" i="4" s="1"/>
  <c r="W194" i="4" s="1"/>
  <c r="X194" i="4" s="1"/>
  <c r="E179" i="4"/>
  <c r="F179" i="4" s="1"/>
  <c r="C175" i="4"/>
  <c r="E183" i="4"/>
  <c r="C168" i="4"/>
  <c r="C172" i="4"/>
  <c r="C169" i="4"/>
  <c r="C171" i="4"/>
  <c r="C176" i="4"/>
  <c r="C180" i="4"/>
  <c r="C184" i="4"/>
  <c r="C174" i="4"/>
  <c r="C178" i="4"/>
  <c r="C182" i="4"/>
  <c r="C186" i="4"/>
  <c r="C170" i="4"/>
  <c r="C173" i="4"/>
  <c r="C177" i="4"/>
  <c r="C181" i="4"/>
  <c r="C185" i="4"/>
  <c r="C187" i="4"/>
  <c r="H131" i="4"/>
  <c r="I131" i="4" s="1"/>
  <c r="J131" i="4" s="1"/>
  <c r="K131" i="4" s="1"/>
  <c r="L131" i="4" s="1"/>
  <c r="M131" i="4" s="1"/>
  <c r="N131" i="4" s="1"/>
  <c r="O131" i="4" s="1"/>
  <c r="P131" i="4" s="1"/>
  <c r="Q131" i="4" s="1"/>
  <c r="R131" i="4" s="1"/>
  <c r="S131" i="4" s="1"/>
  <c r="T131" i="4" s="1"/>
  <c r="U131" i="4" s="1"/>
  <c r="V131" i="4" s="1"/>
  <c r="W131" i="4" s="1"/>
  <c r="X131" i="4" s="1"/>
  <c r="U101" i="4"/>
  <c r="L101" i="4"/>
  <c r="T99" i="4"/>
  <c r="I99" i="4"/>
  <c r="H101" i="4"/>
  <c r="Q99" i="4"/>
  <c r="H99" i="4"/>
  <c r="M101" i="4"/>
  <c r="K101" i="4"/>
  <c r="O99" i="4"/>
  <c r="I101" i="4"/>
  <c r="M99" i="4"/>
  <c r="S99" i="4"/>
  <c r="S101" i="4"/>
  <c r="W99" i="4"/>
  <c r="G99" i="4"/>
  <c r="W72" i="4"/>
  <c r="Q101" i="4"/>
  <c r="G101" i="4"/>
  <c r="U99" i="4"/>
  <c r="K99" i="4"/>
  <c r="O72" i="4"/>
  <c r="J96" i="4"/>
  <c r="K96" i="4" s="1"/>
  <c r="L96" i="4" s="1"/>
  <c r="M96" i="4" s="1"/>
  <c r="N96" i="4" s="1"/>
  <c r="O96" i="4" s="1"/>
  <c r="P96" i="4" s="1"/>
  <c r="Q96" i="4" s="1"/>
  <c r="R96" i="4" s="1"/>
  <c r="S96" i="4" s="1"/>
  <c r="T96" i="4" s="1"/>
  <c r="U96" i="4" s="1"/>
  <c r="V96" i="4" s="1"/>
  <c r="W96" i="4" s="1"/>
  <c r="X96" i="4" s="1"/>
  <c r="V72" i="4"/>
  <c r="V99" i="4"/>
  <c r="R72" i="4"/>
  <c r="R99" i="4"/>
  <c r="N72" i="4"/>
  <c r="N99" i="4"/>
  <c r="J72" i="4"/>
  <c r="J99" i="4"/>
  <c r="F72" i="4"/>
  <c r="Y71" i="4"/>
  <c r="F99" i="4"/>
  <c r="F38" i="5"/>
  <c r="E38" i="5"/>
  <c r="D38" i="5"/>
  <c r="E80" i="1" l="1"/>
  <c r="Y16" i="7"/>
  <c r="F59" i="1"/>
  <c r="F17" i="7"/>
  <c r="G14" i="7" s="1"/>
  <c r="G17" i="7" s="1"/>
  <c r="H14" i="7" s="1"/>
  <c r="H17" i="7" s="1"/>
  <c r="I14" i="7" s="1"/>
  <c r="I17" i="7" s="1"/>
  <c r="J14" i="7" s="1"/>
  <c r="J17" i="7" s="1"/>
  <c r="K14" i="7" s="1"/>
  <c r="K17" i="7" s="1"/>
  <c r="L14" i="7" s="1"/>
  <c r="L17" i="7" s="1"/>
  <c r="M14" i="7" s="1"/>
  <c r="M17" i="7" s="1"/>
  <c r="N14" i="7" s="1"/>
  <c r="N17" i="7" s="1"/>
  <c r="O14" i="7" s="1"/>
  <c r="O17" i="7" s="1"/>
  <c r="P14" i="7" s="1"/>
  <c r="P17" i="7" s="1"/>
  <c r="Q14" i="7" s="1"/>
  <c r="Q17" i="7" s="1"/>
  <c r="R14" i="7" s="1"/>
  <c r="R17" i="7" s="1"/>
  <c r="S14" i="7" s="1"/>
  <c r="S17" i="7" s="1"/>
  <c r="T14" i="7" s="1"/>
  <c r="T17" i="7" s="1"/>
  <c r="U14" i="7" s="1"/>
  <c r="U17" i="7" s="1"/>
  <c r="V14" i="7" s="1"/>
  <c r="V17" i="7" s="1"/>
  <c r="W14" i="7" s="1"/>
  <c r="W17" i="7" s="1"/>
  <c r="X14" i="7" s="1"/>
  <c r="X17" i="7" s="1"/>
  <c r="C105" i="4" a="1"/>
  <c r="C123" i="4" s="1"/>
  <c r="C201" i="4" a="1"/>
  <c r="C207" i="4" s="1"/>
  <c r="M285" i="4"/>
  <c r="N285" i="4" s="1"/>
  <c r="O285" i="4" s="1"/>
  <c r="P285" i="4" s="1"/>
  <c r="Q285" i="4" s="1"/>
  <c r="R285" i="4" s="1"/>
  <c r="S285" i="4" s="1"/>
  <c r="T285" i="4" s="1"/>
  <c r="U285" i="4" s="1"/>
  <c r="V285" i="4" s="1"/>
  <c r="W285" i="4" s="1"/>
  <c r="X285" i="4" s="1"/>
  <c r="C294" i="4" a="1"/>
  <c r="C121" i="4"/>
  <c r="C119" i="4"/>
  <c r="C111" i="4"/>
  <c r="C106" i="4"/>
  <c r="C118" i="4"/>
  <c r="C117" i="4"/>
  <c r="C116" i="4"/>
  <c r="C109" i="4"/>
  <c r="C108" i="4"/>
  <c r="C42" i="4" a="1"/>
  <c r="C220" i="4"/>
  <c r="C210" i="4"/>
  <c r="C204" i="4"/>
  <c r="C217" i="4"/>
  <c r="C214" i="4"/>
  <c r="C205" i="4"/>
  <c r="C202" i="4"/>
  <c r="C203" i="4"/>
  <c r="C219" i="4"/>
  <c r="C216" i="4"/>
  <c r="C231" i="4" a="1"/>
  <c r="C264" i="4" a="1"/>
  <c r="C75" i="4" a="1"/>
  <c r="E165" i="4"/>
  <c r="F10" i="7"/>
  <c r="F77" i="1" s="1"/>
  <c r="U291" i="4"/>
  <c r="I291" i="4"/>
  <c r="J165" i="4"/>
  <c r="P228" i="4"/>
  <c r="T165" i="4"/>
  <c r="F165" i="4"/>
  <c r="L291" i="4"/>
  <c r="M291" i="4"/>
  <c r="L228" i="4"/>
  <c r="L165" i="4"/>
  <c r="R165" i="4"/>
  <c r="E102" i="4"/>
  <c r="K165" i="4"/>
  <c r="Y288" i="4"/>
  <c r="U228" i="4"/>
  <c r="V165" i="4"/>
  <c r="E228" i="4"/>
  <c r="Q291" i="4"/>
  <c r="X102" i="4"/>
  <c r="F228" i="4"/>
  <c r="H228" i="4"/>
  <c r="R291" i="4"/>
  <c r="H291" i="4"/>
  <c r="P291" i="4"/>
  <c r="N165" i="4"/>
  <c r="Y261" i="4"/>
  <c r="S291" i="4"/>
  <c r="O291" i="4"/>
  <c r="T228" i="4"/>
  <c r="V291" i="4"/>
  <c r="T291" i="4"/>
  <c r="W291" i="4"/>
  <c r="G291" i="4"/>
  <c r="V228" i="4"/>
  <c r="T102" i="4"/>
  <c r="Y135" i="4"/>
  <c r="R228" i="4"/>
  <c r="M228" i="4"/>
  <c r="S165" i="4"/>
  <c r="D264" i="4" a="1"/>
  <c r="D270" i="4" s="1"/>
  <c r="P165" i="4"/>
  <c r="K291" i="4"/>
  <c r="Q228" i="4"/>
  <c r="X228" i="4"/>
  <c r="F291" i="4"/>
  <c r="Y290" i="4"/>
  <c r="N291" i="4"/>
  <c r="S228" i="4"/>
  <c r="I228" i="4"/>
  <c r="K228" i="4"/>
  <c r="H165" i="4"/>
  <c r="D138" i="4" a="1"/>
  <c r="D140" i="4" s="1"/>
  <c r="O165" i="4"/>
  <c r="W165" i="4"/>
  <c r="X165" i="4"/>
  <c r="L102" i="4"/>
  <c r="D201" i="4" a="1"/>
  <c r="D210" i="4" s="1"/>
  <c r="M165" i="4"/>
  <c r="J228" i="4"/>
  <c r="W228" i="4"/>
  <c r="G165" i="4"/>
  <c r="Y162" i="4"/>
  <c r="N228" i="4"/>
  <c r="Y164" i="4"/>
  <c r="Q165" i="4"/>
  <c r="U165" i="4"/>
  <c r="G228" i="4"/>
  <c r="Y227" i="4"/>
  <c r="Y198" i="4"/>
  <c r="Y225" i="4"/>
  <c r="P102" i="4"/>
  <c r="I165" i="4"/>
  <c r="O228" i="4"/>
  <c r="E181" i="4"/>
  <c r="E184" i="4"/>
  <c r="E169" i="4"/>
  <c r="E186" i="4"/>
  <c r="E187" i="4"/>
  <c r="F187" i="4" s="1"/>
  <c r="E177" i="4"/>
  <c r="E182" i="4"/>
  <c r="F182" i="4" s="1"/>
  <c r="E180" i="4"/>
  <c r="F180" i="4" s="1"/>
  <c r="E172" i="4"/>
  <c r="F183" i="4"/>
  <c r="C138" i="4" a="1"/>
  <c r="E173" i="4"/>
  <c r="E178" i="4"/>
  <c r="F178" i="4" s="1"/>
  <c r="E176" i="4"/>
  <c r="F176" i="4" s="1"/>
  <c r="E168" i="4"/>
  <c r="G179" i="4"/>
  <c r="H179" i="4" s="1"/>
  <c r="Q102" i="4"/>
  <c r="E185" i="4"/>
  <c r="F185" i="4" s="1"/>
  <c r="E170" i="4"/>
  <c r="E174" i="4"/>
  <c r="F174" i="4" s="1"/>
  <c r="E171" i="4"/>
  <c r="E175" i="4"/>
  <c r="F175" i="4" s="1"/>
  <c r="O102" i="4"/>
  <c r="M102" i="4"/>
  <c r="H102" i="4"/>
  <c r="K102" i="4"/>
  <c r="Y101" i="4"/>
  <c r="I102" i="4"/>
  <c r="U102" i="4"/>
  <c r="G102" i="4"/>
  <c r="S102" i="4"/>
  <c r="D75" i="4" a="1"/>
  <c r="D77" i="4" s="1"/>
  <c r="W102" i="4"/>
  <c r="Y72" i="4"/>
  <c r="J102" i="4"/>
  <c r="R102" i="4"/>
  <c r="F102" i="4"/>
  <c r="Y99" i="4"/>
  <c r="N102" i="4"/>
  <c r="V102" i="4"/>
  <c r="G38" i="5"/>
  <c r="C206" i="4" l="1"/>
  <c r="C212" i="4"/>
  <c r="C215" i="4"/>
  <c r="C201" i="4"/>
  <c r="C213" i="4"/>
  <c r="C113" i="4"/>
  <c r="C120" i="4"/>
  <c r="C112" i="4"/>
  <c r="C114" i="4"/>
  <c r="C107" i="4"/>
  <c r="C209" i="4"/>
  <c r="C218" i="4"/>
  <c r="C208" i="4"/>
  <c r="C211" i="4"/>
  <c r="C124" i="4"/>
  <c r="C105" i="4"/>
  <c r="C110" i="4"/>
  <c r="C122" i="4"/>
  <c r="C115" i="4"/>
  <c r="C250" i="4"/>
  <c r="C232" i="4"/>
  <c r="C248" i="4"/>
  <c r="E248" i="4" s="1"/>
  <c r="F248" i="4" s="1"/>
  <c r="C235" i="4"/>
  <c r="C233" i="4"/>
  <c r="C249" i="4"/>
  <c r="C246" i="4"/>
  <c r="E246" i="4" s="1"/>
  <c r="F246" i="4" s="1"/>
  <c r="C236" i="4"/>
  <c r="E236" i="4" s="1"/>
  <c r="C239" i="4"/>
  <c r="C237" i="4"/>
  <c r="C234" i="4"/>
  <c r="C240" i="4"/>
  <c r="E240" i="4" s="1"/>
  <c r="F240" i="4" s="1"/>
  <c r="G240" i="4" s="1"/>
  <c r="C243" i="4"/>
  <c r="C241" i="4"/>
  <c r="C238" i="4"/>
  <c r="C244" i="4"/>
  <c r="E244" i="4" s="1"/>
  <c r="F244" i="4" s="1"/>
  <c r="C231" i="4"/>
  <c r="C247" i="4"/>
  <c r="E247" i="4" s="1"/>
  <c r="C245" i="4"/>
  <c r="E245" i="4" s="1"/>
  <c r="F245" i="4" s="1"/>
  <c r="C242" i="4"/>
  <c r="E242" i="4" s="1"/>
  <c r="C60" i="4"/>
  <c r="C57" i="4"/>
  <c r="C50" i="4"/>
  <c r="C47" i="4"/>
  <c r="C44" i="4"/>
  <c r="C45" i="4"/>
  <c r="C61" i="4"/>
  <c r="C54" i="4"/>
  <c r="C51" i="4"/>
  <c r="C48" i="4"/>
  <c r="C49" i="4"/>
  <c r="C58" i="4"/>
  <c r="C53" i="4"/>
  <c r="C46" i="4"/>
  <c r="C43" i="4"/>
  <c r="C59" i="4"/>
  <c r="C56" i="4"/>
  <c r="C42" i="4"/>
  <c r="C55" i="4"/>
  <c r="C52" i="4"/>
  <c r="C89" i="4"/>
  <c r="C90" i="4"/>
  <c r="C83" i="4"/>
  <c r="C76" i="4"/>
  <c r="C92" i="4"/>
  <c r="C85" i="4"/>
  <c r="C78" i="4"/>
  <c r="C94" i="4"/>
  <c r="C87" i="4"/>
  <c r="C80" i="4"/>
  <c r="C81" i="4"/>
  <c r="C82" i="4"/>
  <c r="C91" i="4"/>
  <c r="C86" i="4"/>
  <c r="C79" i="4"/>
  <c r="C88" i="4"/>
  <c r="C77" i="4"/>
  <c r="C75" i="4"/>
  <c r="C84" i="4"/>
  <c r="C93" i="4"/>
  <c r="C312" i="4"/>
  <c r="C305" i="4"/>
  <c r="C294" i="4"/>
  <c r="C310" i="4"/>
  <c r="C303" i="4"/>
  <c r="C300" i="4"/>
  <c r="C309" i="4"/>
  <c r="C298" i="4"/>
  <c r="C307" i="4"/>
  <c r="C304" i="4"/>
  <c r="C297" i="4"/>
  <c r="C313" i="4"/>
  <c r="C302" i="4"/>
  <c r="C295" i="4"/>
  <c r="C311" i="4"/>
  <c r="C308" i="4"/>
  <c r="C301" i="4"/>
  <c r="C306" i="4"/>
  <c r="C299" i="4"/>
  <c r="C296" i="4"/>
  <c r="C283" i="4"/>
  <c r="C280" i="4"/>
  <c r="C264" i="4"/>
  <c r="E264" i="4" s="1"/>
  <c r="C268" i="4"/>
  <c r="E268" i="4" s="1"/>
  <c r="C276" i="4"/>
  <c r="C272" i="4"/>
  <c r="C269" i="4"/>
  <c r="E269" i="4" s="1"/>
  <c r="C278" i="4"/>
  <c r="E278" i="4" s="1"/>
  <c r="C271" i="4"/>
  <c r="C273" i="4"/>
  <c r="C266" i="4"/>
  <c r="E266" i="4" s="1"/>
  <c r="C282" i="4"/>
  <c r="E282" i="4" s="1"/>
  <c r="C275" i="4"/>
  <c r="C277" i="4"/>
  <c r="C270" i="4"/>
  <c r="E270" i="4" s="1"/>
  <c r="C279" i="4"/>
  <c r="E279" i="4" s="1"/>
  <c r="C265" i="4"/>
  <c r="C281" i="4"/>
  <c r="C274" i="4"/>
  <c r="E274" i="4" s="1"/>
  <c r="C267" i="4"/>
  <c r="E267" i="4" s="1"/>
  <c r="G8" i="7"/>
  <c r="D265" i="4"/>
  <c r="D280" i="4"/>
  <c r="D154" i="4"/>
  <c r="D275" i="4"/>
  <c r="D149" i="4"/>
  <c r="D273" i="4"/>
  <c r="D269" i="4"/>
  <c r="D268" i="4"/>
  <c r="D274" i="4"/>
  <c r="D276" i="4"/>
  <c r="D277" i="4"/>
  <c r="D264" i="4"/>
  <c r="Y291" i="4"/>
  <c r="D156" i="4"/>
  <c r="D141" i="4"/>
  <c r="D272" i="4"/>
  <c r="D281" i="4"/>
  <c r="D279" i="4"/>
  <c r="D267" i="4"/>
  <c r="D266" i="4"/>
  <c r="D145" i="4"/>
  <c r="D282" i="4"/>
  <c r="D271" i="4"/>
  <c r="D283" i="4"/>
  <c r="D278" i="4"/>
  <c r="D155" i="4"/>
  <c r="D151" i="4"/>
  <c r="D147" i="4"/>
  <c r="D148" i="4"/>
  <c r="D138" i="4"/>
  <c r="D152" i="4"/>
  <c r="D157" i="4"/>
  <c r="D143" i="4"/>
  <c r="D144" i="4"/>
  <c r="D139" i="4"/>
  <c r="D202" i="4"/>
  <c r="D150" i="4"/>
  <c r="D142" i="4"/>
  <c r="D153" i="4"/>
  <c r="D146" i="4"/>
  <c r="Y228" i="4"/>
  <c r="D206" i="4"/>
  <c r="D204" i="4"/>
  <c r="D217" i="4"/>
  <c r="D208" i="4"/>
  <c r="D215" i="4"/>
  <c r="D209" i="4"/>
  <c r="D216" i="4"/>
  <c r="D207" i="4"/>
  <c r="D218" i="4"/>
  <c r="D201" i="4"/>
  <c r="D212" i="4"/>
  <c r="D220" i="4"/>
  <c r="D203" i="4"/>
  <c r="D205" i="4"/>
  <c r="D211" i="4"/>
  <c r="D213" i="4"/>
  <c r="D219" i="4"/>
  <c r="D214" i="4"/>
  <c r="E275" i="4"/>
  <c r="E280" i="4"/>
  <c r="E239" i="4"/>
  <c r="F239" i="4" s="1"/>
  <c r="E281" i="4"/>
  <c r="E276" i="4"/>
  <c r="E272" i="4"/>
  <c r="E277" i="4"/>
  <c r="E273" i="4"/>
  <c r="E243" i="4"/>
  <c r="Y165" i="4"/>
  <c r="E283" i="4"/>
  <c r="E271" i="4"/>
  <c r="E265" i="4"/>
  <c r="E105" i="4"/>
  <c r="E115" i="4"/>
  <c r="F115" i="4" s="1"/>
  <c r="G187" i="4"/>
  <c r="H187" i="4" s="1"/>
  <c r="E249" i="4"/>
  <c r="G185" i="4"/>
  <c r="H185" i="4" s="1"/>
  <c r="I185" i="4" s="1"/>
  <c r="E116" i="4"/>
  <c r="G175" i="4"/>
  <c r="F170" i="4"/>
  <c r="G178" i="4"/>
  <c r="F173" i="4"/>
  <c r="G173" i="4" s="1"/>
  <c r="F172" i="4"/>
  <c r="G172" i="4" s="1"/>
  <c r="G182" i="4"/>
  <c r="F177" i="4"/>
  <c r="G177" i="4" s="1"/>
  <c r="E237" i="4"/>
  <c r="E234" i="4"/>
  <c r="E231" i="4"/>
  <c r="E188" i="4"/>
  <c r="G176" i="4"/>
  <c r="G180" i="4"/>
  <c r="E233" i="4"/>
  <c r="F169" i="4"/>
  <c r="G174" i="4"/>
  <c r="C141" i="4"/>
  <c r="C140" i="4"/>
  <c r="C144" i="4"/>
  <c r="C138" i="4"/>
  <c r="C139" i="4"/>
  <c r="C143" i="4"/>
  <c r="C147" i="4"/>
  <c r="C146" i="4"/>
  <c r="C142" i="4"/>
  <c r="C152" i="4"/>
  <c r="C156" i="4"/>
  <c r="C155" i="4"/>
  <c r="C149" i="4"/>
  <c r="C145" i="4"/>
  <c r="C150" i="4"/>
  <c r="C153" i="4"/>
  <c r="C148" i="4"/>
  <c r="C151" i="4"/>
  <c r="C154" i="4"/>
  <c r="C157" i="4"/>
  <c r="F186" i="4"/>
  <c r="E250" i="4"/>
  <c r="F184" i="4"/>
  <c r="F171" i="4"/>
  <c r="I179" i="4"/>
  <c r="E241" i="4"/>
  <c r="E235" i="4"/>
  <c r="F235" i="4" s="1"/>
  <c r="E232" i="4"/>
  <c r="F232" i="4" s="1"/>
  <c r="F181" i="4"/>
  <c r="G183" i="4"/>
  <c r="E113" i="4"/>
  <c r="F113" i="4" s="1"/>
  <c r="G113" i="4" s="1"/>
  <c r="E114" i="4"/>
  <c r="E112" i="4"/>
  <c r="F112" i="4" s="1"/>
  <c r="G112" i="4" s="1"/>
  <c r="E118" i="4"/>
  <c r="F118" i="4" s="1"/>
  <c r="E110" i="4"/>
  <c r="F110" i="4" s="1"/>
  <c r="G110" i="4" s="1"/>
  <c r="E120" i="4"/>
  <c r="D79" i="4"/>
  <c r="E123" i="4"/>
  <c r="E122" i="4"/>
  <c r="E117" i="4"/>
  <c r="E107" i="4"/>
  <c r="D78" i="4"/>
  <c r="D86" i="4"/>
  <c r="D76" i="4"/>
  <c r="D90" i="4"/>
  <c r="D83" i="4"/>
  <c r="D80" i="4"/>
  <c r="D94" i="4"/>
  <c r="D75" i="4"/>
  <c r="D85" i="4"/>
  <c r="D91" i="4"/>
  <c r="D87" i="4"/>
  <c r="D92" i="4"/>
  <c r="D88" i="4"/>
  <c r="D81" i="4"/>
  <c r="D93" i="4"/>
  <c r="D84" i="4"/>
  <c r="D89" i="4"/>
  <c r="D82" i="4"/>
  <c r="Y102" i="4"/>
  <c r="E111" i="4"/>
  <c r="E124" i="4"/>
  <c r="E119" i="4"/>
  <c r="F119" i="4" s="1"/>
  <c r="G119" i="4" s="1"/>
  <c r="E109" i="4"/>
  <c r="F109" i="4" s="1"/>
  <c r="E121" i="4"/>
  <c r="F121" i="4" s="1"/>
  <c r="E106" i="4"/>
  <c r="F106" i="4" s="1"/>
  <c r="E108" i="4"/>
  <c r="H38" i="5"/>
  <c r="F276" i="4" l="1"/>
  <c r="G276" i="4" s="1"/>
  <c r="G273" i="4"/>
  <c r="H273" i="4" s="1"/>
  <c r="I273" i="4" s="1"/>
  <c r="F273" i="4"/>
  <c r="J273" i="4" s="1"/>
  <c r="F267" i="4"/>
  <c r="G267" i="4" s="1"/>
  <c r="G282" i="4"/>
  <c r="F282" i="4"/>
  <c r="H282" i="4"/>
  <c r="J282" i="4" s="1"/>
  <c r="I282" i="4"/>
  <c r="F268" i="4"/>
  <c r="G268" i="4"/>
  <c r="H268" i="4" s="1"/>
  <c r="F283" i="4"/>
  <c r="G277" i="4"/>
  <c r="H277" i="4" s="1"/>
  <c r="I277" i="4"/>
  <c r="F277" i="4"/>
  <c r="J277" i="4" s="1"/>
  <c r="F274" i="4"/>
  <c r="G270" i="4"/>
  <c r="F270" i="4"/>
  <c r="H270" i="4" s="1"/>
  <c r="F266" i="4"/>
  <c r="G266" i="4"/>
  <c r="H266" i="4" s="1"/>
  <c r="F269" i="4"/>
  <c r="F264" i="4"/>
  <c r="G265" i="4"/>
  <c r="H265" i="4" s="1"/>
  <c r="F265" i="4"/>
  <c r="I265" i="4" s="1"/>
  <c r="F275" i="4"/>
  <c r="G275" i="4"/>
  <c r="H275" i="4" s="1"/>
  <c r="I275" i="4"/>
  <c r="F271" i="4"/>
  <c r="G271" i="4" s="1"/>
  <c r="G281" i="4"/>
  <c r="H281" i="4" s="1"/>
  <c r="I281" i="4" s="1"/>
  <c r="F281" i="4"/>
  <c r="J281" i="4"/>
  <c r="L281" i="4" s="1"/>
  <c r="K281" i="4"/>
  <c r="F279" i="4"/>
  <c r="F278" i="4"/>
  <c r="G278" i="4" s="1"/>
  <c r="F272" i="4"/>
  <c r="F280" i="4"/>
  <c r="G280" i="4" s="1"/>
  <c r="F80" i="1"/>
  <c r="G10" i="7"/>
  <c r="H8" i="7" s="1"/>
  <c r="H10" i="7" s="1"/>
  <c r="E238" i="4"/>
  <c r="F238" i="4" s="1"/>
  <c r="G238" i="4" s="1"/>
  <c r="E302" i="4"/>
  <c r="E303" i="4"/>
  <c r="F303" i="4" s="1"/>
  <c r="E311" i="4"/>
  <c r="F311" i="4" s="1"/>
  <c r="E312" i="4"/>
  <c r="E305" i="4"/>
  <c r="F233" i="4"/>
  <c r="G233" i="4" s="1"/>
  <c r="E310" i="4"/>
  <c r="E306" i="4"/>
  <c r="F306" i="4" s="1"/>
  <c r="E308" i="4"/>
  <c r="E296" i="4"/>
  <c r="F296" i="4" s="1"/>
  <c r="E309" i="4"/>
  <c r="F309" i="4" s="1"/>
  <c r="E294" i="4"/>
  <c r="E295" i="4"/>
  <c r="E304" i="4"/>
  <c r="F304" i="4" s="1"/>
  <c r="E299" i="4"/>
  <c r="E301" i="4"/>
  <c r="I187" i="4"/>
  <c r="J187" i="4" s="1"/>
  <c r="E313" i="4"/>
  <c r="E300" i="4"/>
  <c r="E298" i="4"/>
  <c r="F298" i="4" s="1"/>
  <c r="E307" i="4"/>
  <c r="F307" i="4" s="1"/>
  <c r="E297" i="4"/>
  <c r="F297" i="4" s="1"/>
  <c r="J179" i="4"/>
  <c r="K179" i="4" s="1"/>
  <c r="L179" i="4" s="1"/>
  <c r="G245" i="4"/>
  <c r="H245" i="4" s="1"/>
  <c r="E205" i="4"/>
  <c r="E214" i="4"/>
  <c r="E207" i="4"/>
  <c r="E208" i="4"/>
  <c r="E202" i="4"/>
  <c r="G181" i="4"/>
  <c r="H181" i="4" s="1"/>
  <c r="F247" i="4"/>
  <c r="G247" i="4" s="1"/>
  <c r="E148" i="4"/>
  <c r="E149" i="4"/>
  <c r="E142" i="4"/>
  <c r="E139" i="4"/>
  <c r="E141" i="4"/>
  <c r="G246" i="4"/>
  <c r="G248" i="4"/>
  <c r="H248" i="4" s="1"/>
  <c r="F249" i="4"/>
  <c r="G249" i="4" s="1"/>
  <c r="H182" i="4"/>
  <c r="G170" i="4"/>
  <c r="G235" i="4"/>
  <c r="F241" i="4"/>
  <c r="G171" i="4"/>
  <c r="H171" i="4" s="1"/>
  <c r="E220" i="4"/>
  <c r="E217" i="4"/>
  <c r="E203" i="4"/>
  <c r="E204" i="4"/>
  <c r="E201" i="4"/>
  <c r="G239" i="4"/>
  <c r="F242" i="4"/>
  <c r="F250" i="4"/>
  <c r="E157" i="4"/>
  <c r="E153" i="4"/>
  <c r="E155" i="4"/>
  <c r="E146" i="4"/>
  <c r="E138" i="4"/>
  <c r="H240" i="4"/>
  <c r="I240" i="4" s="1"/>
  <c r="H177" i="4"/>
  <c r="I177" i="4" s="1"/>
  <c r="F234" i="4"/>
  <c r="F237" i="4"/>
  <c r="H172" i="4"/>
  <c r="I172" i="4" s="1"/>
  <c r="H175" i="4"/>
  <c r="J185" i="4"/>
  <c r="E219" i="4"/>
  <c r="E213" i="4"/>
  <c r="E215" i="4"/>
  <c r="E216" i="4"/>
  <c r="E210" i="4"/>
  <c r="F236" i="4"/>
  <c r="E154" i="4"/>
  <c r="E150" i="4"/>
  <c r="E156" i="4"/>
  <c r="E147" i="4"/>
  <c r="E144" i="4"/>
  <c r="F243" i="4"/>
  <c r="H174" i="4"/>
  <c r="I174" i="4" s="1"/>
  <c r="G184" i="4"/>
  <c r="H184" i="4" s="1"/>
  <c r="H178" i="4"/>
  <c r="I178" i="4" s="1"/>
  <c r="H176" i="4"/>
  <c r="E218" i="4"/>
  <c r="E209" i="4"/>
  <c r="E211" i="4"/>
  <c r="E212" i="4"/>
  <c r="E206" i="4"/>
  <c r="H183" i="4"/>
  <c r="E151" i="4"/>
  <c r="E145" i="4"/>
  <c r="E152" i="4"/>
  <c r="E143" i="4"/>
  <c r="E140" i="4"/>
  <c r="G186" i="4"/>
  <c r="H180" i="4"/>
  <c r="G244" i="4"/>
  <c r="H173" i="4"/>
  <c r="F122" i="4"/>
  <c r="G122" i="4" s="1"/>
  <c r="H122" i="4" s="1"/>
  <c r="G121" i="4"/>
  <c r="H121" i="4" s="1"/>
  <c r="G109" i="4"/>
  <c r="H109" i="4" s="1"/>
  <c r="I109" i="4" s="1"/>
  <c r="F123" i="4"/>
  <c r="H113" i="4"/>
  <c r="G115" i="4"/>
  <c r="E82" i="4"/>
  <c r="F120" i="4"/>
  <c r="G120" i="4" s="1"/>
  <c r="H119" i="4"/>
  <c r="I119" i="4" s="1"/>
  <c r="E93" i="4"/>
  <c r="F107" i="4"/>
  <c r="H112" i="4"/>
  <c r="E85" i="4"/>
  <c r="E77" i="4"/>
  <c r="E90" i="4"/>
  <c r="E78" i="4"/>
  <c r="E75" i="4"/>
  <c r="F114" i="4"/>
  <c r="E125" i="4"/>
  <c r="E92" i="4"/>
  <c r="E91" i="4"/>
  <c r="E84" i="4"/>
  <c r="E79" i="4"/>
  <c r="H110" i="4"/>
  <c r="F117" i="4"/>
  <c r="E89" i="4"/>
  <c r="E86" i="4"/>
  <c r="E87" i="4"/>
  <c r="E80" i="4"/>
  <c r="F108" i="4"/>
  <c r="E88" i="4"/>
  <c r="E81" i="4"/>
  <c r="E94" i="4"/>
  <c r="E83" i="4"/>
  <c r="E76" i="4"/>
  <c r="G118" i="4"/>
  <c r="F124" i="4"/>
  <c r="G124" i="4" s="1"/>
  <c r="F116" i="4"/>
  <c r="G116" i="4" s="1"/>
  <c r="H116" i="4" s="1"/>
  <c r="F111" i="4"/>
  <c r="I38" i="5"/>
  <c r="H278" i="4" l="1"/>
  <c r="I278" i="4" s="1"/>
  <c r="J270" i="4"/>
  <c r="H267" i="4"/>
  <c r="I267" i="4"/>
  <c r="H280" i="4"/>
  <c r="N281" i="4"/>
  <c r="H271" i="4"/>
  <c r="I266" i="4"/>
  <c r="L265" i="4"/>
  <c r="M265" i="4" s="1"/>
  <c r="H276" i="4"/>
  <c r="G87" i="4"/>
  <c r="F87" i="4"/>
  <c r="G92" i="4"/>
  <c r="F92" i="4"/>
  <c r="F154" i="4"/>
  <c r="F215" i="4"/>
  <c r="F155" i="4"/>
  <c r="G155" i="4" s="1"/>
  <c r="H155" i="4" s="1"/>
  <c r="F203" i="4"/>
  <c r="F207" i="4"/>
  <c r="F76" i="4"/>
  <c r="F88" i="4"/>
  <c r="G88" i="4"/>
  <c r="H88" i="4"/>
  <c r="G86" i="4"/>
  <c r="F86" i="4"/>
  <c r="F79" i="4"/>
  <c r="G79" i="4" s="1"/>
  <c r="G82" i="4"/>
  <c r="F82" i="4"/>
  <c r="F209" i="4"/>
  <c r="G153" i="4"/>
  <c r="F153" i="4"/>
  <c r="F217" i="4"/>
  <c r="F142" i="4"/>
  <c r="G264" i="4"/>
  <c r="H264" i="4" s="1"/>
  <c r="G269" i="4"/>
  <c r="K277" i="4"/>
  <c r="K282" i="4"/>
  <c r="L282" i="4" s="1"/>
  <c r="M282" i="4" s="1"/>
  <c r="K273" i="4"/>
  <c r="H83" i="4"/>
  <c r="F83" i="4"/>
  <c r="G83" i="4"/>
  <c r="F89" i="4"/>
  <c r="G89" i="4" s="1"/>
  <c r="G84" i="4"/>
  <c r="H84" i="4" s="1"/>
  <c r="I84" i="4" s="1"/>
  <c r="F84" i="4"/>
  <c r="G77" i="4"/>
  <c r="H77" i="4" s="1"/>
  <c r="F77" i="4"/>
  <c r="I77" i="4"/>
  <c r="F93" i="4"/>
  <c r="F152" i="4"/>
  <c r="G152" i="4" s="1"/>
  <c r="F206" i="4"/>
  <c r="F218" i="4"/>
  <c r="F156" i="4"/>
  <c r="G156" i="4"/>
  <c r="H156" i="4"/>
  <c r="H210" i="4"/>
  <c r="F210" i="4"/>
  <c r="G210" i="4" s="1"/>
  <c r="I210" i="4"/>
  <c r="J210" i="4"/>
  <c r="F219" i="4"/>
  <c r="G219" i="4" s="1"/>
  <c r="F138" i="4"/>
  <c r="F157" i="4"/>
  <c r="G157" i="4" s="1"/>
  <c r="F201" i="4"/>
  <c r="G201" i="4" s="1"/>
  <c r="G220" i="4"/>
  <c r="F220" i="4"/>
  <c r="F149" i="4"/>
  <c r="G149" i="4" s="1"/>
  <c r="F202" i="4"/>
  <c r="F205" i="4"/>
  <c r="G272" i="4"/>
  <c r="G279" i="4"/>
  <c r="H279" i="4" s="1"/>
  <c r="M281" i="4"/>
  <c r="I271" i="4"/>
  <c r="K270" i="4"/>
  <c r="G274" i="4"/>
  <c r="G283" i="4"/>
  <c r="G81" i="4"/>
  <c r="F81" i="4"/>
  <c r="F78" i="4"/>
  <c r="G78" i="4"/>
  <c r="F140" i="4"/>
  <c r="F151" i="4"/>
  <c r="G151" i="4"/>
  <c r="F211" i="4"/>
  <c r="F144" i="4"/>
  <c r="G139" i="4"/>
  <c r="F139" i="4"/>
  <c r="L273" i="4"/>
  <c r="F90" i="4"/>
  <c r="G143" i="4"/>
  <c r="H143" i="4" s="1"/>
  <c r="F143" i="4"/>
  <c r="F147" i="4"/>
  <c r="F213" i="4"/>
  <c r="G213" i="4"/>
  <c r="F214" i="4"/>
  <c r="I279" i="4"/>
  <c r="J265" i="4"/>
  <c r="I270" i="4"/>
  <c r="F94" i="4"/>
  <c r="F80" i="4"/>
  <c r="F91" i="4"/>
  <c r="F75" i="4"/>
  <c r="F85" i="4"/>
  <c r="G145" i="4"/>
  <c r="F145" i="4"/>
  <c r="F212" i="4"/>
  <c r="F150" i="4"/>
  <c r="F216" i="4"/>
  <c r="H216" i="4"/>
  <c r="G216" i="4"/>
  <c r="F146" i="4"/>
  <c r="F204" i="4"/>
  <c r="G204" i="4"/>
  <c r="H204" i="4"/>
  <c r="F141" i="4"/>
  <c r="F148" i="4"/>
  <c r="G148" i="4" s="1"/>
  <c r="F208" i="4"/>
  <c r="G208" i="4" s="1"/>
  <c r="H208" i="4" s="1"/>
  <c r="J275" i="4"/>
  <c r="K265" i="4"/>
  <c r="N265" i="4" s="1"/>
  <c r="H283" i="4"/>
  <c r="I268" i="4"/>
  <c r="E251" i="4"/>
  <c r="G77" i="1"/>
  <c r="G306" i="4"/>
  <c r="H306" i="4" s="1"/>
  <c r="I306" i="4" s="1"/>
  <c r="J306" i="4" s="1"/>
  <c r="G307" i="4"/>
  <c r="H307" i="4" s="1"/>
  <c r="G303" i="4"/>
  <c r="H303" i="4" s="1"/>
  <c r="I303" i="4" s="1"/>
  <c r="G311" i="4"/>
  <c r="H311" i="4" s="1"/>
  <c r="I311" i="4" s="1"/>
  <c r="J311" i="4" s="1"/>
  <c r="E314" i="4"/>
  <c r="F299" i="4"/>
  <c r="F313" i="4"/>
  <c r="G313" i="4" s="1"/>
  <c r="G304" i="4"/>
  <c r="F295" i="4"/>
  <c r="F310" i="4"/>
  <c r="F305" i="4"/>
  <c r="K187" i="4"/>
  <c r="L187" i="4" s="1"/>
  <c r="G298" i="4"/>
  <c r="H298" i="4" s="1"/>
  <c r="F301" i="4"/>
  <c r="G301" i="4" s="1"/>
  <c r="G296" i="4"/>
  <c r="F312" i="4"/>
  <c r="F302" i="4"/>
  <c r="G302" i="4" s="1"/>
  <c r="G297" i="4"/>
  <c r="F300" i="4"/>
  <c r="G309" i="4"/>
  <c r="F308" i="4"/>
  <c r="I248" i="4"/>
  <c r="J248" i="4" s="1"/>
  <c r="J178" i="4"/>
  <c r="H249" i="4"/>
  <c r="I249" i="4" s="1"/>
  <c r="M179" i="4"/>
  <c r="N179" i="4" s="1"/>
  <c r="O179" i="4" s="1"/>
  <c r="I176" i="4"/>
  <c r="J176" i="4" s="1"/>
  <c r="J174" i="4"/>
  <c r="K174" i="4" s="1"/>
  <c r="H186" i="4"/>
  <c r="I186" i="4" s="1"/>
  <c r="J186" i="4" s="1"/>
  <c r="I175" i="4"/>
  <c r="I173" i="4"/>
  <c r="H244" i="4"/>
  <c r="I244" i="4" s="1"/>
  <c r="I180" i="4"/>
  <c r="I183" i="4"/>
  <c r="G243" i="4"/>
  <c r="G236" i="4"/>
  <c r="I184" i="4"/>
  <c r="G241" i="4"/>
  <c r="I182" i="4"/>
  <c r="H235" i="4"/>
  <c r="H238" i="4"/>
  <c r="I238" i="4" s="1"/>
  <c r="J177" i="4"/>
  <c r="G237" i="4"/>
  <c r="K185" i="4"/>
  <c r="I181" i="4"/>
  <c r="J181" i="4" s="1"/>
  <c r="H247" i="4"/>
  <c r="I247" i="4" s="1"/>
  <c r="I245" i="4"/>
  <c r="J240" i="4"/>
  <c r="G250" i="4"/>
  <c r="G242" i="4"/>
  <c r="H242" i="4" s="1"/>
  <c r="G234" i="4"/>
  <c r="H246" i="4"/>
  <c r="H239" i="4"/>
  <c r="I121" i="4"/>
  <c r="J121" i="4" s="1"/>
  <c r="K121" i="4" s="1"/>
  <c r="I122" i="4"/>
  <c r="J122" i="4" s="1"/>
  <c r="G123" i="4"/>
  <c r="H115" i="4"/>
  <c r="I115" i="4" s="1"/>
  <c r="I116" i="4"/>
  <c r="J116" i="4" s="1"/>
  <c r="K116" i="4" s="1"/>
  <c r="H124" i="4"/>
  <c r="G117" i="4"/>
  <c r="H117" i="4" s="1"/>
  <c r="I113" i="4"/>
  <c r="J113" i="4" s="1"/>
  <c r="K113" i="4" s="1"/>
  <c r="H118" i="4"/>
  <c r="I118" i="4" s="1"/>
  <c r="G108" i="4"/>
  <c r="I110" i="4"/>
  <c r="G111" i="4"/>
  <c r="J119" i="4"/>
  <c r="H120" i="4"/>
  <c r="G114" i="4"/>
  <c r="G107" i="4"/>
  <c r="I112" i="4"/>
  <c r="J112" i="4" s="1"/>
  <c r="J38" i="5"/>
  <c r="K279" i="4" l="1"/>
  <c r="G141" i="4"/>
  <c r="G94" i="4"/>
  <c r="G217" i="4"/>
  <c r="L268" i="4"/>
  <c r="J268" i="4"/>
  <c r="M268" i="4"/>
  <c r="K268" i="4"/>
  <c r="I204" i="4"/>
  <c r="H145" i="4"/>
  <c r="I145" i="4" s="1"/>
  <c r="H91" i="4"/>
  <c r="H213" i="4"/>
  <c r="I213" i="4" s="1"/>
  <c r="L279" i="4"/>
  <c r="H149" i="4"/>
  <c r="I149" i="4" s="1"/>
  <c r="I83" i="4"/>
  <c r="G142" i="4"/>
  <c r="I155" i="4"/>
  <c r="J266" i="4"/>
  <c r="L270" i="4"/>
  <c r="M270" i="4" s="1"/>
  <c r="G146" i="4"/>
  <c r="G212" i="4"/>
  <c r="G91" i="4"/>
  <c r="G147" i="4"/>
  <c r="G140" i="4"/>
  <c r="J140" i="4"/>
  <c r="H140" i="4"/>
  <c r="I140" i="4"/>
  <c r="H78" i="4"/>
  <c r="I78" i="4"/>
  <c r="J271" i="4"/>
  <c r="K271" i="4" s="1"/>
  <c r="H201" i="4"/>
  <c r="H152" i="4"/>
  <c r="K84" i="4"/>
  <c r="L84" i="4" s="1"/>
  <c r="J84" i="4"/>
  <c r="J83" i="4"/>
  <c r="M273" i="4"/>
  <c r="N273" i="4" s="1"/>
  <c r="H269" i="4"/>
  <c r="H151" i="4"/>
  <c r="O265" i="4"/>
  <c r="P265" i="4" s="1"/>
  <c r="I208" i="4"/>
  <c r="H148" i="4"/>
  <c r="I216" i="4"/>
  <c r="J216" i="4"/>
  <c r="G150" i="4"/>
  <c r="G85" i="4"/>
  <c r="G75" i="4"/>
  <c r="H75" i="4"/>
  <c r="G80" i="4"/>
  <c r="H139" i="4"/>
  <c r="I139" i="4"/>
  <c r="G144" i="4"/>
  <c r="G211" i="4"/>
  <c r="H211" i="4"/>
  <c r="I151" i="4"/>
  <c r="H81" i="4"/>
  <c r="H272" i="4"/>
  <c r="G138" i="4"/>
  <c r="H138" i="4"/>
  <c r="G218" i="4"/>
  <c r="H218" i="4" s="1"/>
  <c r="N282" i="4"/>
  <c r="G209" i="4"/>
  <c r="H82" i="4"/>
  <c r="I82" i="4" s="1"/>
  <c r="G76" i="4"/>
  <c r="H76" i="4" s="1"/>
  <c r="G203" i="4"/>
  <c r="H203" i="4"/>
  <c r="G154" i="4"/>
  <c r="H87" i="4"/>
  <c r="I276" i="4"/>
  <c r="I143" i="4"/>
  <c r="H274" i="4"/>
  <c r="O281" i="4"/>
  <c r="P281" i="4" s="1"/>
  <c r="Q281" i="4" s="1"/>
  <c r="G205" i="4"/>
  <c r="G202" i="4"/>
  <c r="H157" i="4"/>
  <c r="K210" i="4"/>
  <c r="M210" i="4" s="1"/>
  <c r="G206" i="4"/>
  <c r="G93" i="4"/>
  <c r="H79" i="4"/>
  <c r="H86" i="4"/>
  <c r="K88" i="4"/>
  <c r="I88" i="4"/>
  <c r="G215" i="4"/>
  <c r="H215" i="4"/>
  <c r="H92" i="4"/>
  <c r="I280" i="4"/>
  <c r="J267" i="4"/>
  <c r="J278" i="4"/>
  <c r="K275" i="4"/>
  <c r="L275" i="4"/>
  <c r="G214" i="4"/>
  <c r="G90" i="4"/>
  <c r="H90" i="4" s="1"/>
  <c r="L278" i="4"/>
  <c r="H220" i="4"/>
  <c r="I156" i="4"/>
  <c r="J77" i="4"/>
  <c r="H89" i="4"/>
  <c r="I89" i="4"/>
  <c r="H153" i="4"/>
  <c r="J88" i="4"/>
  <c r="G207" i="4"/>
  <c r="I87" i="4"/>
  <c r="J276" i="4"/>
  <c r="K278" i="4"/>
  <c r="I219" i="4"/>
  <c r="L277" i="4"/>
  <c r="O282" i="4"/>
  <c r="I283" i="4"/>
  <c r="H219" i="4"/>
  <c r="L210" i="4"/>
  <c r="P282" i="4"/>
  <c r="Q282" i="4" s="1"/>
  <c r="R282" i="4" s="1"/>
  <c r="J155" i="4"/>
  <c r="I264" i="4"/>
  <c r="J279" i="4"/>
  <c r="G80" i="1"/>
  <c r="H80" i="1"/>
  <c r="I8" i="7"/>
  <c r="I10" i="7" s="1"/>
  <c r="H77" i="1"/>
  <c r="H301" i="4"/>
  <c r="I301" i="4" s="1"/>
  <c r="M187" i="4"/>
  <c r="N187" i="4" s="1"/>
  <c r="G300" i="4"/>
  <c r="H300" i="4" s="1"/>
  <c r="G308" i="4"/>
  <c r="H297" i="4"/>
  <c r="G312" i="4"/>
  <c r="H312" i="4" s="1"/>
  <c r="I312" i="4" s="1"/>
  <c r="G305" i="4"/>
  <c r="H313" i="4"/>
  <c r="J303" i="4"/>
  <c r="K303" i="4" s="1"/>
  <c r="G310" i="4"/>
  <c r="I307" i="4"/>
  <c r="H309" i="4"/>
  <c r="K306" i="4"/>
  <c r="L306" i="4" s="1"/>
  <c r="K311" i="4"/>
  <c r="L311" i="4" s="1"/>
  <c r="H304" i="4"/>
  <c r="H302" i="4"/>
  <c r="G299" i="4"/>
  <c r="I298" i="4"/>
  <c r="J182" i="4"/>
  <c r="J175" i="4"/>
  <c r="K175" i="4" s="1"/>
  <c r="L175" i="4" s="1"/>
  <c r="J238" i="4"/>
  <c r="K238" i="4" s="1"/>
  <c r="I242" i="4"/>
  <c r="J242" i="4" s="1"/>
  <c r="I239" i="4"/>
  <c r="I246" i="4"/>
  <c r="H250" i="4"/>
  <c r="K240" i="4"/>
  <c r="P179" i="4"/>
  <c r="J245" i="4"/>
  <c r="K245" i="4" s="1"/>
  <c r="H237" i="4"/>
  <c r="H234" i="4"/>
  <c r="K181" i="4"/>
  <c r="L181" i="4" s="1"/>
  <c r="H241" i="4"/>
  <c r="J184" i="4"/>
  <c r="K184" i="4" s="1"/>
  <c r="L184" i="4" s="1"/>
  <c r="M184" i="4" s="1"/>
  <c r="J173" i="4"/>
  <c r="K177" i="4"/>
  <c r="L177" i="4" s="1"/>
  <c r="J247" i="4"/>
  <c r="K247" i="4" s="1"/>
  <c r="I235" i="4"/>
  <c r="K248" i="4"/>
  <c r="L248" i="4" s="1"/>
  <c r="J180" i="4"/>
  <c r="K180" i="4" s="1"/>
  <c r="J244" i="4"/>
  <c r="K178" i="4"/>
  <c r="L185" i="4"/>
  <c r="H236" i="4"/>
  <c r="K176" i="4"/>
  <c r="L176" i="4" s="1"/>
  <c r="J249" i="4"/>
  <c r="K249" i="4" s="1"/>
  <c r="J183" i="4"/>
  <c r="H243" i="4"/>
  <c r="K186" i="4"/>
  <c r="L186" i="4" s="1"/>
  <c r="M186" i="4" s="1"/>
  <c r="K122" i="4"/>
  <c r="L122" i="4" s="1"/>
  <c r="M122" i="4" s="1"/>
  <c r="H123" i="4"/>
  <c r="J115" i="4"/>
  <c r="K119" i="4"/>
  <c r="L119" i="4" s="1"/>
  <c r="K112" i="4"/>
  <c r="L112" i="4" s="1"/>
  <c r="J118" i="4"/>
  <c r="L113" i="4"/>
  <c r="M113" i="4" s="1"/>
  <c r="L121" i="4"/>
  <c r="M121" i="4" s="1"/>
  <c r="I124" i="4"/>
  <c r="J124" i="4" s="1"/>
  <c r="H114" i="4"/>
  <c r="I120" i="4"/>
  <c r="I117" i="4"/>
  <c r="J110" i="4"/>
  <c r="H111" i="4"/>
  <c r="I111" i="4" s="1"/>
  <c r="J111" i="4" s="1"/>
  <c r="L116" i="4"/>
  <c r="H108" i="4"/>
  <c r="K38" i="5"/>
  <c r="J152" i="4" l="1"/>
  <c r="J218" i="4"/>
  <c r="Q265" i="4"/>
  <c r="R265" i="4"/>
  <c r="S265" i="4" s="1"/>
  <c r="T265" i="4" s="1"/>
  <c r="U265" i="4" s="1"/>
  <c r="V265" i="4" s="1"/>
  <c r="W265" i="4" s="1"/>
  <c r="X265" i="4" s="1"/>
  <c r="S282" i="4"/>
  <c r="T282" i="4" s="1"/>
  <c r="U282" i="4" s="1"/>
  <c r="V282" i="4" s="1"/>
  <c r="W282" i="4" s="1"/>
  <c r="X282" i="4" s="1"/>
  <c r="J91" i="4"/>
  <c r="J149" i="4"/>
  <c r="K145" i="4"/>
  <c r="J145" i="4"/>
  <c r="L145" i="4"/>
  <c r="M145" i="4" s="1"/>
  <c r="I142" i="4"/>
  <c r="H206" i="4"/>
  <c r="I157" i="4"/>
  <c r="I205" i="4"/>
  <c r="H205" i="4"/>
  <c r="I203" i="4"/>
  <c r="H80" i="4"/>
  <c r="I80" i="4"/>
  <c r="H147" i="4"/>
  <c r="I147" i="4" s="1"/>
  <c r="K216" i="4"/>
  <c r="I153" i="4"/>
  <c r="M275" i="4"/>
  <c r="J215" i="4"/>
  <c r="H93" i="4"/>
  <c r="H202" i="4"/>
  <c r="I202" i="4" s="1"/>
  <c r="J87" i="4"/>
  <c r="R281" i="4"/>
  <c r="S281" i="4" s="1"/>
  <c r="T281" i="4" s="1"/>
  <c r="U281" i="4" s="1"/>
  <c r="V281" i="4" s="1"/>
  <c r="W281" i="4" s="1"/>
  <c r="X281" i="4" s="1"/>
  <c r="I76" i="4"/>
  <c r="J76" i="4" s="1"/>
  <c r="I272" i="4"/>
  <c r="I211" i="4"/>
  <c r="J151" i="4"/>
  <c r="O275" i="4"/>
  <c r="L155" i="4"/>
  <c r="M279" i="4"/>
  <c r="J219" i="4"/>
  <c r="K155" i="4"/>
  <c r="I214" i="4"/>
  <c r="K283" i="4"/>
  <c r="K267" i="4"/>
  <c r="I86" i="4"/>
  <c r="I274" i="4"/>
  <c r="J143" i="4"/>
  <c r="K143" i="4"/>
  <c r="H154" i="4"/>
  <c r="J203" i="4"/>
  <c r="J82" i="4"/>
  <c r="H209" i="4"/>
  <c r="J153" i="4"/>
  <c r="K77" i="4"/>
  <c r="I138" i="4"/>
  <c r="J139" i="4"/>
  <c r="K139" i="4" s="1"/>
  <c r="J204" i="4"/>
  <c r="I148" i="4"/>
  <c r="J283" i="4"/>
  <c r="I218" i="4"/>
  <c r="N279" i="4"/>
  <c r="J220" i="4"/>
  <c r="K220" i="4" s="1"/>
  <c r="I220" i="4"/>
  <c r="J78" i="4"/>
  <c r="L140" i="4"/>
  <c r="M140" i="4" s="1"/>
  <c r="K140" i="4"/>
  <c r="H212" i="4"/>
  <c r="I212" i="4"/>
  <c r="N268" i="4"/>
  <c r="N270" i="4"/>
  <c r="L266" i="4"/>
  <c r="K266" i="4"/>
  <c r="H214" i="4"/>
  <c r="K204" i="4"/>
  <c r="L204" i="4" s="1"/>
  <c r="H217" i="4"/>
  <c r="H141" i="4"/>
  <c r="I141" i="4" s="1"/>
  <c r="J208" i="4"/>
  <c r="J264" i="4"/>
  <c r="M277" i="4"/>
  <c r="I93" i="4"/>
  <c r="K276" i="4"/>
  <c r="L88" i="4"/>
  <c r="M88" i="4" s="1"/>
  <c r="N210" i="4"/>
  <c r="I269" i="4"/>
  <c r="J269" i="4" s="1"/>
  <c r="K83" i="4"/>
  <c r="H146" i="4"/>
  <c r="O210" i="4"/>
  <c r="I92" i="4"/>
  <c r="I215" i="4"/>
  <c r="K215" i="4"/>
  <c r="I79" i="4"/>
  <c r="J79" i="4"/>
  <c r="J156" i="4"/>
  <c r="J213" i="4"/>
  <c r="K213" i="4" s="1"/>
  <c r="H207" i="4"/>
  <c r="I207" i="4" s="1"/>
  <c r="J89" i="4"/>
  <c r="K89" i="4"/>
  <c r="I201" i="4"/>
  <c r="J201" i="4" s="1"/>
  <c r="K201" i="4" s="1"/>
  <c r="I90" i="4"/>
  <c r="N275" i="4"/>
  <c r="P275" i="4" s="1"/>
  <c r="M278" i="4"/>
  <c r="J280" i="4"/>
  <c r="J93" i="4"/>
  <c r="I209" i="4"/>
  <c r="I217" i="4"/>
  <c r="I81" i="4"/>
  <c r="H144" i="4"/>
  <c r="J80" i="4"/>
  <c r="K80" i="4" s="1"/>
  <c r="I75" i="4"/>
  <c r="H85" i="4"/>
  <c r="H150" i="4"/>
  <c r="O273" i="4"/>
  <c r="M84" i="4"/>
  <c r="I152" i="4"/>
  <c r="L271" i="4"/>
  <c r="J147" i="4"/>
  <c r="I91" i="4"/>
  <c r="M266" i="4"/>
  <c r="H142" i="4"/>
  <c r="H94" i="4"/>
  <c r="J75" i="4"/>
  <c r="O187" i="4"/>
  <c r="P187" i="4" s="1"/>
  <c r="Q187" i="4" s="1"/>
  <c r="R187" i="4" s="1"/>
  <c r="M306" i="4"/>
  <c r="N306" i="4" s="1"/>
  <c r="O306" i="4" s="1"/>
  <c r="I309" i="4"/>
  <c r="I313" i="4"/>
  <c r="J313" i="4" s="1"/>
  <c r="J301" i="4"/>
  <c r="K301" i="4" s="1"/>
  <c r="L301" i="4" s="1"/>
  <c r="I304" i="4"/>
  <c r="L303" i="4"/>
  <c r="M303" i="4" s="1"/>
  <c r="J312" i="4"/>
  <c r="K312" i="4" s="1"/>
  <c r="J307" i="4"/>
  <c r="I300" i="4"/>
  <c r="J300" i="4" s="1"/>
  <c r="I302" i="4"/>
  <c r="H308" i="4"/>
  <c r="I308" i="4" s="1"/>
  <c r="H299" i="4"/>
  <c r="H310" i="4"/>
  <c r="H305" i="4"/>
  <c r="M311" i="4"/>
  <c r="N311" i="4" s="1"/>
  <c r="L245" i="4"/>
  <c r="M245" i="4" s="1"/>
  <c r="L180" i="4"/>
  <c r="M180" i="4" s="1"/>
  <c r="N180" i="4" s="1"/>
  <c r="O180" i="4" s="1"/>
  <c r="P180" i="4" s="1"/>
  <c r="Q180" i="4" s="1"/>
  <c r="M177" i="4"/>
  <c r="N177" i="4" s="1"/>
  <c r="I237" i="4"/>
  <c r="K242" i="4"/>
  <c r="L242" i="4" s="1"/>
  <c r="K182" i="4"/>
  <c r="L182" i="4" s="1"/>
  <c r="L249" i="4"/>
  <c r="M249" i="4" s="1"/>
  <c r="N184" i="4"/>
  <c r="O184" i="4" s="1"/>
  <c r="P184" i="4" s="1"/>
  <c r="Q184" i="4" s="1"/>
  <c r="R184" i="4" s="1"/>
  <c r="S184" i="4" s="1"/>
  <c r="T184" i="4" s="1"/>
  <c r="U184" i="4" s="1"/>
  <c r="M185" i="4"/>
  <c r="I250" i="4"/>
  <c r="J239" i="4"/>
  <c r="K239" i="4" s="1"/>
  <c r="L239" i="4" s="1"/>
  <c r="N186" i="4"/>
  <c r="O186" i="4" s="1"/>
  <c r="P186" i="4" s="1"/>
  <c r="I243" i="4"/>
  <c r="K183" i="4"/>
  <c r="L183" i="4" s="1"/>
  <c r="M183" i="4" s="1"/>
  <c r="L240" i="4"/>
  <c r="J246" i="4"/>
  <c r="K246" i="4" s="1"/>
  <c r="L178" i="4"/>
  <c r="M178" i="4" s="1"/>
  <c r="M176" i="4"/>
  <c r="I241" i="4"/>
  <c r="M181" i="4"/>
  <c r="N181" i="4" s="1"/>
  <c r="O181" i="4" s="1"/>
  <c r="P181" i="4" s="1"/>
  <c r="Q181" i="4" s="1"/>
  <c r="R181" i="4" s="1"/>
  <c r="L247" i="4"/>
  <c r="I236" i="4"/>
  <c r="J236" i="4" s="1"/>
  <c r="M248" i="4"/>
  <c r="K244" i="4"/>
  <c r="L238" i="4"/>
  <c r="K115" i="4"/>
  <c r="L115" i="4" s="1"/>
  <c r="I123" i="4"/>
  <c r="N122" i="4"/>
  <c r="O122" i="4" s="1"/>
  <c r="P122" i="4" s="1"/>
  <c r="J117" i="4"/>
  <c r="K118" i="4"/>
  <c r="M116" i="4"/>
  <c r="I114" i="4"/>
  <c r="J114" i="4" s="1"/>
  <c r="K111" i="4"/>
  <c r="J120" i="4"/>
  <c r="N121" i="4"/>
  <c r="M119" i="4"/>
  <c r="N119" i="4" s="1"/>
  <c r="K124" i="4"/>
  <c r="L124" i="4" s="1"/>
  <c r="L38" i="5"/>
  <c r="M153" i="4" l="1"/>
  <c r="U275" i="4"/>
  <c r="V275" i="4" s="1"/>
  <c r="W275" i="4" s="1"/>
  <c r="K269" i="4"/>
  <c r="K207" i="4"/>
  <c r="L87" i="4"/>
  <c r="M204" i="4"/>
  <c r="N204" i="4"/>
  <c r="O204" i="4" s="1"/>
  <c r="P204" i="4" s="1"/>
  <c r="Q204" i="4" s="1"/>
  <c r="R204" i="4" s="1"/>
  <c r="S204" i="4" s="1"/>
  <c r="T204" i="4" s="1"/>
  <c r="U204" i="4" s="1"/>
  <c r="V204" i="4" s="1"/>
  <c r="W204" i="4" s="1"/>
  <c r="X204" i="4" s="1"/>
  <c r="L203" i="4"/>
  <c r="M203" i="4" s="1"/>
  <c r="P84" i="4"/>
  <c r="O278" i="4"/>
  <c r="I94" i="4"/>
  <c r="L94" i="4" s="1"/>
  <c r="P277" i="4"/>
  <c r="I154" i="4"/>
  <c r="N203" i="4"/>
  <c r="O203" i="4" s="1"/>
  <c r="P203" i="4" s="1"/>
  <c r="Q203" i="4" s="1"/>
  <c r="R203" i="4" s="1"/>
  <c r="S203" i="4" s="1"/>
  <c r="T203" i="4" s="1"/>
  <c r="U203" i="4" s="1"/>
  <c r="V203" i="4" s="1"/>
  <c r="W203" i="4" s="1"/>
  <c r="X203" i="4" s="1"/>
  <c r="L213" i="4"/>
  <c r="P273" i="4"/>
  <c r="K75" i="4"/>
  <c r="P210" i="4"/>
  <c r="K264" i="4"/>
  <c r="L80" i="4"/>
  <c r="O268" i="4"/>
  <c r="M267" i="4"/>
  <c r="J148" i="4"/>
  <c r="M78" i="4"/>
  <c r="L151" i="4"/>
  <c r="J272" i="4"/>
  <c r="J202" i="4"/>
  <c r="K202" i="4" s="1"/>
  <c r="Q275" i="4"/>
  <c r="R275" i="4" s="1"/>
  <c r="S275" i="4" s="1"/>
  <c r="T275" i="4" s="1"/>
  <c r="O270" i="4"/>
  <c r="P270" i="4" s="1"/>
  <c r="Q270" i="4" s="1"/>
  <c r="R270" i="4" s="1"/>
  <c r="S270" i="4" s="1"/>
  <c r="T270" i="4" s="1"/>
  <c r="U270" i="4" s="1"/>
  <c r="V270" i="4" s="1"/>
  <c r="W270" i="4" s="1"/>
  <c r="X270" i="4" s="1"/>
  <c r="J205" i="4"/>
  <c r="K205" i="4" s="1"/>
  <c r="K206" i="4"/>
  <c r="L206" i="4" s="1"/>
  <c r="K93" i="4"/>
  <c r="K78" i="4"/>
  <c r="M89" i="4"/>
  <c r="K82" i="4"/>
  <c r="K153" i="4"/>
  <c r="M213" i="4"/>
  <c r="L89" i="4"/>
  <c r="K149" i="4"/>
  <c r="K152" i="4"/>
  <c r="R273" i="4"/>
  <c r="S273" i="4" s="1"/>
  <c r="T273" i="4" s="1"/>
  <c r="U273" i="4" s="1"/>
  <c r="V273" i="4" s="1"/>
  <c r="W273" i="4" s="1"/>
  <c r="X273" i="4" s="1"/>
  <c r="N213" i="4"/>
  <c r="O213" i="4" s="1"/>
  <c r="P213" i="4" s="1"/>
  <c r="Q213" i="4" s="1"/>
  <c r="R213" i="4" s="1"/>
  <c r="S213" i="4" s="1"/>
  <c r="T213" i="4" s="1"/>
  <c r="U213" i="4" s="1"/>
  <c r="K203" i="4"/>
  <c r="K280" i="4"/>
  <c r="N89" i="4"/>
  <c r="O89" i="4" s="1"/>
  <c r="P89" i="4" s="1"/>
  <c r="L215" i="4"/>
  <c r="M215" i="4" s="1"/>
  <c r="I146" i="4"/>
  <c r="N88" i="4"/>
  <c r="N277" i="4"/>
  <c r="O277" i="4" s="1"/>
  <c r="L264" i="4"/>
  <c r="M264" i="4" s="1"/>
  <c r="K208" i="4"/>
  <c r="L208" i="4"/>
  <c r="M271" i="4"/>
  <c r="N271" i="4" s="1"/>
  <c r="J138" i="4"/>
  <c r="K138" i="4"/>
  <c r="L138" i="4" s="1"/>
  <c r="K209" i="4"/>
  <c r="L143" i="4"/>
  <c r="J92" i="4"/>
  <c r="K92" i="4" s="1"/>
  <c r="J90" i="4"/>
  <c r="K219" i="4"/>
  <c r="L78" i="4"/>
  <c r="J211" i="4"/>
  <c r="M216" i="4"/>
  <c r="L201" i="4"/>
  <c r="J157" i="4"/>
  <c r="J207" i="4"/>
  <c r="K79" i="4"/>
  <c r="L276" i="4"/>
  <c r="M276" i="4" s="1"/>
  <c r="N276" i="4" s="1"/>
  <c r="O276" i="4" s="1"/>
  <c r="P276" i="4" s="1"/>
  <c r="Q276" i="4" s="1"/>
  <c r="R276" i="4" s="1"/>
  <c r="S276" i="4" s="1"/>
  <c r="T276" i="4" s="1"/>
  <c r="U276" i="4" s="1"/>
  <c r="V276" i="4" s="1"/>
  <c r="W276" i="4" s="1"/>
  <c r="X276" i="4" s="1"/>
  <c r="V213" i="4"/>
  <c r="W213" i="4" s="1"/>
  <c r="X213" i="4" s="1"/>
  <c r="I150" i="4"/>
  <c r="K94" i="4"/>
  <c r="K156" i="4"/>
  <c r="L79" i="4"/>
  <c r="J141" i="4"/>
  <c r="L141" i="4" s="1"/>
  <c r="K141" i="4"/>
  <c r="L77" i="4"/>
  <c r="M77" i="4"/>
  <c r="N145" i="4"/>
  <c r="O145" i="4" s="1"/>
  <c r="N278" i="4"/>
  <c r="P278" i="4" s="1"/>
  <c r="Q278" i="4" s="1"/>
  <c r="J209" i="4"/>
  <c r="L209" i="4" s="1"/>
  <c r="K91" i="4"/>
  <c r="L91" i="4"/>
  <c r="Q273" i="4"/>
  <c r="Q277" i="4"/>
  <c r="R277" i="4" s="1"/>
  <c r="S277" i="4" s="1"/>
  <c r="T277" i="4" s="1"/>
  <c r="U277" i="4" s="1"/>
  <c r="V277" i="4" s="1"/>
  <c r="W277" i="4" s="1"/>
  <c r="X277" i="4" s="1"/>
  <c r="K218" i="4"/>
  <c r="I85" i="4"/>
  <c r="J274" i="4"/>
  <c r="L156" i="4"/>
  <c r="M156" i="4" s="1"/>
  <c r="J214" i="4"/>
  <c r="J94" i="4"/>
  <c r="K142" i="4"/>
  <c r="M142" i="4" s="1"/>
  <c r="L142" i="4"/>
  <c r="I144" i="4"/>
  <c r="J144" i="4" s="1"/>
  <c r="J81" i="4"/>
  <c r="K76" i="4"/>
  <c r="I206" i="4"/>
  <c r="J206" i="4" s="1"/>
  <c r="L153" i="4"/>
  <c r="K147" i="4"/>
  <c r="L83" i="4"/>
  <c r="K217" i="4"/>
  <c r="L217" i="4" s="1"/>
  <c r="J217" i="4"/>
  <c r="J142" i="4"/>
  <c r="K212" i="4"/>
  <c r="J212" i="4"/>
  <c r="N140" i="4"/>
  <c r="L220" i="4"/>
  <c r="N84" i="4"/>
  <c r="O84" i="4" s="1"/>
  <c r="K151" i="4"/>
  <c r="M283" i="4"/>
  <c r="N283" i="4"/>
  <c r="L139" i="4"/>
  <c r="M151" i="4"/>
  <c r="J86" i="4"/>
  <c r="K86" i="4"/>
  <c r="L267" i="4"/>
  <c r="N267" i="4" s="1"/>
  <c r="X275" i="4"/>
  <c r="L283" i="4"/>
  <c r="O279" i="4"/>
  <c r="N266" i="4"/>
  <c r="K81" i="4"/>
  <c r="K87" i="4"/>
  <c r="L149" i="4"/>
  <c r="L216" i="4"/>
  <c r="M155" i="4"/>
  <c r="L219" i="4"/>
  <c r="S187" i="4"/>
  <c r="T187" i="4" s="1"/>
  <c r="U187" i="4" s="1"/>
  <c r="V187" i="4" s="1"/>
  <c r="W187" i="4" s="1"/>
  <c r="X187" i="4" s="1"/>
  <c r="Y187" i="4" s="1"/>
  <c r="Y15" i="7"/>
  <c r="I80" i="1"/>
  <c r="J8" i="7"/>
  <c r="J10" i="7" s="1"/>
  <c r="I77" i="1"/>
  <c r="N245" i="4"/>
  <c r="O245" i="4" s="1"/>
  <c r="P245" i="4" s="1"/>
  <c r="J309" i="4"/>
  <c r="K309" i="4" s="1"/>
  <c r="L309" i="4" s="1"/>
  <c r="N303" i="4"/>
  <c r="P306" i="4"/>
  <c r="Q306" i="4" s="1"/>
  <c r="Y275" i="4"/>
  <c r="I299" i="4"/>
  <c r="J299" i="4" s="1"/>
  <c r="O311" i="4"/>
  <c r="P311" i="4" s="1"/>
  <c r="Q311" i="4" s="1"/>
  <c r="K307" i="4"/>
  <c r="L307" i="4" s="1"/>
  <c r="J302" i="4"/>
  <c r="L312" i="4"/>
  <c r="I310" i="4"/>
  <c r="J310" i="4" s="1"/>
  <c r="K310" i="4" s="1"/>
  <c r="J304" i="4"/>
  <c r="I305" i="4"/>
  <c r="J305" i="4" s="1"/>
  <c r="J308" i="4"/>
  <c r="K313" i="4"/>
  <c r="L313" i="4" s="1"/>
  <c r="K300" i="4"/>
  <c r="N183" i="4"/>
  <c r="O183" i="4" s="1"/>
  <c r="P183" i="4" s="1"/>
  <c r="Q183" i="4" s="1"/>
  <c r="R183" i="4" s="1"/>
  <c r="S183" i="4" s="1"/>
  <c r="T183" i="4" s="1"/>
  <c r="Q186" i="4"/>
  <c r="R186" i="4" s="1"/>
  <c r="S186" i="4" s="1"/>
  <c r="T186" i="4" s="1"/>
  <c r="U186" i="4" s="1"/>
  <c r="V186" i="4" s="1"/>
  <c r="W186" i="4" s="1"/>
  <c r="M182" i="4"/>
  <c r="N182" i="4" s="1"/>
  <c r="J237" i="4"/>
  <c r="K237" i="4" s="1"/>
  <c r="L244" i="4"/>
  <c r="M244" i="4" s="1"/>
  <c r="N244" i="4" s="1"/>
  <c r="O244" i="4" s="1"/>
  <c r="P244" i="4" s="1"/>
  <c r="Q244" i="4" s="1"/>
  <c r="R244" i="4" s="1"/>
  <c r="N248" i="4"/>
  <c r="M239" i="4"/>
  <c r="N249" i="4"/>
  <c r="J241" i="4"/>
  <c r="K241" i="4" s="1"/>
  <c r="L241" i="4" s="1"/>
  <c r="M241" i="4" s="1"/>
  <c r="N178" i="4"/>
  <c r="O178" i="4" s="1"/>
  <c r="M247" i="4"/>
  <c r="M240" i="4"/>
  <c r="N240" i="4" s="1"/>
  <c r="J243" i="4"/>
  <c r="K243" i="4" s="1"/>
  <c r="N185" i="4"/>
  <c r="O185" i="4" s="1"/>
  <c r="M242" i="4"/>
  <c r="L246" i="4"/>
  <c r="M246" i="4" s="1"/>
  <c r="J250" i="4"/>
  <c r="J123" i="4"/>
  <c r="K123" i="4" s="1"/>
  <c r="M115" i="4"/>
  <c r="N115" i="4" s="1"/>
  <c r="M124" i="4"/>
  <c r="N124" i="4" s="1"/>
  <c r="O124" i="4" s="1"/>
  <c r="P124" i="4" s="1"/>
  <c r="Q124" i="4" s="1"/>
  <c r="R124" i="4" s="1"/>
  <c r="O119" i="4"/>
  <c r="P119" i="4" s="1"/>
  <c r="Q119" i="4" s="1"/>
  <c r="K120" i="4"/>
  <c r="N116" i="4"/>
  <c r="O116" i="4" s="1"/>
  <c r="P116" i="4" s="1"/>
  <c r="L118" i="4"/>
  <c r="M118" i="4" s="1"/>
  <c r="Q122" i="4"/>
  <c r="R122" i="4" s="1"/>
  <c r="S122" i="4" s="1"/>
  <c r="T122" i="4" s="1"/>
  <c r="U122" i="4" s="1"/>
  <c r="V122" i="4" s="1"/>
  <c r="K114" i="4"/>
  <c r="L114" i="4" s="1"/>
  <c r="M114" i="4" s="1"/>
  <c r="N114" i="4" s="1"/>
  <c r="O121" i="4"/>
  <c r="P121" i="4" s="1"/>
  <c r="Q121" i="4" s="1"/>
  <c r="K117" i="4"/>
  <c r="M38" i="5"/>
  <c r="M93" i="4" l="1"/>
  <c r="N93" i="4" s="1"/>
  <c r="N142" i="4"/>
  <c r="P142" i="4"/>
  <c r="S142" i="4" s="1"/>
  <c r="T142" i="4" s="1"/>
  <c r="U142" i="4" s="1"/>
  <c r="V142" i="4" s="1"/>
  <c r="N215" i="4"/>
  <c r="Q89" i="4"/>
  <c r="R89" i="4" s="1"/>
  <c r="S89" i="4" s="1"/>
  <c r="T89" i="4" s="1"/>
  <c r="U89" i="4" s="1"/>
  <c r="V89" i="4" s="1"/>
  <c r="W89" i="4" s="1"/>
  <c r="X89" i="4" s="1"/>
  <c r="L205" i="4"/>
  <c r="R278" i="4"/>
  <c r="S278" i="4" s="1"/>
  <c r="T278" i="4" s="1"/>
  <c r="U278" i="4" s="1"/>
  <c r="V278" i="4" s="1"/>
  <c r="W278" i="4" s="1"/>
  <c r="X278" i="4" s="1"/>
  <c r="N156" i="4"/>
  <c r="O156" i="4" s="1"/>
  <c r="M209" i="4"/>
  <c r="N209" i="4" s="1"/>
  <c r="O209" i="4" s="1"/>
  <c r="P209" i="4" s="1"/>
  <c r="Q209" i="4" s="1"/>
  <c r="R209" i="4" s="1"/>
  <c r="S209" i="4" s="1"/>
  <c r="T209" i="4" s="1"/>
  <c r="U209" i="4" s="1"/>
  <c r="N83" i="4"/>
  <c r="M83" i="4"/>
  <c r="L76" i="4"/>
  <c r="M76" i="4"/>
  <c r="N76" i="4" s="1"/>
  <c r="O76" i="4" s="1"/>
  <c r="M220" i="4"/>
  <c r="L92" i="4"/>
  <c r="L75" i="4"/>
  <c r="Y276" i="4"/>
  <c r="N220" i="4"/>
  <c r="O220" i="4" s="1"/>
  <c r="N87" i="4"/>
  <c r="M87" i="4"/>
  <c r="M147" i="4"/>
  <c r="N147" i="4" s="1"/>
  <c r="O147" i="4" s="1"/>
  <c r="M141" i="4"/>
  <c r="N216" i="4"/>
  <c r="O216" i="4" s="1"/>
  <c r="P216" i="4" s="1"/>
  <c r="Q216" i="4" s="1"/>
  <c r="R216" i="4" s="1"/>
  <c r="S216" i="4" s="1"/>
  <c r="T216" i="4" s="1"/>
  <c r="U216" i="4" s="1"/>
  <c r="V216" i="4" s="1"/>
  <c r="W216" i="4" s="1"/>
  <c r="X216" i="4" s="1"/>
  <c r="M143" i="4"/>
  <c r="K146" i="4"/>
  <c r="L82" i="4"/>
  <c r="M82" i="4" s="1"/>
  <c r="N82" i="4" s="1"/>
  <c r="O271" i="4"/>
  <c r="N78" i="4"/>
  <c r="O78" i="4" s="1"/>
  <c r="P78" i="4" s="1"/>
  <c r="Q78" i="4" s="1"/>
  <c r="R78" i="4" s="1"/>
  <c r="S78" i="4" s="1"/>
  <c r="T78" i="4" s="1"/>
  <c r="U78" i="4" s="1"/>
  <c r="V78" i="4" s="1"/>
  <c r="W78" i="4" s="1"/>
  <c r="X78" i="4" s="1"/>
  <c r="P268" i="4"/>
  <c r="Q268" i="4" s="1"/>
  <c r="R268" i="4" s="1"/>
  <c r="O143" i="4"/>
  <c r="X267" i="4"/>
  <c r="N206" i="4"/>
  <c r="O283" i="4"/>
  <c r="P283" i="4" s="1"/>
  <c r="M217" i="4"/>
  <c r="R217" i="4" s="1"/>
  <c r="S217" i="4" s="1"/>
  <c r="T217" i="4" s="1"/>
  <c r="U217" i="4" s="1"/>
  <c r="V217" i="4" s="1"/>
  <c r="W217" i="4" s="1"/>
  <c r="X217" i="4" s="1"/>
  <c r="K148" i="4"/>
  <c r="K144" i="4"/>
  <c r="N77" i="4"/>
  <c r="O77" i="4" s="1"/>
  <c r="P156" i="4"/>
  <c r="U156" i="4" s="1"/>
  <c r="V156" i="4" s="1"/>
  <c r="W156" i="4" s="1"/>
  <c r="X156" i="4" s="1"/>
  <c r="Q156" i="4"/>
  <c r="R156" i="4" s="1"/>
  <c r="S156" i="4" s="1"/>
  <c r="T156" i="4" s="1"/>
  <c r="K157" i="4"/>
  <c r="L157" i="4"/>
  <c r="M157" i="4" s="1"/>
  <c r="M201" i="4"/>
  <c r="K90" i="4"/>
  <c r="L90" i="4" s="1"/>
  <c r="M90" i="4" s="1"/>
  <c r="M138" i="4"/>
  <c r="M208" i="4"/>
  <c r="K272" i="4"/>
  <c r="L272" i="4" s="1"/>
  <c r="M149" i="4"/>
  <c r="N149" i="4" s="1"/>
  <c r="O149" i="4" s="1"/>
  <c r="P149" i="4" s="1"/>
  <c r="Q149" i="4" s="1"/>
  <c r="R149" i="4" s="1"/>
  <c r="S149" i="4" s="1"/>
  <c r="K274" i="4"/>
  <c r="N151" i="4"/>
  <c r="M80" i="4"/>
  <c r="N80" i="4" s="1"/>
  <c r="O80" i="4" s="1"/>
  <c r="M94" i="4"/>
  <c r="N94" i="4" s="1"/>
  <c r="O94" i="4" s="1"/>
  <c r="L207" i="4"/>
  <c r="M207" i="4" s="1"/>
  <c r="L280" i="4"/>
  <c r="J154" i="4"/>
  <c r="L144" i="4"/>
  <c r="M144" i="4" s="1"/>
  <c r="J85" i="4"/>
  <c r="M139" i="4"/>
  <c r="N139" i="4" s="1"/>
  <c r="O139" i="4" s="1"/>
  <c r="L269" i="4"/>
  <c r="M219" i="4"/>
  <c r="N219" i="4" s="1"/>
  <c r="Q283" i="4"/>
  <c r="Y283" i="4" s="1"/>
  <c r="R283" i="4"/>
  <c r="S283" i="4" s="1"/>
  <c r="T283" i="4" s="1"/>
  <c r="U283" i="4" s="1"/>
  <c r="V283" i="4" s="1"/>
  <c r="W283" i="4" s="1"/>
  <c r="X283" i="4" s="1"/>
  <c r="K211" i="4"/>
  <c r="P88" i="4"/>
  <c r="Q88" i="4" s="1"/>
  <c r="P279" i="4"/>
  <c r="O140" i="4"/>
  <c r="R140" i="4" s="1"/>
  <c r="S140" i="4" s="1"/>
  <c r="T140" i="4" s="1"/>
  <c r="U140" i="4" s="1"/>
  <c r="V140" i="4" s="1"/>
  <c r="W140" i="4" s="1"/>
  <c r="X140" i="4" s="1"/>
  <c r="L218" i="4"/>
  <c r="M91" i="4"/>
  <c r="N91" i="4" s="1"/>
  <c r="O91" i="4" s="1"/>
  <c r="P91" i="4" s="1"/>
  <c r="Q91" i="4" s="1"/>
  <c r="N143" i="4"/>
  <c r="J146" i="4"/>
  <c r="N264" i="4"/>
  <c r="O264" i="4" s="1"/>
  <c r="P264" i="4" s="1"/>
  <c r="Q264" i="4" s="1"/>
  <c r="R264" i="4" s="1"/>
  <c r="S264" i="4" s="1"/>
  <c r="T264" i="4" s="1"/>
  <c r="U264" i="4" s="1"/>
  <c r="V264" i="4" s="1"/>
  <c r="W264" i="4" s="1"/>
  <c r="X264" i="4" s="1"/>
  <c r="L86" i="4"/>
  <c r="M86" i="4" s="1"/>
  <c r="N155" i="4"/>
  <c r="O88" i="4"/>
  <c r="L147" i="4"/>
  <c r="L202" i="4"/>
  <c r="O267" i="4"/>
  <c r="P140" i="4"/>
  <c r="L212" i="4"/>
  <c r="M212" i="4" s="1"/>
  <c r="N217" i="4"/>
  <c r="O217" i="4" s="1"/>
  <c r="P217" i="4" s="1"/>
  <c r="Q217" i="4" s="1"/>
  <c r="L81" i="4"/>
  <c r="M81" i="4" s="1"/>
  <c r="O142" i="4"/>
  <c r="Q142" i="4" s="1"/>
  <c r="R142" i="4" s="1"/>
  <c r="K214" i="4"/>
  <c r="P94" i="4"/>
  <c r="J150" i="4"/>
  <c r="O266" i="4"/>
  <c r="P266" i="4" s="1"/>
  <c r="Q266" i="4" s="1"/>
  <c r="R266" i="4" s="1"/>
  <c r="P267" i="4"/>
  <c r="M206" i="4"/>
  <c r="O206" i="4" s="1"/>
  <c r="P206" i="4" s="1"/>
  <c r="L93" i="4"/>
  <c r="M79" i="4"/>
  <c r="N79" i="4" s="1"/>
  <c r="O79" i="4" s="1"/>
  <c r="P79" i="4" s="1"/>
  <c r="Q79" i="4" s="1"/>
  <c r="R79" i="4" s="1"/>
  <c r="S79" i="4" s="1"/>
  <c r="T79" i="4" s="1"/>
  <c r="U79" i="4" s="1"/>
  <c r="V79" i="4" s="1"/>
  <c r="W79" i="4" s="1"/>
  <c r="X79" i="4" s="1"/>
  <c r="M280" i="4"/>
  <c r="L152" i="4"/>
  <c r="P145" i="4"/>
  <c r="N153" i="4"/>
  <c r="Q145" i="4"/>
  <c r="R145" i="4" s="1"/>
  <c r="S145" i="4" s="1"/>
  <c r="T145" i="4" s="1"/>
  <c r="U145" i="4" s="1"/>
  <c r="V145" i="4" s="1"/>
  <c r="W145" i="4" s="1"/>
  <c r="X145" i="4" s="1"/>
  <c r="Q267" i="4"/>
  <c r="R267" i="4" s="1"/>
  <c r="S267" i="4" s="1"/>
  <c r="T267" i="4" s="1"/>
  <c r="U267" i="4" s="1"/>
  <c r="V267" i="4" s="1"/>
  <c r="W267" i="4" s="1"/>
  <c r="L148" i="4"/>
  <c r="M148" i="4" s="1"/>
  <c r="N148" i="4" s="1"/>
  <c r="Q210" i="4"/>
  <c r="R210" i="4" s="1"/>
  <c r="S210" i="4" s="1"/>
  <c r="T210" i="4"/>
  <c r="U210" i="4" s="1"/>
  <c r="V210" i="4" s="1"/>
  <c r="W210" i="4" s="1"/>
  <c r="X210" i="4" s="1"/>
  <c r="Q84" i="4"/>
  <c r="Q140" i="4"/>
  <c r="Q245" i="4"/>
  <c r="R245" i="4" s="1"/>
  <c r="S245" i="4" s="1"/>
  <c r="R311" i="4"/>
  <c r="S311" i="4" s="1"/>
  <c r="K305" i="4"/>
  <c r="L305" i="4" s="1"/>
  <c r="K302" i="4"/>
  <c r="K304" i="4"/>
  <c r="M312" i="4"/>
  <c r="M313" i="4"/>
  <c r="L310" i="4"/>
  <c r="M307" i="4"/>
  <c r="N307" i="4" s="1"/>
  <c r="O307" i="4" s="1"/>
  <c r="P307" i="4" s="1"/>
  <c r="Q307" i="4" s="1"/>
  <c r="R307" i="4" s="1"/>
  <c r="M309" i="4"/>
  <c r="K308" i="4"/>
  <c r="L308" i="4" s="1"/>
  <c r="Y281" i="4"/>
  <c r="O182" i="4"/>
  <c r="P182" i="4" s="1"/>
  <c r="Q182" i="4" s="1"/>
  <c r="R182" i="4" s="1"/>
  <c r="S182" i="4" s="1"/>
  <c r="P185" i="4"/>
  <c r="Q185" i="4" s="1"/>
  <c r="R185" i="4" s="1"/>
  <c r="S185" i="4" s="1"/>
  <c r="T185" i="4" s="1"/>
  <c r="U185" i="4" s="1"/>
  <c r="V185" i="4" s="1"/>
  <c r="N246" i="4"/>
  <c r="O246" i="4" s="1"/>
  <c r="P246" i="4" s="1"/>
  <c r="Q246" i="4" s="1"/>
  <c r="R246" i="4" s="1"/>
  <c r="S246" i="4" s="1"/>
  <c r="T246" i="4" s="1"/>
  <c r="Y213" i="4"/>
  <c r="L243" i="4"/>
  <c r="M243" i="4" s="1"/>
  <c r="N243" i="4" s="1"/>
  <c r="N247" i="4"/>
  <c r="O247" i="4" s="1"/>
  <c r="P247" i="4" s="1"/>
  <c r="N241" i="4"/>
  <c r="O241" i="4" s="1"/>
  <c r="O248" i="4"/>
  <c r="P248" i="4" s="1"/>
  <c r="Q248" i="4" s="1"/>
  <c r="R248" i="4" s="1"/>
  <c r="S248" i="4" s="1"/>
  <c r="T248" i="4" s="1"/>
  <c r="U248" i="4" s="1"/>
  <c r="V248" i="4" s="1"/>
  <c r="N242" i="4"/>
  <c r="O242" i="4" s="1"/>
  <c r="P242" i="4" s="1"/>
  <c r="O249" i="4"/>
  <c r="P249" i="4" s="1"/>
  <c r="Q249" i="4" s="1"/>
  <c r="R249" i="4" s="1"/>
  <c r="S249" i="4" s="1"/>
  <c r="Y203" i="4"/>
  <c r="K250" i="4"/>
  <c r="R121" i="4"/>
  <c r="S121" i="4" s="1"/>
  <c r="T121" i="4" s="1"/>
  <c r="O115" i="4"/>
  <c r="L123" i="4"/>
  <c r="M123" i="4" s="1"/>
  <c r="N118" i="4"/>
  <c r="O118" i="4" s="1"/>
  <c r="P118" i="4" s="1"/>
  <c r="Q118" i="4" s="1"/>
  <c r="R118" i="4" s="1"/>
  <c r="L120" i="4"/>
  <c r="R119" i="4"/>
  <c r="S119" i="4" s="1"/>
  <c r="L117" i="4"/>
  <c r="M117" i="4" s="1"/>
  <c r="N117" i="4" s="1"/>
  <c r="O117" i="4" s="1"/>
  <c r="P117" i="4" s="1"/>
  <c r="Q117" i="4" s="1"/>
  <c r="S124" i="4"/>
  <c r="T124" i="4" s="1"/>
  <c r="U124" i="4" s="1"/>
  <c r="V124" i="4" s="1"/>
  <c r="W124" i="4" s="1"/>
  <c r="X124" i="4" s="1"/>
  <c r="Y124" i="4" s="1"/>
  <c r="N38" i="5"/>
  <c r="N81" i="4" l="1"/>
  <c r="O81" i="4" s="1"/>
  <c r="P81" i="4" s="1"/>
  <c r="Q81" i="4" s="1"/>
  <c r="R81" i="4" s="1"/>
  <c r="S81" i="4" s="1"/>
  <c r="T81" i="4" s="1"/>
  <c r="U81" i="4" s="1"/>
  <c r="V81" i="4" s="1"/>
  <c r="W81" i="4" s="1"/>
  <c r="X81" i="4" s="1"/>
  <c r="O280" i="4"/>
  <c r="P280" i="4" s="1"/>
  <c r="Q280" i="4" s="1"/>
  <c r="R280" i="4" s="1"/>
  <c r="S280" i="4" s="1"/>
  <c r="T280" i="4" s="1"/>
  <c r="U280" i="4" s="1"/>
  <c r="V280" i="4" s="1"/>
  <c r="W280" i="4" s="1"/>
  <c r="X280" i="4" s="1"/>
  <c r="N212" i="4"/>
  <c r="M272" i="4"/>
  <c r="O141" i="4"/>
  <c r="P141" i="4" s="1"/>
  <c r="Q141" i="4" s="1"/>
  <c r="R141" i="4" s="1"/>
  <c r="S141" i="4" s="1"/>
  <c r="T141" i="4" s="1"/>
  <c r="U141" i="4" s="1"/>
  <c r="P220" i="4"/>
  <c r="Q220" i="4" s="1"/>
  <c r="N205" i="4"/>
  <c r="S266" i="4"/>
  <c r="T266" i="4" s="1"/>
  <c r="U266" i="4" s="1"/>
  <c r="V266" i="4" s="1"/>
  <c r="W266" i="4" s="1"/>
  <c r="X266" i="4" s="1"/>
  <c r="O208" i="4"/>
  <c r="P208" i="4" s="1"/>
  <c r="Q208" i="4" s="1"/>
  <c r="R208" i="4" s="1"/>
  <c r="S208" i="4" s="1"/>
  <c r="T208" i="4" s="1"/>
  <c r="U208" i="4" s="1"/>
  <c r="V208" i="4" s="1"/>
  <c r="W208" i="4" s="1"/>
  <c r="X208" i="4" s="1"/>
  <c r="O157" i="4"/>
  <c r="P157" i="4" s="1"/>
  <c r="S268" i="4"/>
  <c r="T268" i="4" s="1"/>
  <c r="U268" i="4" s="1"/>
  <c r="V268" i="4" s="1"/>
  <c r="W268" i="4" s="1"/>
  <c r="X268" i="4" s="1"/>
  <c r="Y268" i="4"/>
  <c r="P76" i="4"/>
  <c r="Q76" i="4" s="1"/>
  <c r="R76" i="4" s="1"/>
  <c r="S76" i="4" s="1"/>
  <c r="T76" i="4" s="1"/>
  <c r="U76" i="4" s="1"/>
  <c r="V76" i="4" s="1"/>
  <c r="W76" i="4" s="1"/>
  <c r="X76" i="4" s="1"/>
  <c r="O93" i="4"/>
  <c r="P93" i="4" s="1"/>
  <c r="Q93" i="4"/>
  <c r="R93" i="4" s="1"/>
  <c r="S93" i="4" s="1"/>
  <c r="T93" i="4" s="1"/>
  <c r="U93" i="4" s="1"/>
  <c r="V93" i="4" s="1"/>
  <c r="W93" i="4" s="1"/>
  <c r="X93" i="4" s="1"/>
  <c r="L214" i="4"/>
  <c r="M214" i="4" s="1"/>
  <c r="S88" i="4"/>
  <c r="T88" i="4" s="1"/>
  <c r="U88" i="4" s="1"/>
  <c r="V88" i="4" s="1"/>
  <c r="W88" i="4" s="1"/>
  <c r="X88" i="4" s="1"/>
  <c r="N207" i="4"/>
  <c r="O148" i="4"/>
  <c r="P148" i="4" s="1"/>
  <c r="Q148" i="4" s="1"/>
  <c r="R148" i="4" s="1"/>
  <c r="S148" i="4" s="1"/>
  <c r="T148" i="4" s="1"/>
  <c r="U148" i="4" s="1"/>
  <c r="V148" i="4" s="1"/>
  <c r="W148" i="4" s="1"/>
  <c r="X148" i="4" s="1"/>
  <c r="O215" i="4"/>
  <c r="P215" i="4" s="1"/>
  <c r="N138" i="4"/>
  <c r="N144" i="4"/>
  <c r="O144" i="4" s="1"/>
  <c r="P144" i="4" s="1"/>
  <c r="Q144" i="4" s="1"/>
  <c r="R144" i="4" s="1"/>
  <c r="S144" i="4" s="1"/>
  <c r="T144" i="4" s="1"/>
  <c r="U144" i="4" s="1"/>
  <c r="V144" i="4" s="1"/>
  <c r="W144" i="4" s="1"/>
  <c r="X144" i="4" s="1"/>
  <c r="Q94" i="4"/>
  <c r="R94" i="4" s="1"/>
  <c r="S94" i="4" s="1"/>
  <c r="T94" i="4" s="1"/>
  <c r="U94" i="4" s="1"/>
  <c r="V94" i="4" s="1"/>
  <c r="W94" i="4" s="1"/>
  <c r="X94" i="4" s="1"/>
  <c r="T149" i="4"/>
  <c r="U149" i="4" s="1"/>
  <c r="V149" i="4" s="1"/>
  <c r="W149" i="4" s="1"/>
  <c r="X149" i="4" s="1"/>
  <c r="R220" i="4"/>
  <c r="S220" i="4" s="1"/>
  <c r="T220" i="4" s="1"/>
  <c r="U220" i="4" s="1"/>
  <c r="V220" i="4" s="1"/>
  <c r="W220" i="4" s="1"/>
  <c r="X220" i="4" s="1"/>
  <c r="P143" i="4"/>
  <c r="W142" i="4"/>
  <c r="X142" i="4" s="1"/>
  <c r="M92" i="4"/>
  <c r="N92" i="4" s="1"/>
  <c r="O92" i="4" s="1"/>
  <c r="P92" i="4" s="1"/>
  <c r="Q92" i="4" s="1"/>
  <c r="R92" i="4" s="1"/>
  <c r="S92" i="4" s="1"/>
  <c r="T92" i="4" s="1"/>
  <c r="U92" i="4" s="1"/>
  <c r="V92" i="4" s="1"/>
  <c r="W92" i="4" s="1"/>
  <c r="X92" i="4" s="1"/>
  <c r="O153" i="4"/>
  <c r="M152" i="4"/>
  <c r="N152" i="4" s="1"/>
  <c r="O152" i="4" s="1"/>
  <c r="P138" i="4"/>
  <c r="Q138" i="4" s="1"/>
  <c r="P147" i="4"/>
  <c r="Q147" i="4" s="1"/>
  <c r="R147" i="4" s="1"/>
  <c r="S147" i="4" s="1"/>
  <c r="T147" i="4" s="1"/>
  <c r="U147" i="4" s="1"/>
  <c r="V147" i="4" s="1"/>
  <c r="W147" i="4" s="1"/>
  <c r="X147" i="4" s="1"/>
  <c r="O155" i="4"/>
  <c r="P155" i="4" s="1"/>
  <c r="N202" i="4"/>
  <c r="O202" i="4" s="1"/>
  <c r="K154" i="4"/>
  <c r="L154" i="4"/>
  <c r="L274" i="4"/>
  <c r="P152" i="4"/>
  <c r="N157" i="4"/>
  <c r="N141" i="4"/>
  <c r="M75" i="4"/>
  <c r="Q271" i="4"/>
  <c r="R271" i="4" s="1"/>
  <c r="S271" i="4" s="1"/>
  <c r="T271" i="4" s="1"/>
  <c r="U271" i="4" s="1"/>
  <c r="V271" i="4" s="1"/>
  <c r="W271" i="4" s="1"/>
  <c r="X271" i="4" s="1"/>
  <c r="P271" i="4"/>
  <c r="P139" i="4"/>
  <c r="Q139" i="4" s="1"/>
  <c r="R139" i="4" s="1"/>
  <c r="S139" i="4" s="1"/>
  <c r="T139" i="4" s="1"/>
  <c r="U139" i="4" s="1"/>
  <c r="V139" i="4" s="1"/>
  <c r="W139" i="4" s="1"/>
  <c r="X139" i="4" s="1"/>
  <c r="P80" i="4"/>
  <c r="Q80" i="4" s="1"/>
  <c r="R80" i="4" s="1"/>
  <c r="S80" i="4" s="1"/>
  <c r="T80" i="4" s="1"/>
  <c r="U80" i="4" s="1"/>
  <c r="V80" i="4" s="1"/>
  <c r="W80" i="4" s="1"/>
  <c r="X80" i="4" s="1"/>
  <c r="P77" i="4"/>
  <c r="Q77" i="4" s="1"/>
  <c r="R77" i="4" s="1"/>
  <c r="S77" i="4" s="1"/>
  <c r="T77" i="4" s="1"/>
  <c r="U77" i="4" s="1"/>
  <c r="O83" i="4"/>
  <c r="V209" i="4"/>
  <c r="W209" i="4" s="1"/>
  <c r="X209" i="4" s="1"/>
  <c r="M205" i="4"/>
  <c r="N201" i="4"/>
  <c r="P83" i="4"/>
  <c r="Q83" i="4" s="1"/>
  <c r="R83" i="4" s="1"/>
  <c r="S83" i="4" s="1"/>
  <c r="T83" i="4" s="1"/>
  <c r="U83" i="4" s="1"/>
  <c r="V83" i="4" s="1"/>
  <c r="W83" i="4" s="1"/>
  <c r="X83" i="4" s="1"/>
  <c r="R84" i="4"/>
  <c r="S84" i="4" s="1"/>
  <c r="P153" i="4"/>
  <c r="Q206" i="4"/>
  <c r="R206" i="4" s="1"/>
  <c r="S206" i="4" s="1"/>
  <c r="T206" i="4" s="1"/>
  <c r="U206" i="4" s="1"/>
  <c r="V206" i="4" s="1"/>
  <c r="W206" i="4" s="1"/>
  <c r="X206" i="4" s="1"/>
  <c r="V141" i="4"/>
  <c r="W141" i="4" s="1"/>
  <c r="X141" i="4" s="1"/>
  <c r="L146" i="4"/>
  <c r="M146" i="4" s="1"/>
  <c r="N146" i="4" s="1"/>
  <c r="K85" i="4"/>
  <c r="V77" i="4"/>
  <c r="W77" i="4" s="1"/>
  <c r="X77" i="4" s="1"/>
  <c r="O87" i="4"/>
  <c r="P87" i="4" s="1"/>
  <c r="Q87" i="4" s="1"/>
  <c r="R87" i="4" s="1"/>
  <c r="S87" i="4" s="1"/>
  <c r="T87" i="4" s="1"/>
  <c r="U87" i="4" s="1"/>
  <c r="V87" i="4" s="1"/>
  <c r="W87" i="4" s="1"/>
  <c r="X87" i="4" s="1"/>
  <c r="M202" i="4"/>
  <c r="R88" i="4"/>
  <c r="Y140" i="4"/>
  <c r="T84" i="4"/>
  <c r="U84" i="4" s="1"/>
  <c r="V84" i="4" s="1"/>
  <c r="W84" i="4" s="1"/>
  <c r="Y278" i="4"/>
  <c r="O151" i="4"/>
  <c r="Q153" i="4"/>
  <c r="R153" i="4" s="1"/>
  <c r="S153" i="4" s="1"/>
  <c r="T153" i="4" s="1"/>
  <c r="U153" i="4" s="1"/>
  <c r="V153" i="4" s="1"/>
  <c r="W153" i="4" s="1"/>
  <c r="X153" i="4" s="1"/>
  <c r="K150" i="4"/>
  <c r="P212" i="4"/>
  <c r="Q212" i="4" s="1"/>
  <c r="R212" i="4" s="1"/>
  <c r="S212" i="4" s="1"/>
  <c r="T212" i="4" s="1"/>
  <c r="L211" i="4"/>
  <c r="Y279" i="4"/>
  <c r="Q279" i="4"/>
  <c r="R279" i="4" s="1"/>
  <c r="S279" i="4" s="1"/>
  <c r="T279" i="4" s="1"/>
  <c r="U279" i="4" s="1"/>
  <c r="V279" i="4" s="1"/>
  <c r="W279" i="4" s="1"/>
  <c r="X279" i="4" s="1"/>
  <c r="M211" i="4"/>
  <c r="N211" i="4" s="1"/>
  <c r="M269" i="4"/>
  <c r="N280" i="4"/>
  <c r="Y280" i="4" s="1"/>
  <c r="O219" i="4"/>
  <c r="N208" i="4"/>
  <c r="O138" i="4"/>
  <c r="N90" i="4"/>
  <c r="O90" i="4" s="1"/>
  <c r="N86" i="4"/>
  <c r="O86" i="4" s="1"/>
  <c r="P86" i="4" s="1"/>
  <c r="Q86" i="4" s="1"/>
  <c r="R86" i="4" s="1"/>
  <c r="S86" i="4" s="1"/>
  <c r="T86" i="4" s="1"/>
  <c r="U86" i="4" s="1"/>
  <c r="V86" i="4" s="1"/>
  <c r="W86" i="4" s="1"/>
  <c r="X86" i="4" s="1"/>
  <c r="O212" i="4"/>
  <c r="O82" i="4"/>
  <c r="P82" i="4" s="1"/>
  <c r="Q82" i="4"/>
  <c r="R82" i="4" s="1"/>
  <c r="S82" i="4" s="1"/>
  <c r="T82" i="4" s="1"/>
  <c r="U82" i="4" s="1"/>
  <c r="V82" i="4" s="1"/>
  <c r="W82" i="4" s="1"/>
  <c r="X82" i="4" s="1"/>
  <c r="M218" i="4"/>
  <c r="R91" i="4"/>
  <c r="S91" i="4" s="1"/>
  <c r="T91" i="4" s="1"/>
  <c r="U91" i="4" s="1"/>
  <c r="V91" i="4" s="1"/>
  <c r="W91" i="4" s="1"/>
  <c r="X91" i="4" s="1"/>
  <c r="J80" i="1"/>
  <c r="K8" i="7"/>
  <c r="K10" i="7" s="1"/>
  <c r="J77" i="1"/>
  <c r="Y270" i="4"/>
  <c r="T311" i="4"/>
  <c r="U311" i="4" s="1"/>
  <c r="V311" i="4" s="1"/>
  <c r="N312" i="4"/>
  <c r="O312" i="4" s="1"/>
  <c r="P312" i="4" s="1"/>
  <c r="Q312" i="4" s="1"/>
  <c r="R312" i="4" s="1"/>
  <c r="S312" i="4" s="1"/>
  <c r="T312" i="4" s="1"/>
  <c r="U312" i="4" s="1"/>
  <c r="V312" i="4" s="1"/>
  <c r="W312" i="4" s="1"/>
  <c r="Y282" i="4"/>
  <c r="M308" i="4"/>
  <c r="N308" i="4" s="1"/>
  <c r="O308" i="4" s="1"/>
  <c r="P308" i="4" s="1"/>
  <c r="Q308" i="4" s="1"/>
  <c r="R308" i="4" s="1"/>
  <c r="S308" i="4" s="1"/>
  <c r="N313" i="4"/>
  <c r="M305" i="4"/>
  <c r="N305" i="4" s="1"/>
  <c r="O305" i="4" s="1"/>
  <c r="N309" i="4"/>
  <c r="O309" i="4" s="1"/>
  <c r="P309" i="4" s="1"/>
  <c r="Q309" i="4" s="1"/>
  <c r="R309" i="4" s="1"/>
  <c r="L304" i="4"/>
  <c r="M304" i="4" s="1"/>
  <c r="L302" i="4"/>
  <c r="M302" i="4" s="1"/>
  <c r="Y265" i="4"/>
  <c r="M310" i="4"/>
  <c r="Q247" i="4"/>
  <c r="R247" i="4" s="1"/>
  <c r="S247" i="4" s="1"/>
  <c r="T247" i="4" s="1"/>
  <c r="U247" i="4" s="1"/>
  <c r="O243" i="4"/>
  <c r="P243" i="4" s="1"/>
  <c r="Q243" i="4" s="1"/>
  <c r="Y147" i="4"/>
  <c r="T249" i="4"/>
  <c r="U249" i="4" s="1"/>
  <c r="V249" i="4" s="1"/>
  <c r="W249" i="4" s="1"/>
  <c r="Y217" i="4"/>
  <c r="Y156" i="4"/>
  <c r="Y210" i="4"/>
  <c r="L250" i="4"/>
  <c r="M250" i="4" s="1"/>
  <c r="N250" i="4" s="1"/>
  <c r="O250" i="4" s="1"/>
  <c r="P250" i="4" s="1"/>
  <c r="Q250" i="4" s="1"/>
  <c r="R250" i="4" s="1"/>
  <c r="S250" i="4" s="1"/>
  <c r="T250" i="4" s="1"/>
  <c r="U250" i="4" s="1"/>
  <c r="V250" i="4" s="1"/>
  <c r="W250" i="4" s="1"/>
  <c r="X250" i="4" s="1"/>
  <c r="Y250" i="4" s="1"/>
  <c r="Y144" i="4"/>
  <c r="Y216" i="4"/>
  <c r="U121" i="4"/>
  <c r="N123" i="4"/>
  <c r="O123" i="4" s="1"/>
  <c r="P123" i="4" s="1"/>
  <c r="Q123" i="4" s="1"/>
  <c r="R123" i="4" s="1"/>
  <c r="S123" i="4" s="1"/>
  <c r="T123" i="4" s="1"/>
  <c r="U123" i="4" s="1"/>
  <c r="V123" i="4" s="1"/>
  <c r="W123" i="4" s="1"/>
  <c r="Y77" i="4"/>
  <c r="M120" i="4"/>
  <c r="N120" i="4" s="1"/>
  <c r="O120" i="4" s="1"/>
  <c r="P120" i="4" s="1"/>
  <c r="Q120" i="4" s="1"/>
  <c r="R120" i="4" s="1"/>
  <c r="S120" i="4" s="1"/>
  <c r="T120" i="4" s="1"/>
  <c r="Y93" i="4"/>
  <c r="Y89" i="4"/>
  <c r="Y82" i="4"/>
  <c r="O38" i="5"/>
  <c r="W212" i="4" l="1"/>
  <c r="X212" i="4" s="1"/>
  <c r="U212" i="4"/>
  <c r="V212" i="4" s="1"/>
  <c r="Q157" i="4"/>
  <c r="Q215" i="4"/>
  <c r="R215" i="4" s="1"/>
  <c r="S215" i="4" s="1"/>
  <c r="T215" i="4" s="1"/>
  <c r="U215" i="4" s="1"/>
  <c r="V215" i="4" s="1"/>
  <c r="W215" i="4" s="1"/>
  <c r="X215" i="4" s="1"/>
  <c r="Y215" i="4"/>
  <c r="X84" i="4"/>
  <c r="Y84" i="4" s="1"/>
  <c r="L85" i="4"/>
  <c r="M85" i="4"/>
  <c r="P151" i="4"/>
  <c r="Q151" i="4" s="1"/>
  <c r="R151" i="4"/>
  <c r="S151" i="4" s="1"/>
  <c r="T151" i="4" s="1"/>
  <c r="U151" i="4" s="1"/>
  <c r="V151" i="4" s="1"/>
  <c r="W151" i="4" s="1"/>
  <c r="X151" i="4" s="1"/>
  <c r="O205" i="4"/>
  <c r="N218" i="4"/>
  <c r="O201" i="4"/>
  <c r="P201" i="4" s="1"/>
  <c r="Q201" i="4" s="1"/>
  <c r="R201" i="4" s="1"/>
  <c r="S201" i="4" s="1"/>
  <c r="T201" i="4" s="1"/>
  <c r="U201" i="4" s="1"/>
  <c r="V201" i="4" s="1"/>
  <c r="W201" i="4" s="1"/>
  <c r="X201" i="4" s="1"/>
  <c r="O211" i="4"/>
  <c r="P211" i="4" s="1"/>
  <c r="O146" i="4"/>
  <c r="P146" i="4" s="1"/>
  <c r="Q146" i="4" s="1"/>
  <c r="R146" i="4" s="1"/>
  <c r="N75" i="4"/>
  <c r="R157" i="4"/>
  <c r="S157" i="4" s="1"/>
  <c r="T157" i="4" s="1"/>
  <c r="R138" i="4"/>
  <c r="S138" i="4" s="1"/>
  <c r="T138" i="4" s="1"/>
  <c r="U138" i="4" s="1"/>
  <c r="V138" i="4" s="1"/>
  <c r="W138" i="4" s="1"/>
  <c r="X138" i="4" s="1"/>
  <c r="M154" i="4"/>
  <c r="Q152" i="4"/>
  <c r="R152" i="4" s="1"/>
  <c r="S152" i="4" s="1"/>
  <c r="T152" i="4" s="1"/>
  <c r="U152" i="4" s="1"/>
  <c r="V152" i="4" s="1"/>
  <c r="W152" i="4" s="1"/>
  <c r="X152" i="4" s="1"/>
  <c r="Y94" i="4"/>
  <c r="N269" i="4"/>
  <c r="O269" i="4" s="1"/>
  <c r="P90" i="4"/>
  <c r="Q90" i="4" s="1"/>
  <c r="Q155" i="4"/>
  <c r="R155" i="4" s="1"/>
  <c r="S155" i="4" s="1"/>
  <c r="T155" i="4" s="1"/>
  <c r="U155" i="4" s="1"/>
  <c r="V155" i="4" s="1"/>
  <c r="W155" i="4" s="1"/>
  <c r="X155" i="4" s="1"/>
  <c r="Y153" i="4"/>
  <c r="Q143" i="4"/>
  <c r="R143" i="4" s="1"/>
  <c r="S143" i="4" s="1"/>
  <c r="T143" i="4" s="1"/>
  <c r="U143" i="4" s="1"/>
  <c r="Y76" i="4"/>
  <c r="Y88" i="4"/>
  <c r="Y149" i="4"/>
  <c r="Y139" i="4"/>
  <c r="Q219" i="4"/>
  <c r="P219" i="4"/>
  <c r="L150" i="4"/>
  <c r="P202" i="4"/>
  <c r="Q202" i="4" s="1"/>
  <c r="R202" i="4"/>
  <c r="Y271" i="4"/>
  <c r="M274" i="4"/>
  <c r="R90" i="4"/>
  <c r="S90" i="4" s="1"/>
  <c r="T90" i="4" s="1"/>
  <c r="U90" i="4" s="1"/>
  <c r="V90" i="4" s="1"/>
  <c r="W90" i="4" s="1"/>
  <c r="X90" i="4" s="1"/>
  <c r="Q211" i="4"/>
  <c r="R211" i="4" s="1"/>
  <c r="S211" i="4" s="1"/>
  <c r="T211" i="4" s="1"/>
  <c r="U211" i="4" s="1"/>
  <c r="V211" i="4" s="1"/>
  <c r="W211" i="4" s="1"/>
  <c r="X211" i="4" s="1"/>
  <c r="O207" i="4"/>
  <c r="N214" i="4"/>
  <c r="O214" i="4" s="1"/>
  <c r="P214" i="4" s="1"/>
  <c r="Q214" i="4" s="1"/>
  <c r="R214" i="4" s="1"/>
  <c r="S214" i="4" s="1"/>
  <c r="T214" i="4" s="1"/>
  <c r="U214" i="4" s="1"/>
  <c r="V214" i="4" s="1"/>
  <c r="W214" i="4" s="1"/>
  <c r="X214" i="4" s="1"/>
  <c r="Y266" i="4"/>
  <c r="O272" i="4"/>
  <c r="N272" i="4"/>
  <c r="S309" i="4"/>
  <c r="T309" i="4" s="1"/>
  <c r="N304" i="4"/>
  <c r="O304" i="4" s="1"/>
  <c r="P305" i="4"/>
  <c r="Y267" i="4"/>
  <c r="Y220" i="4"/>
  <c r="Y208" i="4"/>
  <c r="Y91" i="4"/>
  <c r="N310" i="4"/>
  <c r="O310" i="4" s="1"/>
  <c r="O313" i="4"/>
  <c r="P313" i="4" s="1"/>
  <c r="Q313" i="4" s="1"/>
  <c r="R313" i="4" s="1"/>
  <c r="S313" i="4" s="1"/>
  <c r="T313" i="4" s="1"/>
  <c r="U313" i="4" s="1"/>
  <c r="V313" i="4" s="1"/>
  <c r="W313" i="4" s="1"/>
  <c r="X313" i="4" s="1"/>
  <c r="Y313" i="4" s="1"/>
  <c r="Y141" i="4"/>
  <c r="Y142" i="4"/>
  <c r="Y204" i="4"/>
  <c r="Y206" i="4"/>
  <c r="Y209" i="4"/>
  <c r="Y78" i="4"/>
  <c r="Y81" i="4"/>
  <c r="Y80" i="4"/>
  <c r="Y87" i="4"/>
  <c r="Y79" i="4"/>
  <c r="Y86" i="4"/>
  <c r="P38" i="5"/>
  <c r="V143" i="4" l="1"/>
  <c r="W143" i="4" s="1"/>
  <c r="X143" i="4" s="1"/>
  <c r="P269" i="4"/>
  <c r="Q269" i="4" s="1"/>
  <c r="R269" i="4" s="1"/>
  <c r="S269" i="4" s="1"/>
  <c r="T269" i="4" s="1"/>
  <c r="U269" i="4" s="1"/>
  <c r="V269" i="4" s="1"/>
  <c r="W269" i="4" s="1"/>
  <c r="X269" i="4" s="1"/>
  <c r="Y269" i="4"/>
  <c r="U157" i="4"/>
  <c r="V157" i="4" s="1"/>
  <c r="W157" i="4" s="1"/>
  <c r="X157" i="4" s="1"/>
  <c r="S202" i="4"/>
  <c r="O85" i="4"/>
  <c r="P85" i="4" s="1"/>
  <c r="Q85" i="4" s="1"/>
  <c r="R85" i="4" s="1"/>
  <c r="S85" i="4" s="1"/>
  <c r="T85" i="4" s="1"/>
  <c r="U85" i="4" s="1"/>
  <c r="V85" i="4" s="1"/>
  <c r="W85" i="4" s="1"/>
  <c r="X85" i="4" s="1"/>
  <c r="N85" i="4"/>
  <c r="O218" i="4"/>
  <c r="P218" i="4" s="1"/>
  <c r="Q218" i="4" s="1"/>
  <c r="R218" i="4" s="1"/>
  <c r="S218" i="4" s="1"/>
  <c r="T218" i="4" s="1"/>
  <c r="U218" i="4" s="1"/>
  <c r="V218" i="4" s="1"/>
  <c r="W218" i="4" s="1"/>
  <c r="X218" i="4" s="1"/>
  <c r="Y218" i="4"/>
  <c r="Y214" i="4"/>
  <c r="P272" i="4"/>
  <c r="Q272" i="4" s="1"/>
  <c r="R272" i="4" s="1"/>
  <c r="S272" i="4" s="1"/>
  <c r="T272" i="4" s="1"/>
  <c r="O274" i="4"/>
  <c r="P274" i="4" s="1"/>
  <c r="Q274" i="4" s="1"/>
  <c r="R274" i="4" s="1"/>
  <c r="S274" i="4" s="1"/>
  <c r="T274" i="4" s="1"/>
  <c r="U274" i="4" s="1"/>
  <c r="V274" i="4" s="1"/>
  <c r="W274" i="4" s="1"/>
  <c r="X274" i="4" s="1"/>
  <c r="N274" i="4"/>
  <c r="P207" i="4"/>
  <c r="Q207" i="4" s="1"/>
  <c r="R207" i="4" s="1"/>
  <c r="S207" i="4" s="1"/>
  <c r="T207" i="4" s="1"/>
  <c r="U207" i="4" s="1"/>
  <c r="V207" i="4" s="1"/>
  <c r="W207" i="4" s="1"/>
  <c r="X207" i="4" s="1"/>
  <c r="Y207" i="4" s="1"/>
  <c r="N154" i="4"/>
  <c r="O154" i="4" s="1"/>
  <c r="S146" i="4"/>
  <c r="Y138" i="4"/>
  <c r="Y201" i="4"/>
  <c r="Y90" i="4"/>
  <c r="M150" i="4"/>
  <c r="R219" i="4"/>
  <c r="S219" i="4" s="1"/>
  <c r="T219" i="4" s="1"/>
  <c r="U219" i="4" s="1"/>
  <c r="V219" i="4" s="1"/>
  <c r="W219" i="4" s="1"/>
  <c r="X219" i="4" s="1"/>
  <c r="Y219" i="4"/>
  <c r="O75" i="4"/>
  <c r="P75" i="4" s="1"/>
  <c r="Q75" i="4" s="1"/>
  <c r="R75" i="4" s="1"/>
  <c r="S75" i="4" s="1"/>
  <c r="T75" i="4" s="1"/>
  <c r="U75" i="4" s="1"/>
  <c r="V75" i="4" s="1"/>
  <c r="W75" i="4" s="1"/>
  <c r="X75" i="4" s="1"/>
  <c r="P205" i="4"/>
  <c r="Q205" i="4" s="1"/>
  <c r="R205" i="4" s="1"/>
  <c r="S205" i="4" s="1"/>
  <c r="T205" i="4" s="1"/>
  <c r="U205" i="4" s="1"/>
  <c r="V205" i="4" s="1"/>
  <c r="W205" i="4" s="1"/>
  <c r="X205" i="4" s="1"/>
  <c r="Y211" i="4"/>
  <c r="Y152" i="4"/>
  <c r="K80" i="1"/>
  <c r="L8" i="7"/>
  <c r="L10" i="7" s="1"/>
  <c r="K77" i="1"/>
  <c r="Y151" i="4"/>
  <c r="P310" i="4"/>
  <c r="Y264" i="4"/>
  <c r="Y148" i="4"/>
  <c r="Y155" i="4"/>
  <c r="Y212" i="4"/>
  <c r="Y92" i="4"/>
  <c r="Y83" i="4"/>
  <c r="Q38" i="5"/>
  <c r="P154" i="4" l="1"/>
  <c r="Y75" i="4"/>
  <c r="Y274" i="4"/>
  <c r="U272" i="4"/>
  <c r="T146" i="4"/>
  <c r="U146" i="4" s="1"/>
  <c r="V146" i="4" s="1"/>
  <c r="W146" i="4" s="1"/>
  <c r="X146" i="4" s="1"/>
  <c r="Y85" i="4"/>
  <c r="E100" i="4" s="1" a="1"/>
  <c r="E100" i="4" s="1"/>
  <c r="Y157" i="4"/>
  <c r="Y143" i="4"/>
  <c r="Y205" i="4"/>
  <c r="T202" i="4"/>
  <c r="U202" i="4" s="1"/>
  <c r="V202" i="4" s="1"/>
  <c r="N150" i="4"/>
  <c r="O150" i="4" s="1"/>
  <c r="P150" i="4" s="1"/>
  <c r="Q150" i="4" s="1"/>
  <c r="R150" i="4" s="1"/>
  <c r="S150" i="4" s="1"/>
  <c r="T150" i="4" s="1"/>
  <c r="U150" i="4" s="1"/>
  <c r="V150" i="4" s="1"/>
  <c r="W150" i="4" s="1"/>
  <c r="X150" i="4" s="1"/>
  <c r="Q310" i="4"/>
  <c r="R310" i="4" s="1"/>
  <c r="S310" i="4" s="1"/>
  <c r="T310" i="4" s="1"/>
  <c r="U310" i="4" s="1"/>
  <c r="Y273" i="4"/>
  <c r="R38" i="5"/>
  <c r="Q154" i="4" l="1"/>
  <c r="Y272" i="4"/>
  <c r="W202" i="4"/>
  <c r="X202" i="4" s="1"/>
  <c r="Y202" i="4" s="1"/>
  <c r="E226" i="4" s="1" a="1"/>
  <c r="Y146" i="4"/>
  <c r="V272" i="4"/>
  <c r="W272" i="4" s="1"/>
  <c r="X272" i="4" s="1"/>
  <c r="Y150" i="4"/>
  <c r="L80" i="1"/>
  <c r="M8" i="7"/>
  <c r="M10" i="7" s="1"/>
  <c r="L77" i="1"/>
  <c r="Y277" i="4"/>
  <c r="E289" i="4" s="1" a="1"/>
  <c r="R100" i="4"/>
  <c r="R103" i="4" s="1"/>
  <c r="W100" i="4"/>
  <c r="W103" i="4" s="1"/>
  <c r="N100" i="4"/>
  <c r="N103" i="4" s="1"/>
  <c r="P100" i="4"/>
  <c r="P103" i="4" s="1"/>
  <c r="Q100" i="4"/>
  <c r="Q103" i="4" s="1"/>
  <c r="J100" i="4"/>
  <c r="J103" i="4" s="1"/>
  <c r="O100" i="4"/>
  <c r="O103" i="4" s="1"/>
  <c r="F100" i="4"/>
  <c r="F103" i="4" s="1"/>
  <c r="L100" i="4"/>
  <c r="L103" i="4" s="1"/>
  <c r="M100" i="4"/>
  <c r="M103" i="4" s="1"/>
  <c r="S100" i="4"/>
  <c r="S103" i="4" s="1"/>
  <c r="G100" i="4"/>
  <c r="G103" i="4" s="1"/>
  <c r="X100" i="4"/>
  <c r="X103" i="4" s="1"/>
  <c r="H100" i="4"/>
  <c r="H103" i="4" s="1"/>
  <c r="I100" i="4"/>
  <c r="I103" i="4" s="1"/>
  <c r="K100" i="4"/>
  <c r="K103" i="4" s="1"/>
  <c r="V100" i="4"/>
  <c r="V103" i="4" s="1"/>
  <c r="T100" i="4"/>
  <c r="T103" i="4" s="1"/>
  <c r="U100" i="4"/>
  <c r="U103" i="4" s="1"/>
  <c r="E103" i="4"/>
  <c r="E126" i="4" s="1"/>
  <c r="S38" i="5"/>
  <c r="M226" i="4" l="1"/>
  <c r="M229" i="4" s="1"/>
  <c r="J226" i="4"/>
  <c r="J229" i="4" s="1"/>
  <c r="G226" i="4"/>
  <c r="G229" i="4" s="1"/>
  <c r="W226" i="4"/>
  <c r="W229" i="4" s="1"/>
  <c r="T226" i="4"/>
  <c r="T229" i="4" s="1"/>
  <c r="Q226" i="4"/>
  <c r="Q229" i="4" s="1"/>
  <c r="N226" i="4"/>
  <c r="N229" i="4" s="1"/>
  <c r="K226" i="4"/>
  <c r="K229" i="4" s="1"/>
  <c r="H226" i="4"/>
  <c r="H229" i="4" s="1"/>
  <c r="X226" i="4"/>
  <c r="X229" i="4" s="1"/>
  <c r="E226" i="4"/>
  <c r="U226" i="4"/>
  <c r="U229" i="4" s="1"/>
  <c r="R226" i="4"/>
  <c r="R229" i="4" s="1"/>
  <c r="O226" i="4"/>
  <c r="O229" i="4" s="1"/>
  <c r="L226" i="4"/>
  <c r="L229" i="4" s="1"/>
  <c r="I226" i="4"/>
  <c r="I229" i="4" s="1"/>
  <c r="F226" i="4"/>
  <c r="F229" i="4" s="1"/>
  <c r="V226" i="4"/>
  <c r="V229" i="4" s="1"/>
  <c r="S226" i="4"/>
  <c r="S229" i="4" s="1"/>
  <c r="P226" i="4"/>
  <c r="P229" i="4" s="1"/>
  <c r="R154" i="4"/>
  <c r="S154" i="4"/>
  <c r="T154" i="4" s="1"/>
  <c r="U154" i="4" s="1"/>
  <c r="V154" i="4" s="1"/>
  <c r="W154" i="4" s="1"/>
  <c r="X154" i="4" s="1"/>
  <c r="L289" i="4"/>
  <c r="L292" i="4" s="1"/>
  <c r="G289" i="4"/>
  <c r="G292" i="4" s="1"/>
  <c r="I289" i="4"/>
  <c r="I292" i="4" s="1"/>
  <c r="Q289" i="4"/>
  <c r="Q292" i="4" s="1"/>
  <c r="K289" i="4"/>
  <c r="K292" i="4" s="1"/>
  <c r="P289" i="4"/>
  <c r="P292" i="4" s="1"/>
  <c r="M289" i="4"/>
  <c r="M292" i="4" s="1"/>
  <c r="N289" i="4"/>
  <c r="N292" i="4" s="1"/>
  <c r="J289" i="4"/>
  <c r="J292" i="4" s="1"/>
  <c r="V289" i="4"/>
  <c r="V292" i="4" s="1"/>
  <c r="H289" i="4"/>
  <c r="H292" i="4" s="1"/>
  <c r="X289" i="4"/>
  <c r="X292" i="4" s="1"/>
  <c r="W289" i="4"/>
  <c r="W292" i="4" s="1"/>
  <c r="F289" i="4"/>
  <c r="F292" i="4" s="1"/>
  <c r="O289" i="4"/>
  <c r="O292" i="4" s="1"/>
  <c r="T289" i="4"/>
  <c r="T292" i="4" s="1"/>
  <c r="R289" i="4"/>
  <c r="R292" i="4" s="1"/>
  <c r="S289" i="4"/>
  <c r="S292" i="4" s="1"/>
  <c r="U289" i="4"/>
  <c r="U292" i="4" s="1"/>
  <c r="E289" i="4"/>
  <c r="Y100" i="4"/>
  <c r="Y103" i="4"/>
  <c r="D105" i="4" a="1"/>
  <c r="T38" i="5"/>
  <c r="E229" i="4" l="1"/>
  <c r="Y226" i="4"/>
  <c r="Y154" i="4"/>
  <c r="M80" i="1"/>
  <c r="N8" i="7"/>
  <c r="N10" i="7" s="1"/>
  <c r="M77" i="1"/>
  <c r="E292" i="4"/>
  <c r="E315" i="4" s="1"/>
  <c r="Y289" i="4"/>
  <c r="D105" i="4"/>
  <c r="F105" i="4" s="1"/>
  <c r="D109" i="4"/>
  <c r="J109" i="4" s="1"/>
  <c r="D113" i="4"/>
  <c r="N113" i="4" s="1"/>
  <c r="D117" i="4"/>
  <c r="R117" i="4" s="1"/>
  <c r="S117" i="4" s="1"/>
  <c r="T117" i="4" s="1"/>
  <c r="U117" i="4" s="1"/>
  <c r="V117" i="4" s="1"/>
  <c r="W117" i="4" s="1"/>
  <c r="X117" i="4" s="1"/>
  <c r="Y117" i="4" s="1"/>
  <c r="D121" i="4"/>
  <c r="V121" i="4" s="1"/>
  <c r="W121" i="4" s="1"/>
  <c r="X121" i="4" s="1"/>
  <c r="Y121" i="4" s="1"/>
  <c r="D106" i="4"/>
  <c r="G106" i="4" s="1"/>
  <c r="D122" i="4"/>
  <c r="W122" i="4" s="1"/>
  <c r="X122" i="4" s="1"/>
  <c r="Y122" i="4" s="1"/>
  <c r="D107" i="4"/>
  <c r="H107" i="4" s="1"/>
  <c r="D110" i="4"/>
  <c r="K110" i="4" s="1"/>
  <c r="D112" i="4"/>
  <c r="M112" i="4" s="1"/>
  <c r="D115" i="4"/>
  <c r="P115" i="4" s="1"/>
  <c r="D118" i="4"/>
  <c r="S118" i="4" s="1"/>
  <c r="T118" i="4" s="1"/>
  <c r="U118" i="4" s="1"/>
  <c r="V118" i="4" s="1"/>
  <c r="W118" i="4" s="1"/>
  <c r="X118" i="4" s="1"/>
  <c r="Y118" i="4" s="1"/>
  <c r="D116" i="4"/>
  <c r="Q116" i="4" s="1"/>
  <c r="R116" i="4" s="1"/>
  <c r="S116" i="4" s="1"/>
  <c r="T116" i="4" s="1"/>
  <c r="U116" i="4" s="1"/>
  <c r="V116" i="4" s="1"/>
  <c r="W116" i="4" s="1"/>
  <c r="X116" i="4" s="1"/>
  <c r="Y116" i="4" s="1"/>
  <c r="D119" i="4"/>
  <c r="T119" i="4" s="1"/>
  <c r="U119" i="4" s="1"/>
  <c r="V119" i="4" s="1"/>
  <c r="W119" i="4" s="1"/>
  <c r="X119" i="4" s="1"/>
  <c r="Y119" i="4" s="1"/>
  <c r="D124" i="4"/>
  <c r="D120" i="4"/>
  <c r="U120" i="4" s="1"/>
  <c r="V120" i="4" s="1"/>
  <c r="W120" i="4" s="1"/>
  <c r="X120" i="4" s="1"/>
  <c r="Y120" i="4" s="1"/>
  <c r="D108" i="4"/>
  <c r="I108" i="4" s="1"/>
  <c r="D123" i="4"/>
  <c r="X123" i="4" s="1"/>
  <c r="Y123" i="4" s="1"/>
  <c r="D111" i="4"/>
  <c r="L111" i="4" s="1"/>
  <c r="D114" i="4"/>
  <c r="O114" i="4" s="1"/>
  <c r="P114" i="4" s="1"/>
  <c r="Q114" i="4" s="1"/>
  <c r="R114" i="4" s="1"/>
  <c r="S114" i="4" s="1"/>
  <c r="T114" i="4" s="1"/>
  <c r="U114" i="4" s="1"/>
  <c r="V114" i="4" s="1"/>
  <c r="W114" i="4" s="1"/>
  <c r="X114" i="4" s="1"/>
  <c r="Y114" i="4" s="1"/>
  <c r="U38" i="5"/>
  <c r="E252" i="4" l="1"/>
  <c r="D231" i="4" a="1"/>
  <c r="Y229" i="4"/>
  <c r="Y145" i="4"/>
  <c r="E163" i="4" s="1" a="1"/>
  <c r="G163" i="4" s="1"/>
  <c r="G166" i="4" s="1"/>
  <c r="Y292" i="4"/>
  <c r="D294" i="4" a="1"/>
  <c r="M111" i="4"/>
  <c r="N111" i="4" s="1"/>
  <c r="O111" i="4" s="1"/>
  <c r="P111" i="4" s="1"/>
  <c r="Q111" i="4" s="1"/>
  <c r="R111" i="4" s="1"/>
  <c r="S111" i="4" s="1"/>
  <c r="T111" i="4" s="1"/>
  <c r="Q115" i="4"/>
  <c r="R115" i="4" s="1"/>
  <c r="S115" i="4" s="1"/>
  <c r="T115" i="4" s="1"/>
  <c r="U115" i="4" s="1"/>
  <c r="V115" i="4" s="1"/>
  <c r="W115" i="4" s="1"/>
  <c r="X115" i="4" s="1"/>
  <c r="Y115" i="4" s="1"/>
  <c r="O113" i="4"/>
  <c r="P113" i="4" s="1"/>
  <c r="N112" i="4"/>
  <c r="O112" i="4" s="1"/>
  <c r="H106" i="4"/>
  <c r="I106" i="4" s="1"/>
  <c r="K109" i="4"/>
  <c r="L109" i="4" s="1"/>
  <c r="J108" i="4"/>
  <c r="L110" i="4"/>
  <c r="M110" i="4" s="1"/>
  <c r="F125" i="4"/>
  <c r="F126" i="4" s="1"/>
  <c r="G105" i="4"/>
  <c r="G125" i="4" s="1"/>
  <c r="I107" i="4"/>
  <c r="W38" i="5"/>
  <c r="V38" i="5"/>
  <c r="D234" i="4" l="1"/>
  <c r="I234" i="4" s="1"/>
  <c r="J234" i="4" s="1"/>
  <c r="K234" i="4" s="1"/>
  <c r="D232" i="4"/>
  <c r="G232" i="4" s="1"/>
  <c r="H232" i="4" s="1"/>
  <c r="D231" i="4"/>
  <c r="F231" i="4" s="1"/>
  <c r="D242" i="4"/>
  <c r="Q242" i="4" s="1"/>
  <c r="R242" i="4" s="1"/>
  <c r="S242" i="4" s="1"/>
  <c r="T242" i="4" s="1"/>
  <c r="U242" i="4" s="1"/>
  <c r="V242" i="4" s="1"/>
  <c r="W242" i="4" s="1"/>
  <c r="X242" i="4" s="1"/>
  <c r="Y242" i="4" s="1"/>
  <c r="D238" i="4"/>
  <c r="M238" i="4" s="1"/>
  <c r="N238" i="4" s="1"/>
  <c r="O238" i="4" s="1"/>
  <c r="P238" i="4" s="1"/>
  <c r="Q238" i="4" s="1"/>
  <c r="R238" i="4" s="1"/>
  <c r="S238" i="4" s="1"/>
  <c r="T238" i="4" s="1"/>
  <c r="U238" i="4" s="1"/>
  <c r="D244" i="4"/>
  <c r="S244" i="4" s="1"/>
  <c r="T244" i="4" s="1"/>
  <c r="U244" i="4" s="1"/>
  <c r="V244" i="4" s="1"/>
  <c r="W244" i="4" s="1"/>
  <c r="X244" i="4" s="1"/>
  <c r="Y244" i="4" s="1"/>
  <c r="D243" i="4"/>
  <c r="R243" i="4" s="1"/>
  <c r="S243" i="4" s="1"/>
  <c r="T243" i="4" s="1"/>
  <c r="U243" i="4" s="1"/>
  <c r="V243" i="4" s="1"/>
  <c r="W243" i="4" s="1"/>
  <c r="X243" i="4" s="1"/>
  <c r="Y243" i="4" s="1"/>
  <c r="D247" i="4"/>
  <c r="V247" i="4" s="1"/>
  <c r="W247" i="4" s="1"/>
  <c r="X247" i="4" s="1"/>
  <c r="Y247" i="4" s="1"/>
  <c r="D233" i="4"/>
  <c r="H233" i="4" s="1"/>
  <c r="I233" i="4" s="1"/>
  <c r="J233" i="4" s="1"/>
  <c r="K233" i="4" s="1"/>
  <c r="D236" i="4"/>
  <c r="K236" i="4" s="1"/>
  <c r="L236" i="4" s="1"/>
  <c r="M236" i="4" s="1"/>
  <c r="N236" i="4" s="1"/>
  <c r="O236" i="4" s="1"/>
  <c r="P236" i="4" s="1"/>
  <c r="Q236" i="4" s="1"/>
  <c r="R236" i="4" s="1"/>
  <c r="S236" i="4" s="1"/>
  <c r="T236" i="4" s="1"/>
  <c r="U236" i="4" s="1"/>
  <c r="V236" i="4" s="1"/>
  <c r="W236" i="4" s="1"/>
  <c r="X236" i="4" s="1"/>
  <c r="Y236" i="4" s="1"/>
  <c r="D235" i="4"/>
  <c r="J235" i="4" s="1"/>
  <c r="K235" i="4" s="1"/>
  <c r="L235" i="4" s="1"/>
  <c r="M235" i="4" s="1"/>
  <c r="D245" i="4"/>
  <c r="T245" i="4" s="1"/>
  <c r="U245" i="4" s="1"/>
  <c r="V245" i="4" s="1"/>
  <c r="W245" i="4" s="1"/>
  <c r="X245" i="4" s="1"/>
  <c r="Y245" i="4" s="1"/>
  <c r="D249" i="4"/>
  <c r="X249" i="4" s="1"/>
  <c r="Y249" i="4" s="1"/>
  <c r="D237" i="4"/>
  <c r="L237" i="4" s="1"/>
  <c r="M237" i="4" s="1"/>
  <c r="N237" i="4" s="1"/>
  <c r="O237" i="4" s="1"/>
  <c r="P237" i="4" s="1"/>
  <c r="Q237" i="4" s="1"/>
  <c r="R237" i="4" s="1"/>
  <c r="S237" i="4" s="1"/>
  <c r="T237" i="4" s="1"/>
  <c r="U237" i="4" s="1"/>
  <c r="V237" i="4" s="1"/>
  <c r="W237" i="4" s="1"/>
  <c r="X237" i="4" s="1"/>
  <c r="Y237" i="4" s="1"/>
  <c r="D240" i="4"/>
  <c r="O240" i="4" s="1"/>
  <c r="P240" i="4" s="1"/>
  <c r="Q240" i="4" s="1"/>
  <c r="R240" i="4" s="1"/>
  <c r="S240" i="4" s="1"/>
  <c r="T240" i="4" s="1"/>
  <c r="U240" i="4" s="1"/>
  <c r="V240" i="4" s="1"/>
  <c r="W240" i="4" s="1"/>
  <c r="X240" i="4" s="1"/>
  <c r="Y240" i="4" s="1"/>
  <c r="D239" i="4"/>
  <c r="N239" i="4" s="1"/>
  <c r="O239" i="4" s="1"/>
  <c r="P239" i="4" s="1"/>
  <c r="Q239" i="4" s="1"/>
  <c r="R239" i="4" s="1"/>
  <c r="S239" i="4" s="1"/>
  <c r="T239" i="4" s="1"/>
  <c r="U239" i="4" s="1"/>
  <c r="V239" i="4" s="1"/>
  <c r="W239" i="4" s="1"/>
  <c r="X239" i="4" s="1"/>
  <c r="Y239" i="4" s="1"/>
  <c r="D250" i="4"/>
  <c r="D246" i="4"/>
  <c r="U246" i="4" s="1"/>
  <c r="V246" i="4" s="1"/>
  <c r="W246" i="4" s="1"/>
  <c r="X246" i="4" s="1"/>
  <c r="Y246" i="4" s="1"/>
  <c r="D241" i="4"/>
  <c r="P241" i="4" s="1"/>
  <c r="Q241" i="4" s="1"/>
  <c r="R241" i="4" s="1"/>
  <c r="S241" i="4" s="1"/>
  <c r="T241" i="4" s="1"/>
  <c r="U241" i="4" s="1"/>
  <c r="V241" i="4" s="1"/>
  <c r="W241" i="4" s="1"/>
  <c r="X241" i="4" s="1"/>
  <c r="Y241" i="4" s="1"/>
  <c r="D248" i="4"/>
  <c r="W248" i="4" s="1"/>
  <c r="X248" i="4" s="1"/>
  <c r="Y248" i="4" s="1"/>
  <c r="G126" i="4"/>
  <c r="N80" i="1"/>
  <c r="O8" i="7"/>
  <c r="O10" i="7" s="1"/>
  <c r="N77" i="1"/>
  <c r="L163" i="4"/>
  <c r="L166" i="4" s="1"/>
  <c r="I163" i="4"/>
  <c r="I166" i="4" s="1"/>
  <c r="P163" i="4"/>
  <c r="P166" i="4" s="1"/>
  <c r="M163" i="4"/>
  <c r="M166" i="4" s="1"/>
  <c r="X163" i="4"/>
  <c r="X166" i="4" s="1"/>
  <c r="H163" i="4"/>
  <c r="H166" i="4" s="1"/>
  <c r="W163" i="4"/>
  <c r="W166" i="4" s="1"/>
  <c r="E163" i="4"/>
  <c r="R163" i="4"/>
  <c r="R166" i="4" s="1"/>
  <c r="V163" i="4"/>
  <c r="V166" i="4" s="1"/>
  <c r="F163" i="4"/>
  <c r="F166" i="4" s="1"/>
  <c r="S163" i="4"/>
  <c r="S166" i="4" s="1"/>
  <c r="Q163" i="4"/>
  <c r="Q166" i="4" s="1"/>
  <c r="K163" i="4"/>
  <c r="K166" i="4" s="1"/>
  <c r="N163" i="4"/>
  <c r="N166" i="4" s="1"/>
  <c r="T163" i="4"/>
  <c r="T166" i="4" s="1"/>
  <c r="J163" i="4"/>
  <c r="J166" i="4" s="1"/>
  <c r="O163" i="4"/>
  <c r="O166" i="4" s="1"/>
  <c r="U163" i="4"/>
  <c r="U166" i="4" s="1"/>
  <c r="D294" i="4"/>
  <c r="F294" i="4" s="1"/>
  <c r="D297" i="4"/>
  <c r="I297" i="4" s="1"/>
  <c r="D308" i="4"/>
  <c r="T308" i="4" s="1"/>
  <c r="U308" i="4" s="1"/>
  <c r="V308" i="4" s="1"/>
  <c r="W308" i="4" s="1"/>
  <c r="X308" i="4" s="1"/>
  <c r="Y308" i="4" s="1"/>
  <c r="D298" i="4"/>
  <c r="J298" i="4" s="1"/>
  <c r="D300" i="4"/>
  <c r="L300" i="4" s="1"/>
  <c r="D301" i="4"/>
  <c r="M301" i="4" s="1"/>
  <c r="D305" i="4"/>
  <c r="Q305" i="4" s="1"/>
  <c r="R305" i="4" s="1"/>
  <c r="S305" i="4" s="1"/>
  <c r="T305" i="4" s="1"/>
  <c r="U305" i="4" s="1"/>
  <c r="V305" i="4" s="1"/>
  <c r="W305" i="4" s="1"/>
  <c r="X305" i="4" s="1"/>
  <c r="Y305" i="4" s="1"/>
  <c r="D312" i="4"/>
  <c r="X312" i="4" s="1"/>
  <c r="Y312" i="4" s="1"/>
  <c r="D302" i="4"/>
  <c r="N302" i="4" s="1"/>
  <c r="O302" i="4" s="1"/>
  <c r="P302" i="4" s="1"/>
  <c r="Q302" i="4" s="1"/>
  <c r="R302" i="4" s="1"/>
  <c r="S302" i="4" s="1"/>
  <c r="T302" i="4" s="1"/>
  <c r="U302" i="4" s="1"/>
  <c r="V302" i="4" s="1"/>
  <c r="W302" i="4" s="1"/>
  <c r="X302" i="4" s="1"/>
  <c r="Y302" i="4" s="1"/>
  <c r="D303" i="4"/>
  <c r="O303" i="4" s="1"/>
  <c r="D304" i="4"/>
  <c r="P304" i="4" s="1"/>
  <c r="Q304" i="4" s="1"/>
  <c r="R304" i="4" s="1"/>
  <c r="S304" i="4" s="1"/>
  <c r="T304" i="4" s="1"/>
  <c r="U304" i="4" s="1"/>
  <c r="V304" i="4" s="1"/>
  <c r="W304" i="4" s="1"/>
  <c r="X304" i="4" s="1"/>
  <c r="Y304" i="4" s="1"/>
  <c r="D310" i="4"/>
  <c r="V310" i="4" s="1"/>
  <c r="W310" i="4" s="1"/>
  <c r="X310" i="4" s="1"/>
  <c r="Y310" i="4" s="1"/>
  <c r="D295" i="4"/>
  <c r="G295" i="4" s="1"/>
  <c r="D306" i="4"/>
  <c r="R306" i="4" s="1"/>
  <c r="S306" i="4" s="1"/>
  <c r="T306" i="4" s="1"/>
  <c r="U306" i="4" s="1"/>
  <c r="V306" i="4" s="1"/>
  <c r="W306" i="4" s="1"/>
  <c r="X306" i="4" s="1"/>
  <c r="Y306" i="4" s="1"/>
  <c r="D309" i="4"/>
  <c r="U309" i="4" s="1"/>
  <c r="V309" i="4" s="1"/>
  <c r="W309" i="4" s="1"/>
  <c r="X309" i="4" s="1"/>
  <c r="Y309" i="4" s="1"/>
  <c r="D307" i="4"/>
  <c r="S307" i="4" s="1"/>
  <c r="T307" i="4" s="1"/>
  <c r="U307" i="4" s="1"/>
  <c r="V307" i="4" s="1"/>
  <c r="W307" i="4" s="1"/>
  <c r="X307" i="4" s="1"/>
  <c r="Y307" i="4" s="1"/>
  <c r="D299" i="4"/>
  <c r="K299" i="4" s="1"/>
  <c r="L299" i="4" s="1"/>
  <c r="M299" i="4" s="1"/>
  <c r="N299" i="4" s="1"/>
  <c r="O299" i="4" s="1"/>
  <c r="P299" i="4" s="1"/>
  <c r="Q299" i="4" s="1"/>
  <c r="R299" i="4" s="1"/>
  <c r="S299" i="4" s="1"/>
  <c r="T299" i="4" s="1"/>
  <c r="U299" i="4" s="1"/>
  <c r="V299" i="4" s="1"/>
  <c r="W299" i="4" s="1"/>
  <c r="X299" i="4" s="1"/>
  <c r="Y299" i="4" s="1"/>
  <c r="D296" i="4"/>
  <c r="H296" i="4" s="1"/>
  <c r="D313" i="4"/>
  <c r="D311" i="4"/>
  <c r="W311" i="4" s="1"/>
  <c r="X311" i="4" s="1"/>
  <c r="Y311" i="4" s="1"/>
  <c r="V238" i="4"/>
  <c r="W238" i="4" s="1"/>
  <c r="X238" i="4" s="1"/>
  <c r="Y238" i="4" s="1"/>
  <c r="I232" i="4"/>
  <c r="L233" i="4"/>
  <c r="M233" i="4" s="1"/>
  <c r="N233" i="4" s="1"/>
  <c r="O233" i="4" s="1"/>
  <c r="L234" i="4"/>
  <c r="H105" i="4"/>
  <c r="H125" i="4" s="1"/>
  <c r="N110" i="4"/>
  <c r="O110" i="4" s="1"/>
  <c r="P110" i="4" s="1"/>
  <c r="Q110" i="4" s="1"/>
  <c r="U111" i="4"/>
  <c r="V111" i="4" s="1"/>
  <c r="W111" i="4" s="1"/>
  <c r="X111" i="4" s="1"/>
  <c r="Y111" i="4" s="1"/>
  <c r="J106" i="4"/>
  <c r="K106" i="4" s="1"/>
  <c r="P112" i="4"/>
  <c r="Q112" i="4" s="1"/>
  <c r="R112" i="4" s="1"/>
  <c r="S112" i="4" s="1"/>
  <c r="T112" i="4" s="1"/>
  <c r="U112" i="4" s="1"/>
  <c r="V112" i="4" s="1"/>
  <c r="W112" i="4" s="1"/>
  <c r="X112" i="4" s="1"/>
  <c r="Y112" i="4" s="1"/>
  <c r="Q113" i="4"/>
  <c r="K108" i="4"/>
  <c r="L108" i="4" s="1"/>
  <c r="M108" i="4" s="1"/>
  <c r="N108" i="4" s="1"/>
  <c r="O108" i="4" s="1"/>
  <c r="P108" i="4" s="1"/>
  <c r="Q108" i="4" s="1"/>
  <c r="R108" i="4" s="1"/>
  <c r="S108" i="4" s="1"/>
  <c r="T108" i="4" s="1"/>
  <c r="U108" i="4" s="1"/>
  <c r="V108" i="4" s="1"/>
  <c r="W108" i="4" s="1"/>
  <c r="X108" i="4" s="1"/>
  <c r="Y108" i="4" s="1"/>
  <c r="J107" i="4"/>
  <c r="K107" i="4" s="1"/>
  <c r="L107" i="4" s="1"/>
  <c r="I105" i="4"/>
  <c r="I125" i="4" s="1"/>
  <c r="M109" i="4"/>
  <c r="N235" i="4" l="1"/>
  <c r="H126" i="4"/>
  <c r="I126" i="4" s="1"/>
  <c r="F251" i="4"/>
  <c r="F252" i="4" s="1"/>
  <c r="G231" i="4"/>
  <c r="G251" i="4" s="1"/>
  <c r="E166" i="4"/>
  <c r="E189" i="4" s="1"/>
  <c r="Y163" i="4"/>
  <c r="H295" i="4"/>
  <c r="I295" i="4" s="1"/>
  <c r="M300" i="4"/>
  <c r="N300" i="4" s="1"/>
  <c r="O300" i="4" s="1"/>
  <c r="P300" i="4" s="1"/>
  <c r="F314" i="4"/>
  <c r="F315" i="4" s="1"/>
  <c r="G294" i="4"/>
  <c r="H294" i="4" s="1"/>
  <c r="I296" i="4"/>
  <c r="J296" i="4" s="1"/>
  <c r="P303" i="4"/>
  <c r="Q303" i="4" s="1"/>
  <c r="R303" i="4" s="1"/>
  <c r="S303" i="4" s="1"/>
  <c r="T303" i="4" s="1"/>
  <c r="U303" i="4" s="1"/>
  <c r="V303" i="4" s="1"/>
  <c r="W303" i="4" s="1"/>
  <c r="X303" i="4" s="1"/>
  <c r="Y303" i="4" s="1"/>
  <c r="N301" i="4"/>
  <c r="O301" i="4" s="1"/>
  <c r="J297" i="4"/>
  <c r="K297" i="4" s="1"/>
  <c r="K298" i="4"/>
  <c r="R110" i="4"/>
  <c r="S110" i="4" s="1"/>
  <c r="T110" i="4" s="1"/>
  <c r="U110" i="4" s="1"/>
  <c r="V110" i="4" s="1"/>
  <c r="W110" i="4" s="1"/>
  <c r="X110" i="4" s="1"/>
  <c r="Y110" i="4" s="1"/>
  <c r="O235" i="4"/>
  <c r="P235" i="4" s="1"/>
  <c r="Q235" i="4" s="1"/>
  <c r="R235" i="4" s="1"/>
  <c r="S235" i="4" s="1"/>
  <c r="T235" i="4" s="1"/>
  <c r="U235" i="4" s="1"/>
  <c r="V235" i="4" s="1"/>
  <c r="W235" i="4" s="1"/>
  <c r="X235" i="4" s="1"/>
  <c r="Y235" i="4" s="1"/>
  <c r="P233" i="4"/>
  <c r="Q233" i="4" s="1"/>
  <c r="R233" i="4" s="1"/>
  <c r="S233" i="4" s="1"/>
  <c r="T233" i="4" s="1"/>
  <c r="U233" i="4" s="1"/>
  <c r="V233" i="4" s="1"/>
  <c r="W233" i="4" s="1"/>
  <c r="X233" i="4" s="1"/>
  <c r="Y233" i="4" s="1"/>
  <c r="J232" i="4"/>
  <c r="M234" i="4"/>
  <c r="N234" i="4" s="1"/>
  <c r="O234" i="4" s="1"/>
  <c r="P234" i="4" s="1"/>
  <c r="Q234" i="4" s="1"/>
  <c r="R234" i="4" s="1"/>
  <c r="S234" i="4" s="1"/>
  <c r="T234" i="4" s="1"/>
  <c r="U234" i="4" s="1"/>
  <c r="V234" i="4" s="1"/>
  <c r="W234" i="4" s="1"/>
  <c r="X234" i="4" s="1"/>
  <c r="Y234" i="4" s="1"/>
  <c r="R113" i="4"/>
  <c r="S113" i="4" s="1"/>
  <c r="M107" i="4"/>
  <c r="N107" i="4" s="1"/>
  <c r="O107" i="4" s="1"/>
  <c r="P107" i="4" s="1"/>
  <c r="Q107" i="4" s="1"/>
  <c r="R107" i="4" s="1"/>
  <c r="S107" i="4" s="1"/>
  <c r="T107" i="4" s="1"/>
  <c r="U107" i="4" s="1"/>
  <c r="V107" i="4" s="1"/>
  <c r="W107" i="4" s="1"/>
  <c r="X107" i="4" s="1"/>
  <c r="Y107" i="4" s="1"/>
  <c r="N109" i="4"/>
  <c r="L106" i="4"/>
  <c r="J105" i="4"/>
  <c r="G252" i="4" l="1"/>
  <c r="G315" i="4"/>
  <c r="H315" i="4" s="1"/>
  <c r="H231" i="4"/>
  <c r="D168" i="4" a="1"/>
  <c r="D178" i="4" s="1"/>
  <c r="P178" i="4" s="1"/>
  <c r="Q178" i="4" s="1"/>
  <c r="R178" i="4" s="1"/>
  <c r="S178" i="4" s="1"/>
  <c r="T178" i="4" s="1"/>
  <c r="U178" i="4" s="1"/>
  <c r="V178" i="4" s="1"/>
  <c r="W178" i="4" s="1"/>
  <c r="X178" i="4" s="1"/>
  <c r="Y178" i="4" s="1"/>
  <c r="Y166" i="4"/>
  <c r="O80" i="1"/>
  <c r="P8" i="7"/>
  <c r="P10" i="7" s="1"/>
  <c r="O77" i="1"/>
  <c r="H314" i="4"/>
  <c r="Q300" i="4"/>
  <c r="R300" i="4" s="1"/>
  <c r="S300" i="4" s="1"/>
  <c r="T300" i="4" s="1"/>
  <c r="U300" i="4" s="1"/>
  <c r="V300" i="4" s="1"/>
  <c r="W300" i="4" s="1"/>
  <c r="X300" i="4" s="1"/>
  <c r="Y300" i="4" s="1"/>
  <c r="P301" i="4"/>
  <c r="Q301" i="4" s="1"/>
  <c r="R301" i="4" s="1"/>
  <c r="S301" i="4" s="1"/>
  <c r="T301" i="4" s="1"/>
  <c r="U301" i="4" s="1"/>
  <c r="V301" i="4" s="1"/>
  <c r="W301" i="4" s="1"/>
  <c r="X301" i="4" s="1"/>
  <c r="Y301" i="4" s="1"/>
  <c r="K296" i="4"/>
  <c r="L296" i="4" s="1"/>
  <c r="M296" i="4" s="1"/>
  <c r="N296" i="4" s="1"/>
  <c r="O296" i="4" s="1"/>
  <c r="P296" i="4" s="1"/>
  <c r="Q296" i="4" s="1"/>
  <c r="R296" i="4" s="1"/>
  <c r="S296" i="4" s="1"/>
  <c r="T296" i="4" s="1"/>
  <c r="U296" i="4" s="1"/>
  <c r="V296" i="4" s="1"/>
  <c r="W296" i="4" s="1"/>
  <c r="X296" i="4" s="1"/>
  <c r="Y296" i="4" s="1"/>
  <c r="G314" i="4"/>
  <c r="I294" i="4"/>
  <c r="L298" i="4"/>
  <c r="M298" i="4" s="1"/>
  <c r="L297" i="4"/>
  <c r="J295" i="4"/>
  <c r="K232" i="4"/>
  <c r="L232" i="4" s="1"/>
  <c r="T113" i="4"/>
  <c r="U113" i="4" s="1"/>
  <c r="V113" i="4" s="1"/>
  <c r="W113" i="4" s="1"/>
  <c r="X113" i="4" s="1"/>
  <c r="Y113" i="4" s="1"/>
  <c r="J125" i="4"/>
  <c r="J126" i="4" s="1"/>
  <c r="K105" i="4"/>
  <c r="O109" i="4"/>
  <c r="P109" i="4" s="1"/>
  <c r="M106" i="4"/>
  <c r="N106" i="4" s="1"/>
  <c r="O106" i="4" s="1"/>
  <c r="P106" i="4" s="1"/>
  <c r="Q106" i="4" s="1"/>
  <c r="R106" i="4" s="1"/>
  <c r="S106" i="4" s="1"/>
  <c r="T106" i="4" s="1"/>
  <c r="U106" i="4" s="1"/>
  <c r="V106" i="4" s="1"/>
  <c r="W106" i="4" s="1"/>
  <c r="X106" i="4" s="1"/>
  <c r="Y106" i="4" s="1"/>
  <c r="I231" i="4" l="1"/>
  <c r="H251" i="4"/>
  <c r="H252" i="4" s="1"/>
  <c r="I315" i="4"/>
  <c r="D182" i="4"/>
  <c r="T182" i="4" s="1"/>
  <c r="U182" i="4" s="1"/>
  <c r="V182" i="4" s="1"/>
  <c r="W182" i="4" s="1"/>
  <c r="X182" i="4" s="1"/>
  <c r="Y182" i="4" s="1"/>
  <c r="D176" i="4"/>
  <c r="N176" i="4" s="1"/>
  <c r="O176" i="4" s="1"/>
  <c r="P176" i="4" s="1"/>
  <c r="Q176" i="4" s="1"/>
  <c r="R176" i="4" s="1"/>
  <c r="S176" i="4" s="1"/>
  <c r="T176" i="4" s="1"/>
  <c r="U176" i="4" s="1"/>
  <c r="V176" i="4" s="1"/>
  <c r="W176" i="4" s="1"/>
  <c r="X176" i="4" s="1"/>
  <c r="Y176" i="4" s="1"/>
  <c r="D177" i="4"/>
  <c r="O177" i="4" s="1"/>
  <c r="P177" i="4" s="1"/>
  <c r="Q177" i="4" s="1"/>
  <c r="R177" i="4" s="1"/>
  <c r="S177" i="4" s="1"/>
  <c r="T177" i="4" s="1"/>
  <c r="U177" i="4" s="1"/>
  <c r="V177" i="4" s="1"/>
  <c r="W177" i="4" s="1"/>
  <c r="X177" i="4" s="1"/>
  <c r="Y177" i="4" s="1"/>
  <c r="D186" i="4"/>
  <c r="X186" i="4" s="1"/>
  <c r="Y186" i="4" s="1"/>
  <c r="D183" i="4"/>
  <c r="U183" i="4" s="1"/>
  <c r="V183" i="4" s="1"/>
  <c r="W183" i="4" s="1"/>
  <c r="X183" i="4" s="1"/>
  <c r="Y183" i="4" s="1"/>
  <c r="D168" i="4"/>
  <c r="F168" i="4" s="1"/>
  <c r="F188" i="4" s="1"/>
  <c r="F189" i="4" s="1"/>
  <c r="D175" i="4"/>
  <c r="M175" i="4" s="1"/>
  <c r="N175" i="4" s="1"/>
  <c r="O175" i="4" s="1"/>
  <c r="P175" i="4" s="1"/>
  <c r="Q175" i="4" s="1"/>
  <c r="R175" i="4" s="1"/>
  <c r="S175" i="4" s="1"/>
  <c r="D184" i="4"/>
  <c r="V184" i="4" s="1"/>
  <c r="W184" i="4" s="1"/>
  <c r="X184" i="4" s="1"/>
  <c r="Y184" i="4" s="1"/>
  <c r="D181" i="4"/>
  <c r="S181" i="4" s="1"/>
  <c r="T181" i="4" s="1"/>
  <c r="U181" i="4" s="1"/>
  <c r="V181" i="4" s="1"/>
  <c r="W181" i="4" s="1"/>
  <c r="X181" i="4" s="1"/>
  <c r="Y181" i="4" s="1"/>
  <c r="D172" i="4"/>
  <c r="J172" i="4" s="1"/>
  <c r="K172" i="4" s="1"/>
  <c r="D185" i="4"/>
  <c r="W185" i="4" s="1"/>
  <c r="X185" i="4" s="1"/>
  <c r="Y185" i="4" s="1"/>
  <c r="D187" i="4"/>
  <c r="D174" i="4"/>
  <c r="L174" i="4" s="1"/>
  <c r="M174" i="4" s="1"/>
  <c r="N174" i="4" s="1"/>
  <c r="O174" i="4" s="1"/>
  <c r="D179" i="4"/>
  <c r="Q179" i="4" s="1"/>
  <c r="R179" i="4" s="1"/>
  <c r="S179" i="4" s="1"/>
  <c r="T179" i="4" s="1"/>
  <c r="U179" i="4" s="1"/>
  <c r="V179" i="4" s="1"/>
  <c r="W179" i="4" s="1"/>
  <c r="X179" i="4" s="1"/>
  <c r="Y179" i="4" s="1"/>
  <c r="D173" i="4"/>
  <c r="K173" i="4" s="1"/>
  <c r="L173" i="4" s="1"/>
  <c r="M173" i="4" s="1"/>
  <c r="N173" i="4" s="1"/>
  <c r="O173" i="4" s="1"/>
  <c r="P173" i="4" s="1"/>
  <c r="Q173" i="4" s="1"/>
  <c r="R173" i="4" s="1"/>
  <c r="S173" i="4" s="1"/>
  <c r="T173" i="4" s="1"/>
  <c r="U173" i="4" s="1"/>
  <c r="V173" i="4" s="1"/>
  <c r="W173" i="4" s="1"/>
  <c r="X173" i="4" s="1"/>
  <c r="Y173" i="4" s="1"/>
  <c r="D171" i="4"/>
  <c r="I171" i="4" s="1"/>
  <c r="J171" i="4" s="1"/>
  <c r="K171" i="4" s="1"/>
  <c r="L171" i="4" s="1"/>
  <c r="M171" i="4" s="1"/>
  <c r="N171" i="4" s="1"/>
  <c r="O171" i="4" s="1"/>
  <c r="P171" i="4" s="1"/>
  <c r="Q171" i="4" s="1"/>
  <c r="R171" i="4" s="1"/>
  <c r="S171" i="4" s="1"/>
  <c r="T171" i="4" s="1"/>
  <c r="U171" i="4" s="1"/>
  <c r="V171" i="4" s="1"/>
  <c r="W171" i="4" s="1"/>
  <c r="X171" i="4" s="1"/>
  <c r="Y171" i="4" s="1"/>
  <c r="D180" i="4"/>
  <c r="R180" i="4" s="1"/>
  <c r="S180" i="4" s="1"/>
  <c r="T180" i="4" s="1"/>
  <c r="U180" i="4" s="1"/>
  <c r="V180" i="4" s="1"/>
  <c r="W180" i="4" s="1"/>
  <c r="X180" i="4" s="1"/>
  <c r="Y180" i="4" s="1"/>
  <c r="D170" i="4"/>
  <c r="H170" i="4" s="1"/>
  <c r="I170" i="4" s="1"/>
  <c r="J170" i="4" s="1"/>
  <c r="D169" i="4"/>
  <c r="G169" i="4" s="1"/>
  <c r="H169" i="4" s="1"/>
  <c r="G168" i="4"/>
  <c r="N298" i="4"/>
  <c r="O298" i="4" s="1"/>
  <c r="P298" i="4" s="1"/>
  <c r="Q298" i="4" s="1"/>
  <c r="R298" i="4" s="1"/>
  <c r="M297" i="4"/>
  <c r="N297" i="4" s="1"/>
  <c r="O297" i="4" s="1"/>
  <c r="P297" i="4" s="1"/>
  <c r="Q297" i="4" s="1"/>
  <c r="R297" i="4" s="1"/>
  <c r="I314" i="4"/>
  <c r="K295" i="4"/>
  <c r="L295" i="4" s="1"/>
  <c r="M295" i="4" s="1"/>
  <c r="N295" i="4" s="1"/>
  <c r="O295" i="4" s="1"/>
  <c r="P295" i="4" s="1"/>
  <c r="Q295" i="4" s="1"/>
  <c r="R295" i="4" s="1"/>
  <c r="S295" i="4" s="1"/>
  <c r="T295" i="4" s="1"/>
  <c r="U295" i="4" s="1"/>
  <c r="V295" i="4" s="1"/>
  <c r="W295" i="4" s="1"/>
  <c r="X295" i="4" s="1"/>
  <c r="Y295" i="4" s="1"/>
  <c r="J294" i="4"/>
  <c r="J314" i="4" s="1"/>
  <c r="M232" i="4"/>
  <c r="N232" i="4" s="1"/>
  <c r="O232" i="4" s="1"/>
  <c r="P232" i="4" s="1"/>
  <c r="Q232" i="4" s="1"/>
  <c r="R232" i="4" s="1"/>
  <c r="S232" i="4" s="1"/>
  <c r="K170" i="4"/>
  <c r="L170" i="4" s="1"/>
  <c r="M170" i="4" s="1"/>
  <c r="N170" i="4" s="1"/>
  <c r="O170" i="4" s="1"/>
  <c r="P170" i="4" s="1"/>
  <c r="Q170" i="4" s="1"/>
  <c r="R170" i="4" s="1"/>
  <c r="S170" i="4" s="1"/>
  <c r="T170" i="4" s="1"/>
  <c r="U170" i="4" s="1"/>
  <c r="V170" i="4" s="1"/>
  <c r="W170" i="4" s="1"/>
  <c r="X170" i="4" s="1"/>
  <c r="Y170" i="4" s="1"/>
  <c r="T175" i="4"/>
  <c r="U175" i="4" s="1"/>
  <c r="V175" i="4" s="1"/>
  <c r="W175" i="4" s="1"/>
  <c r="X175" i="4" s="1"/>
  <c r="Y175" i="4" s="1"/>
  <c r="L172" i="4"/>
  <c r="M172" i="4" s="1"/>
  <c r="N172" i="4" s="1"/>
  <c r="Q109" i="4"/>
  <c r="R109" i="4" s="1"/>
  <c r="S109" i="4" s="1"/>
  <c r="K125" i="4"/>
  <c r="K126" i="4" s="1"/>
  <c r="L105" i="4"/>
  <c r="J231" i="4" l="1"/>
  <c r="I251" i="4"/>
  <c r="I252" i="4" s="1"/>
  <c r="J315" i="4"/>
  <c r="P174" i="4"/>
  <c r="Q174" i="4" s="1"/>
  <c r="R174" i="4" s="1"/>
  <c r="S174" i="4" s="1"/>
  <c r="T174" i="4" s="1"/>
  <c r="U174" i="4" s="1"/>
  <c r="V174" i="4" s="1"/>
  <c r="W174" i="4" s="1"/>
  <c r="X174" i="4" s="1"/>
  <c r="Y174" i="4" s="1"/>
  <c r="G189" i="4"/>
  <c r="G188" i="4"/>
  <c r="I169" i="4"/>
  <c r="J169" i="4" s="1"/>
  <c r="H168" i="4"/>
  <c r="I168" i="4" s="1"/>
  <c r="P80" i="1"/>
  <c r="Q8" i="7"/>
  <c r="Q10" i="7" s="1"/>
  <c r="P77" i="1"/>
  <c r="S298" i="4"/>
  <c r="T298" i="4" s="1"/>
  <c r="S297" i="4"/>
  <c r="T297" i="4" s="1"/>
  <c r="U297" i="4" s="1"/>
  <c r="V297" i="4" s="1"/>
  <c r="W297" i="4" s="1"/>
  <c r="X297" i="4" s="1"/>
  <c r="Y297" i="4" s="1"/>
  <c r="K294" i="4"/>
  <c r="K314" i="4" s="1"/>
  <c r="T232" i="4"/>
  <c r="U232" i="4" s="1"/>
  <c r="V232" i="4" s="1"/>
  <c r="W232" i="4" s="1"/>
  <c r="X232" i="4" s="1"/>
  <c r="Y232" i="4" s="1"/>
  <c r="O172" i="4"/>
  <c r="P172" i="4" s="1"/>
  <c r="Q172" i="4" s="1"/>
  <c r="R172" i="4" s="1"/>
  <c r="S172" i="4" s="1"/>
  <c r="T172" i="4" s="1"/>
  <c r="U172" i="4" s="1"/>
  <c r="V172" i="4" s="1"/>
  <c r="W172" i="4" s="1"/>
  <c r="X172" i="4" s="1"/>
  <c r="Y172" i="4" s="1"/>
  <c r="T109" i="4"/>
  <c r="U109" i="4" s="1"/>
  <c r="V109" i="4" s="1"/>
  <c r="W109" i="4" s="1"/>
  <c r="X109" i="4" s="1"/>
  <c r="Y109" i="4" s="1"/>
  <c r="L125" i="4"/>
  <c r="L126" i="4" s="1"/>
  <c r="M105" i="4"/>
  <c r="K315" i="4" l="1"/>
  <c r="L315" i="4" s="1"/>
  <c r="K231" i="4"/>
  <c r="J251" i="4"/>
  <c r="J252" i="4" s="1"/>
  <c r="L231" i="4"/>
  <c r="L251" i="4" s="1"/>
  <c r="I188" i="4"/>
  <c r="K169" i="4"/>
  <c r="L169" i="4" s="1"/>
  <c r="M169" i="4" s="1"/>
  <c r="N169" i="4" s="1"/>
  <c r="O169" i="4" s="1"/>
  <c r="P169" i="4" s="1"/>
  <c r="Q169" i="4" s="1"/>
  <c r="H188" i="4"/>
  <c r="H189" i="4" s="1"/>
  <c r="I189" i="4" s="1"/>
  <c r="J189" i="4" s="1"/>
  <c r="J168" i="4"/>
  <c r="J188" i="4" s="1"/>
  <c r="U298" i="4"/>
  <c r="V298" i="4" s="1"/>
  <c r="W298" i="4" s="1"/>
  <c r="L294" i="4"/>
  <c r="L314" i="4" s="1"/>
  <c r="M125" i="4"/>
  <c r="M126" i="4" s="1"/>
  <c r="N105" i="4"/>
  <c r="M315" i="4" l="1"/>
  <c r="M231" i="4"/>
  <c r="K251" i="4"/>
  <c r="K252" i="4" s="1"/>
  <c r="L252" i="4" s="1"/>
  <c r="K168" i="4"/>
  <c r="K188" i="4" s="1"/>
  <c r="K189" i="4" s="1"/>
  <c r="Q80" i="1"/>
  <c r="R8" i="7"/>
  <c r="R10" i="7" s="1"/>
  <c r="Q77" i="1"/>
  <c r="X298" i="4"/>
  <c r="Y298" i="4" s="1"/>
  <c r="M294" i="4"/>
  <c r="M314" i="4" s="1"/>
  <c r="R169" i="4"/>
  <c r="S169" i="4" s="1"/>
  <c r="T169" i="4" s="1"/>
  <c r="U169" i="4" s="1"/>
  <c r="V169" i="4" s="1"/>
  <c r="W169" i="4" s="1"/>
  <c r="X169" i="4" s="1"/>
  <c r="Y169" i="4" s="1"/>
  <c r="N125" i="4"/>
  <c r="N126" i="4" s="1"/>
  <c r="O105" i="4"/>
  <c r="O126" i="4" l="1"/>
  <c r="M252" i="4"/>
  <c r="N231" i="4"/>
  <c r="M251" i="4"/>
  <c r="N315" i="4"/>
  <c r="L168" i="4"/>
  <c r="L188" i="4" s="1"/>
  <c r="L189" i="4" s="1"/>
  <c r="N294" i="4"/>
  <c r="N314" i="4" s="1"/>
  <c r="O125" i="4"/>
  <c r="P105" i="4"/>
  <c r="N251" i="4" l="1"/>
  <c r="P231" i="4"/>
  <c r="P251" i="4" s="1"/>
  <c r="N252" i="4"/>
  <c r="O231" i="4"/>
  <c r="M168" i="4"/>
  <c r="M188" i="4" s="1"/>
  <c r="M189" i="4" s="1"/>
  <c r="R80" i="1"/>
  <c r="S8" i="7"/>
  <c r="S10" i="7" s="1"/>
  <c r="R77" i="1"/>
  <c r="O294" i="4"/>
  <c r="O314" i="4" s="1"/>
  <c r="O315" i="4" s="1"/>
  <c r="P125" i="4"/>
  <c r="P126" i="4" s="1"/>
  <c r="Q105" i="4"/>
  <c r="Q126" i="4" l="1"/>
  <c r="O251" i="4"/>
  <c r="O252" i="4" s="1"/>
  <c r="P252" i="4" s="1"/>
  <c r="Q252" i="4" s="1"/>
  <c r="Q231" i="4"/>
  <c r="Q251" i="4" s="1"/>
  <c r="N168" i="4"/>
  <c r="N188" i="4" s="1"/>
  <c r="N189" i="4" s="1"/>
  <c r="P294" i="4"/>
  <c r="P314" i="4" s="1"/>
  <c r="P315" i="4" s="1"/>
  <c r="Q125" i="4"/>
  <c r="R105" i="4"/>
  <c r="Q315" i="4" l="1"/>
  <c r="R231" i="4"/>
  <c r="R251" i="4" s="1"/>
  <c r="R252" i="4" s="1"/>
  <c r="O168" i="4"/>
  <c r="O188" i="4" s="1"/>
  <c r="O189" i="4" s="1"/>
  <c r="S80" i="1"/>
  <c r="T8" i="7"/>
  <c r="T10" i="7" s="1"/>
  <c r="S77" i="1"/>
  <c r="Q294" i="4"/>
  <c r="Q314" i="4" s="1"/>
  <c r="R125" i="4"/>
  <c r="R126" i="4" s="1"/>
  <c r="S105" i="4"/>
  <c r="S231" i="4" l="1"/>
  <c r="S251" i="4" s="1"/>
  <c r="S252" i="4" s="1"/>
  <c r="P168" i="4"/>
  <c r="Q168" i="4" s="1"/>
  <c r="R294" i="4"/>
  <c r="R314" i="4" s="1"/>
  <c r="R315" i="4" s="1"/>
  <c r="S125" i="4"/>
  <c r="S126" i="4" s="1"/>
  <c r="T105" i="4"/>
  <c r="T231" i="4" l="1"/>
  <c r="T251" i="4" s="1"/>
  <c r="T252" i="4" s="1"/>
  <c r="P188" i="4"/>
  <c r="P189" i="4" s="1"/>
  <c r="Q189" i="4" s="1"/>
  <c r="T80" i="1"/>
  <c r="U8" i="7"/>
  <c r="U10" i="7" s="1"/>
  <c r="T77" i="1"/>
  <c r="S294" i="4"/>
  <c r="S314" i="4" s="1"/>
  <c r="S315" i="4" s="1"/>
  <c r="Q188" i="4"/>
  <c r="R168" i="4"/>
  <c r="S168" i="4" s="1"/>
  <c r="S188" i="4" s="1"/>
  <c r="T125" i="4"/>
  <c r="T126" i="4" s="1"/>
  <c r="U105" i="4"/>
  <c r="U231" i="4" l="1"/>
  <c r="T294" i="4"/>
  <c r="T314" i="4" s="1"/>
  <c r="T315" i="4" s="1"/>
  <c r="R188" i="4"/>
  <c r="R189" i="4" s="1"/>
  <c r="S189" i="4" s="1"/>
  <c r="T189" i="4" s="1"/>
  <c r="T168" i="4"/>
  <c r="T188" i="4" s="1"/>
  <c r="U125" i="4"/>
  <c r="U126" i="4" s="1"/>
  <c r="V105" i="4"/>
  <c r="V126" i="4" l="1"/>
  <c r="U251" i="4"/>
  <c r="U252" i="4" s="1"/>
  <c r="V231" i="4"/>
  <c r="U294" i="4"/>
  <c r="U314" i="4" s="1"/>
  <c r="U315" i="4" s="1"/>
  <c r="U80" i="1"/>
  <c r="V8" i="7"/>
  <c r="V10" i="7" s="1"/>
  <c r="U77" i="1"/>
  <c r="U168" i="4"/>
  <c r="U188" i="4" s="1"/>
  <c r="U189" i="4" s="1"/>
  <c r="V125" i="4"/>
  <c r="W105" i="4"/>
  <c r="V251" i="4" l="1"/>
  <c r="V252" i="4" s="1"/>
  <c r="W252" i="4" s="1"/>
  <c r="X252" i="4" s="1"/>
  <c r="W231" i="4"/>
  <c r="W251" i="4" s="1"/>
  <c r="X231" i="4"/>
  <c r="X251" i="4" s="1"/>
  <c r="Y251" i="4" s="1"/>
  <c r="V294" i="4"/>
  <c r="W294" i="4" s="1"/>
  <c r="W314" i="4" s="1"/>
  <c r="V168" i="4"/>
  <c r="V188" i="4" s="1"/>
  <c r="V189" i="4" s="1"/>
  <c r="W125" i="4"/>
  <c r="W126" i="4" s="1"/>
  <c r="X105" i="4"/>
  <c r="Y231" i="4" l="1"/>
  <c r="X294" i="4"/>
  <c r="X314" i="4" s="1"/>
  <c r="V314" i="4"/>
  <c r="V315" i="4" s="1"/>
  <c r="W315" i="4" s="1"/>
  <c r="V80" i="1"/>
  <c r="W8" i="7"/>
  <c r="W10" i="7" s="1"/>
  <c r="V77" i="1"/>
  <c r="W168" i="4"/>
  <c r="W188" i="4" s="1"/>
  <c r="W189" i="4" s="1"/>
  <c r="X125" i="4"/>
  <c r="Y125" i="4" s="1"/>
  <c r="Y105" i="4"/>
  <c r="X126" i="4" l="1"/>
  <c r="X315" i="4"/>
  <c r="Y314" i="4"/>
  <c r="Y294" i="4"/>
  <c r="X168" i="4"/>
  <c r="X188" i="4" s="1"/>
  <c r="Y188" i="4" s="1"/>
  <c r="X189" i="4" l="1"/>
  <c r="W80" i="1"/>
  <c r="X8" i="7"/>
  <c r="X10" i="7" s="1"/>
  <c r="W77" i="1"/>
  <c r="Y168" i="4"/>
  <c r="Y9" i="7" l="1"/>
  <c r="X77" i="1"/>
  <c r="F5" i="4"/>
  <c r="G5" i="4" l="1"/>
  <c r="H5" i="4" s="1"/>
  <c r="I5" i="4" s="1"/>
  <c r="J5" i="4" s="1"/>
  <c r="K5" i="4" s="1"/>
  <c r="L5" i="4" s="1"/>
  <c r="M5" i="4" s="1"/>
  <c r="N5" i="4" s="1"/>
  <c r="O5" i="4" s="1"/>
  <c r="P5" i="4" s="1"/>
  <c r="Q5" i="4" s="1"/>
  <c r="R5" i="4" s="1"/>
  <c r="S5" i="4" s="1"/>
  <c r="T5" i="4" s="1"/>
  <c r="U5" i="4" s="1"/>
  <c r="V5" i="4" s="1"/>
  <c r="W5" i="4" s="1"/>
  <c r="X5" i="4" s="1"/>
  <c r="C12" i="4" a="1"/>
  <c r="X80" i="1"/>
  <c r="Y48" i="1"/>
  <c r="Y59" i="1"/>
  <c r="C31" i="4" l="1"/>
  <c r="C26" i="4"/>
  <c r="C21" i="4"/>
  <c r="C16" i="4"/>
  <c r="C28" i="4"/>
  <c r="C22" i="4"/>
  <c r="C17" i="4"/>
  <c r="C12" i="4"/>
  <c r="C30" i="4"/>
  <c r="C25" i="4"/>
  <c r="C20" i="4"/>
  <c r="C14" i="4"/>
  <c r="C29" i="4"/>
  <c r="C24" i="4"/>
  <c r="C18" i="4"/>
  <c r="C13" i="4"/>
  <c r="C15" i="4"/>
  <c r="C19" i="4"/>
  <c r="C23" i="4"/>
  <c r="C27" i="4"/>
  <c r="X38" i="4"/>
  <c r="X319" i="4" s="1"/>
  <c r="W38" i="4"/>
  <c r="W319" i="4" s="1"/>
  <c r="V38" i="4"/>
  <c r="V319" i="4" s="1"/>
  <c r="U38" i="4"/>
  <c r="U319" i="4" s="1"/>
  <c r="T38" i="4"/>
  <c r="T319" i="4" s="1"/>
  <c r="S38" i="4"/>
  <c r="S319" i="4" s="1"/>
  <c r="R38" i="4"/>
  <c r="R319" i="4" s="1"/>
  <c r="Q38" i="4"/>
  <c r="Q319" i="4" s="1"/>
  <c r="P38" i="4"/>
  <c r="P319" i="4" s="1"/>
  <c r="O38" i="4"/>
  <c r="O319" i="4" s="1"/>
  <c r="N38" i="4"/>
  <c r="N319" i="4" s="1"/>
  <c r="M38" i="4"/>
  <c r="M319" i="4" s="1"/>
  <c r="L38" i="4"/>
  <c r="L319" i="4" s="1"/>
  <c r="K38" i="4"/>
  <c r="K319" i="4" s="1"/>
  <c r="J38" i="4"/>
  <c r="J319" i="4" s="1"/>
  <c r="I38" i="4"/>
  <c r="I319" i="4" s="1"/>
  <c r="H38" i="4"/>
  <c r="H319" i="4" s="1"/>
  <c r="G38" i="4"/>
  <c r="G319" i="4" s="1"/>
  <c r="F38" i="4"/>
  <c r="F319" i="4" s="1"/>
  <c r="E38" i="4"/>
  <c r="E319" i="4" s="1"/>
  <c r="X9" i="4"/>
  <c r="W9" i="4"/>
  <c r="V9" i="4"/>
  <c r="U9" i="4"/>
  <c r="T9" i="4"/>
  <c r="S9" i="4"/>
  <c r="R9" i="4"/>
  <c r="Q9" i="4"/>
  <c r="P9" i="4"/>
  <c r="O9" i="4"/>
  <c r="N9" i="4"/>
  <c r="M9" i="4"/>
  <c r="L9" i="4"/>
  <c r="K9" i="4"/>
  <c r="J9" i="4"/>
  <c r="I9" i="4"/>
  <c r="H9" i="4"/>
  <c r="G9" i="4"/>
  <c r="F9" i="4"/>
  <c r="X36" i="4"/>
  <c r="X39" i="4" s="1"/>
  <c r="X320" i="4" s="1"/>
  <c r="W36" i="4"/>
  <c r="V36" i="4"/>
  <c r="U36" i="4"/>
  <c r="T36" i="4"/>
  <c r="S36" i="4"/>
  <c r="R36" i="4"/>
  <c r="Q36" i="4"/>
  <c r="P36" i="4"/>
  <c r="O36" i="4"/>
  <c r="N36" i="4"/>
  <c r="M36" i="4"/>
  <c r="L36" i="4"/>
  <c r="K36" i="4"/>
  <c r="J36" i="4"/>
  <c r="I36" i="4"/>
  <c r="H36" i="4"/>
  <c r="G36" i="4"/>
  <c r="F36" i="4"/>
  <c r="E36" i="4"/>
  <c r="Y8" i="4"/>
  <c r="F7" i="4"/>
  <c r="G7" i="4" s="1"/>
  <c r="H7" i="4" s="1"/>
  <c r="I7" i="4" s="1"/>
  <c r="J7" i="4" s="1"/>
  <c r="K7" i="4" s="1"/>
  <c r="L7" i="4" s="1"/>
  <c r="M7" i="4" s="1"/>
  <c r="N7" i="4" s="1"/>
  <c r="O7" i="4" s="1"/>
  <c r="P7" i="4" s="1"/>
  <c r="Q7" i="4" s="1"/>
  <c r="R7" i="4" s="1"/>
  <c r="S7" i="4" s="1"/>
  <c r="T7" i="4" s="1"/>
  <c r="U7" i="4" s="1"/>
  <c r="V7" i="4" s="1"/>
  <c r="W7" i="4" s="1"/>
  <c r="X7" i="4" s="1"/>
  <c r="F6" i="4"/>
  <c r="G6" i="4" s="1"/>
  <c r="H6" i="4" s="1"/>
  <c r="I6" i="4" s="1"/>
  <c r="J6" i="4" s="1"/>
  <c r="K6" i="4" s="1"/>
  <c r="L6" i="4" s="1"/>
  <c r="M6" i="4" s="1"/>
  <c r="N6" i="4" s="1"/>
  <c r="O6" i="4" s="1"/>
  <c r="P6" i="4" s="1"/>
  <c r="Q6" i="4" s="1"/>
  <c r="R6" i="4" s="1"/>
  <c r="S6" i="4" s="1"/>
  <c r="T6" i="4" s="1"/>
  <c r="U6" i="4" s="1"/>
  <c r="V6" i="4" s="1"/>
  <c r="W6" i="4" s="1"/>
  <c r="X6" i="4" s="1"/>
  <c r="F10" i="1"/>
  <c r="G10" i="1" s="1"/>
  <c r="H10" i="1" s="1"/>
  <c r="I10" i="1" s="1"/>
  <c r="J10" i="1" s="1"/>
  <c r="K10" i="1" s="1"/>
  <c r="L10" i="1" s="1"/>
  <c r="M10" i="1" s="1"/>
  <c r="N10" i="1" s="1"/>
  <c r="O10" i="1" s="1"/>
  <c r="P10" i="1" s="1"/>
  <c r="Q10" i="1" s="1"/>
  <c r="R10" i="1" s="1"/>
  <c r="S10" i="1" s="1"/>
  <c r="T10" i="1" s="1"/>
  <c r="U10" i="1" s="1"/>
  <c r="V10" i="1" s="1"/>
  <c r="W10" i="1" s="1"/>
  <c r="X10" i="1" s="1"/>
  <c r="F43" i="1"/>
  <c r="G43" i="1" s="1"/>
  <c r="H43" i="1" s="1"/>
  <c r="I43" i="1" s="1"/>
  <c r="J43" i="1" s="1"/>
  <c r="K43" i="1" s="1"/>
  <c r="L43" i="1" s="1"/>
  <c r="M43" i="1" s="1"/>
  <c r="N43" i="1" s="1"/>
  <c r="O43" i="1" s="1"/>
  <c r="P43" i="1" s="1"/>
  <c r="Q43" i="1" s="1"/>
  <c r="R43" i="1" s="1"/>
  <c r="S43" i="1" s="1"/>
  <c r="T43" i="1" s="1"/>
  <c r="U43" i="1" s="1"/>
  <c r="V43" i="1" s="1"/>
  <c r="W43" i="1" s="1"/>
  <c r="X43" i="1" s="1"/>
  <c r="F71" i="1"/>
  <c r="G71" i="1" s="1"/>
  <c r="H71" i="1" s="1"/>
  <c r="I71" i="1" s="1"/>
  <c r="J71" i="1" s="1"/>
  <c r="K71" i="1" s="1"/>
  <c r="L71" i="1" s="1"/>
  <c r="M71" i="1" s="1"/>
  <c r="N71" i="1" s="1"/>
  <c r="O71" i="1" s="1"/>
  <c r="P71" i="1" s="1"/>
  <c r="Q71" i="1" s="1"/>
  <c r="R71" i="1" s="1"/>
  <c r="S71" i="1" s="1"/>
  <c r="T71" i="1" s="1"/>
  <c r="U71" i="1" s="1"/>
  <c r="V71" i="1" s="1"/>
  <c r="W71" i="1" s="1"/>
  <c r="X71" i="1" s="1"/>
  <c r="X79" i="1"/>
  <c r="X78" i="1" s="1"/>
  <c r="W79" i="1"/>
  <c r="W78" i="1" s="1"/>
  <c r="V79" i="1"/>
  <c r="V78" i="1" s="1"/>
  <c r="U79" i="1"/>
  <c r="U78" i="1" s="1"/>
  <c r="T79" i="1"/>
  <c r="T78" i="1" s="1"/>
  <c r="S79" i="1"/>
  <c r="S78" i="1" s="1"/>
  <c r="R79" i="1"/>
  <c r="R78" i="1" s="1"/>
  <c r="Q79" i="1"/>
  <c r="Q78" i="1" s="1"/>
  <c r="P79" i="1"/>
  <c r="P78" i="1" s="1"/>
  <c r="O79" i="1"/>
  <c r="O78" i="1" s="1"/>
  <c r="N79" i="1"/>
  <c r="N78" i="1" s="1"/>
  <c r="M79" i="1"/>
  <c r="M78" i="1" s="1"/>
  <c r="L79" i="1"/>
  <c r="L78" i="1" s="1"/>
  <c r="K79" i="1"/>
  <c r="K78" i="1" s="1"/>
  <c r="J79" i="1"/>
  <c r="J78" i="1" s="1"/>
  <c r="I79" i="1"/>
  <c r="I78" i="1" s="1"/>
  <c r="H79" i="1"/>
  <c r="H78" i="1" s="1"/>
  <c r="G79" i="1"/>
  <c r="G78" i="1" s="1"/>
  <c r="F79" i="1"/>
  <c r="F78" i="1" s="1"/>
  <c r="E78" i="1"/>
  <c r="X61" i="1"/>
  <c r="W61" i="1"/>
  <c r="V61" i="1"/>
  <c r="U61" i="1"/>
  <c r="T61" i="1"/>
  <c r="S61" i="1"/>
  <c r="R61" i="1"/>
  <c r="Q61" i="1"/>
  <c r="P61" i="1"/>
  <c r="O61" i="1"/>
  <c r="N61" i="1"/>
  <c r="M61" i="1"/>
  <c r="L61" i="1"/>
  <c r="K61" i="1"/>
  <c r="J61" i="1"/>
  <c r="I61" i="1"/>
  <c r="H61" i="1"/>
  <c r="G61" i="1"/>
  <c r="F61" i="1"/>
  <c r="E61" i="1"/>
  <c r="F83" i="1"/>
  <c r="G83" i="1" s="1"/>
  <c r="H83" i="1" s="1"/>
  <c r="I83" i="1" s="1"/>
  <c r="F72" i="1"/>
  <c r="G72" i="1" s="1"/>
  <c r="H72" i="1" s="1"/>
  <c r="I72" i="1" s="1"/>
  <c r="J72" i="1" s="1"/>
  <c r="K72" i="1" s="1"/>
  <c r="L72" i="1" s="1"/>
  <c r="M72" i="1" s="1"/>
  <c r="N72" i="1" s="1"/>
  <c r="O72" i="1" s="1"/>
  <c r="P72" i="1" s="1"/>
  <c r="Q72" i="1" s="1"/>
  <c r="R72" i="1" s="1"/>
  <c r="S72" i="1" s="1"/>
  <c r="T72" i="1" s="1"/>
  <c r="U72" i="1" s="1"/>
  <c r="V72" i="1" s="1"/>
  <c r="W72" i="1" s="1"/>
  <c r="X72" i="1" s="1"/>
  <c r="Y64" i="1"/>
  <c r="Y60" i="1"/>
  <c r="Y52" i="1"/>
  <c r="Y34" i="1"/>
  <c r="Y32" i="1"/>
  <c r="Y30" i="1"/>
  <c r="Y28" i="1"/>
  <c r="Y25" i="1"/>
  <c r="Y21" i="1"/>
  <c r="Y20" i="1"/>
  <c r="Y19" i="1"/>
  <c r="Y17" i="1"/>
  <c r="Y15" i="1"/>
  <c r="Y14" i="1"/>
  <c r="Y13" i="1"/>
  <c r="X57" i="1" l="1"/>
  <c r="Y319" i="4"/>
  <c r="M39" i="4"/>
  <c r="M320" i="4" s="1"/>
  <c r="M57" i="1" s="1"/>
  <c r="E57" i="4"/>
  <c r="F57" i="4" s="1"/>
  <c r="G57" i="4" s="1"/>
  <c r="D12" i="4" a="1"/>
  <c r="D25" i="4" s="1"/>
  <c r="E12" i="4"/>
  <c r="H39" i="4"/>
  <c r="H320" i="4" s="1"/>
  <c r="H57" i="1" s="1"/>
  <c r="P39" i="4"/>
  <c r="P320" i="4" s="1"/>
  <c r="P57" i="1" s="1"/>
  <c r="L39" i="4"/>
  <c r="L320" i="4" s="1"/>
  <c r="L57" i="1" s="1"/>
  <c r="T39" i="4"/>
  <c r="T320" i="4" s="1"/>
  <c r="T57" i="1" s="1"/>
  <c r="I39" i="4"/>
  <c r="I320" i="4" s="1"/>
  <c r="I57" i="1" s="1"/>
  <c r="Q39" i="4"/>
  <c r="Q320" i="4" s="1"/>
  <c r="Q57" i="1" s="1"/>
  <c r="E39" i="4"/>
  <c r="U39" i="4"/>
  <c r="U320" i="4" s="1"/>
  <c r="U57" i="1" s="1"/>
  <c r="G39" i="4"/>
  <c r="G320" i="4" s="1"/>
  <c r="G57" i="1" s="1"/>
  <c r="K39" i="4"/>
  <c r="K320" i="4" s="1"/>
  <c r="K57" i="1" s="1"/>
  <c r="O39" i="4"/>
  <c r="O320" i="4" s="1"/>
  <c r="O57" i="1" s="1"/>
  <c r="S39" i="4"/>
  <c r="S320" i="4" s="1"/>
  <c r="S57" i="1" s="1"/>
  <c r="W39" i="4"/>
  <c r="W320" i="4" s="1"/>
  <c r="W57" i="1" s="1"/>
  <c r="F39" i="4"/>
  <c r="F320" i="4" s="1"/>
  <c r="F57" i="1" s="1"/>
  <c r="N39" i="4"/>
  <c r="N320" i="4" s="1"/>
  <c r="N57" i="1" s="1"/>
  <c r="V39" i="4"/>
  <c r="V320" i="4" s="1"/>
  <c r="V57" i="1" s="1"/>
  <c r="J39" i="4"/>
  <c r="J320" i="4" s="1"/>
  <c r="J57" i="1" s="1"/>
  <c r="R39" i="4"/>
  <c r="R320" i="4" s="1"/>
  <c r="R57" i="1" s="1"/>
  <c r="Y36" i="4"/>
  <c r="E42" i="4"/>
  <c r="J83" i="1"/>
  <c r="Y62" i="1"/>
  <c r="Y63" i="1"/>
  <c r="E320" i="4" l="1"/>
  <c r="E57" i="1" s="1"/>
  <c r="Y320" i="4"/>
  <c r="D26" i="4"/>
  <c r="D14" i="4"/>
  <c r="D12" i="4"/>
  <c r="F12" i="4" s="1"/>
  <c r="D30" i="4"/>
  <c r="D22" i="4"/>
  <c r="D29" i="4"/>
  <c r="D24" i="4"/>
  <c r="D19" i="4"/>
  <c r="D27" i="4"/>
  <c r="D18" i="4"/>
  <c r="D15" i="4"/>
  <c r="H57" i="4"/>
  <c r="I57" i="4" s="1"/>
  <c r="J57" i="4" s="1"/>
  <c r="K57" i="4" s="1"/>
  <c r="E45" i="4"/>
  <c r="F45" i="4" s="1"/>
  <c r="G45" i="4" s="1"/>
  <c r="H45" i="4" s="1"/>
  <c r="E44" i="4"/>
  <c r="F44" i="4" s="1"/>
  <c r="E54" i="4"/>
  <c r="F54" i="4" s="1"/>
  <c r="G54" i="4" s="1"/>
  <c r="H54" i="4" s="1"/>
  <c r="I54" i="4" s="1"/>
  <c r="E59" i="4"/>
  <c r="F59" i="4" s="1"/>
  <c r="E56" i="4"/>
  <c r="F56" i="4" s="1"/>
  <c r="E53" i="4"/>
  <c r="F53" i="4" s="1"/>
  <c r="E49" i="4"/>
  <c r="F49" i="4" s="1"/>
  <c r="E52" i="4"/>
  <c r="F52" i="4" s="1"/>
  <c r="E48" i="4"/>
  <c r="F48" i="4" s="1"/>
  <c r="E60" i="4"/>
  <c r="F60" i="4" s="1"/>
  <c r="E55" i="4"/>
  <c r="F55" i="4" s="1"/>
  <c r="E47" i="4"/>
  <c r="F47" i="4" s="1"/>
  <c r="E58" i="4"/>
  <c r="F58" i="4" s="1"/>
  <c r="G58" i="4" s="1"/>
  <c r="E46" i="4"/>
  <c r="F46" i="4" s="1"/>
  <c r="G46" i="4" s="1"/>
  <c r="E51" i="4"/>
  <c r="F51" i="4" s="1"/>
  <c r="E61" i="4"/>
  <c r="E43" i="4"/>
  <c r="F43" i="4" s="1"/>
  <c r="E50" i="4"/>
  <c r="F50" i="4" s="1"/>
  <c r="D16" i="4"/>
  <c r="D17" i="4"/>
  <c r="D21" i="4"/>
  <c r="D28" i="4"/>
  <c r="D13" i="4"/>
  <c r="D20" i="4"/>
  <c r="D31" i="4"/>
  <c r="D23" i="4"/>
  <c r="E17" i="4"/>
  <c r="E24" i="4"/>
  <c r="E21" i="4"/>
  <c r="E18" i="4"/>
  <c r="E15" i="4"/>
  <c r="E31" i="4"/>
  <c r="E20" i="4"/>
  <c r="E14" i="4"/>
  <c r="E30" i="4"/>
  <c r="E27" i="4"/>
  <c r="E28" i="4"/>
  <c r="E25" i="4"/>
  <c r="E22" i="4"/>
  <c r="E19" i="4"/>
  <c r="E16" i="4"/>
  <c r="E13" i="4"/>
  <c r="E29" i="4"/>
  <c r="E26" i="4"/>
  <c r="E23" i="4"/>
  <c r="Y38" i="4"/>
  <c r="K83" i="1"/>
  <c r="Y61" i="1"/>
  <c r="G12" i="4" l="1"/>
  <c r="H12" i="4" s="1"/>
  <c r="I12" i="4" s="1"/>
  <c r="F22" i="4"/>
  <c r="G22" i="4" s="1"/>
  <c r="F15" i="4"/>
  <c r="F13" i="4"/>
  <c r="F14" i="4"/>
  <c r="G14" i="4" s="1"/>
  <c r="H14" i="4" s="1"/>
  <c r="I14" i="4" s="1"/>
  <c r="F18" i="4"/>
  <c r="G18" i="4" s="1"/>
  <c r="F16" i="4"/>
  <c r="G16" i="4" s="1"/>
  <c r="F20" i="4"/>
  <c r="G20" i="4" s="1"/>
  <c r="F21" i="4"/>
  <c r="G21" i="4" s="1"/>
  <c r="F29" i="4"/>
  <c r="G29" i="4" s="1"/>
  <c r="H29" i="4" s="1"/>
  <c r="F30" i="4"/>
  <c r="G30" i="4" s="1"/>
  <c r="F17" i="4"/>
  <c r="F25" i="4"/>
  <c r="F23" i="4"/>
  <c r="F28" i="4"/>
  <c r="F26" i="4"/>
  <c r="G26" i="4" s="1"/>
  <c r="F19" i="4"/>
  <c r="G19" i="4" s="1"/>
  <c r="F27" i="4"/>
  <c r="G27" i="4" s="1"/>
  <c r="F31" i="4"/>
  <c r="G31" i="4" s="1"/>
  <c r="F24" i="4"/>
  <c r="G24" i="4" s="1"/>
  <c r="G48" i="4"/>
  <c r="H48" i="4" s="1"/>
  <c r="L57" i="4"/>
  <c r="M57" i="4" s="1"/>
  <c r="G50" i="4"/>
  <c r="H50" i="4" s="1"/>
  <c r="I50" i="4" s="1"/>
  <c r="G49" i="4"/>
  <c r="H49" i="4" s="1"/>
  <c r="I49" i="4" s="1"/>
  <c r="J54" i="4"/>
  <c r="K54" i="4" s="1"/>
  <c r="G51" i="4"/>
  <c r="H51" i="4" s="1"/>
  <c r="I51" i="4" s="1"/>
  <c r="G52" i="4"/>
  <c r="H52" i="4" s="1"/>
  <c r="G53" i="4"/>
  <c r="H53" i="4" s="1"/>
  <c r="H46" i="4"/>
  <c r="I46" i="4" s="1"/>
  <c r="F61" i="4"/>
  <c r="H58" i="4"/>
  <c r="I58" i="4" s="1"/>
  <c r="G47" i="4"/>
  <c r="H47" i="4" s="1"/>
  <c r="I47" i="4" s="1"/>
  <c r="J47" i="4" s="1"/>
  <c r="G55" i="4"/>
  <c r="G56" i="4"/>
  <c r="H56" i="4" s="1"/>
  <c r="G59" i="4"/>
  <c r="G44" i="4"/>
  <c r="E62" i="4"/>
  <c r="G60" i="4"/>
  <c r="H60" i="4" s="1"/>
  <c r="Y39" i="4"/>
  <c r="L83" i="1"/>
  <c r="H26" i="4" l="1"/>
  <c r="I26" i="4" s="1"/>
  <c r="J14" i="4"/>
  <c r="K14" i="4" s="1"/>
  <c r="H22" i="4"/>
  <c r="I22" i="4" s="1"/>
  <c r="J22" i="4" s="1"/>
  <c r="H24" i="4"/>
  <c r="I24" i="4" s="1"/>
  <c r="H21" i="4"/>
  <c r="I21" i="4" s="1"/>
  <c r="J21" i="4" s="1"/>
  <c r="J12" i="4"/>
  <c r="K12" i="4" s="1"/>
  <c r="H20" i="4"/>
  <c r="H16" i="4"/>
  <c r="I16" i="4" s="1"/>
  <c r="H30" i="4"/>
  <c r="I30" i="4" s="1"/>
  <c r="I29" i="4"/>
  <c r="H31" i="4"/>
  <c r="H27" i="4"/>
  <c r="I27" i="4" s="1"/>
  <c r="G23" i="4"/>
  <c r="H23" i="4" s="1"/>
  <c r="G25" i="4"/>
  <c r="G17" i="4"/>
  <c r="H18" i="4"/>
  <c r="I18" i="4" s="1"/>
  <c r="G13" i="4"/>
  <c r="G15" i="4"/>
  <c r="H15" i="4" s="1"/>
  <c r="G28" i="4"/>
  <c r="H28" i="4" s="1"/>
  <c r="H19" i="4"/>
  <c r="I19" i="4" s="1"/>
  <c r="E321" i="4"/>
  <c r="E22" i="1" s="1"/>
  <c r="L54" i="4"/>
  <c r="M54" i="4" s="1"/>
  <c r="N54" i="4" s="1"/>
  <c r="I48" i="4"/>
  <c r="J48" i="4" s="1"/>
  <c r="K48" i="4" s="1"/>
  <c r="J50" i="4"/>
  <c r="K50" i="4" s="1"/>
  <c r="I56" i="4"/>
  <c r="J56" i="4" s="1"/>
  <c r="N57" i="4"/>
  <c r="O57" i="4" s="1"/>
  <c r="P57" i="4" s="1"/>
  <c r="Q57" i="4" s="1"/>
  <c r="I52" i="4"/>
  <c r="J52" i="4" s="1"/>
  <c r="K52" i="4" s="1"/>
  <c r="L52" i="4" s="1"/>
  <c r="J49" i="4"/>
  <c r="K49" i="4" s="1"/>
  <c r="L49" i="4" s="1"/>
  <c r="J51" i="4"/>
  <c r="I60" i="4"/>
  <c r="J60" i="4" s="1"/>
  <c r="G61" i="4"/>
  <c r="H59" i="4"/>
  <c r="I53" i="4"/>
  <c r="J53" i="4" s="1"/>
  <c r="H55" i="4"/>
  <c r="J58" i="4"/>
  <c r="Y9" i="4"/>
  <c r="M83" i="1"/>
  <c r="L12" i="4" l="1"/>
  <c r="M12" i="4" s="1"/>
  <c r="J30" i="4"/>
  <c r="K30" i="4" s="1"/>
  <c r="L30" i="4" s="1"/>
  <c r="J26" i="4"/>
  <c r="K26" i="4" s="1"/>
  <c r="K22" i="4"/>
  <c r="L22" i="4" s="1"/>
  <c r="J27" i="4"/>
  <c r="K27" i="4" s="1"/>
  <c r="J18" i="4"/>
  <c r="J16" i="4"/>
  <c r="K16" i="4" s="1"/>
  <c r="J29" i="4"/>
  <c r="K29" i="4" s="1"/>
  <c r="I15" i="4"/>
  <c r="J15" i="4" s="1"/>
  <c r="I20" i="4"/>
  <c r="I31" i="4"/>
  <c r="L14" i="4"/>
  <c r="M14" i="4" s="1"/>
  <c r="J19" i="4"/>
  <c r="H17" i="4"/>
  <c r="H25" i="4"/>
  <c r="I23" i="4"/>
  <c r="J23" i="4" s="1"/>
  <c r="I28" i="4"/>
  <c r="J28" i="4" s="1"/>
  <c r="H13" i="4"/>
  <c r="I13" i="4" s="1"/>
  <c r="J13" i="4" s="1"/>
  <c r="K21" i="4"/>
  <c r="L21" i="4" s="1"/>
  <c r="L29" i="4"/>
  <c r="J24" i="4"/>
  <c r="E47" i="1"/>
  <c r="E18" i="1"/>
  <c r="L50" i="4"/>
  <c r="M50" i="4" s="1"/>
  <c r="O54" i="4"/>
  <c r="P54" i="4" s="1"/>
  <c r="Q54" i="4" s="1"/>
  <c r="K56" i="4"/>
  <c r="L56" i="4" s="1"/>
  <c r="M56" i="4" s="1"/>
  <c r="R57" i="4"/>
  <c r="S57" i="4" s="1"/>
  <c r="T57" i="4" s="1"/>
  <c r="M52" i="4"/>
  <c r="N52" i="4" s="1"/>
  <c r="K53" i="4"/>
  <c r="L53" i="4" s="1"/>
  <c r="K51" i="4"/>
  <c r="I55" i="4"/>
  <c r="J55" i="4" s="1"/>
  <c r="K55" i="4" s="1"/>
  <c r="H61" i="4"/>
  <c r="I61" i="4" s="1"/>
  <c r="I59" i="4"/>
  <c r="J59" i="4" s="1"/>
  <c r="K58" i="4"/>
  <c r="K60" i="4"/>
  <c r="N83" i="1"/>
  <c r="N12" i="4" l="1"/>
  <c r="O12" i="4" s="1"/>
  <c r="P12" i="4" s="1"/>
  <c r="Q12" i="4" s="1"/>
  <c r="L27" i="4"/>
  <c r="M27" i="4" s="1"/>
  <c r="L26" i="4"/>
  <c r="M26" i="4" s="1"/>
  <c r="N26" i="4" s="1"/>
  <c r="O26" i="4" s="1"/>
  <c r="M30" i="4"/>
  <c r="N30" i="4" s="1"/>
  <c r="M21" i="4"/>
  <c r="N21" i="4" s="1"/>
  <c r="M22" i="4"/>
  <c r="N22" i="4" s="1"/>
  <c r="O22" i="4" s="1"/>
  <c r="P22" i="4" s="1"/>
  <c r="K13" i="4"/>
  <c r="L13" i="4" s="1"/>
  <c r="K18" i="4"/>
  <c r="L18" i="4" s="1"/>
  <c r="K19" i="4"/>
  <c r="J31" i="4"/>
  <c r="K31" i="4" s="1"/>
  <c r="L31" i="4" s="1"/>
  <c r="I17" i="4"/>
  <c r="J17" i="4" s="1"/>
  <c r="M29" i="4"/>
  <c r="K23" i="4"/>
  <c r="L23" i="4" s="1"/>
  <c r="M23" i="4" s="1"/>
  <c r="I25" i="4"/>
  <c r="N14" i="4"/>
  <c r="J20" i="4"/>
  <c r="L16" i="4"/>
  <c r="M16" i="4" s="1"/>
  <c r="K15" i="4"/>
  <c r="K24" i="4"/>
  <c r="L24" i="4" s="1"/>
  <c r="K28" i="4"/>
  <c r="L28" i="4" s="1"/>
  <c r="N56" i="4"/>
  <c r="O56" i="4" s="1"/>
  <c r="P56" i="4" s="1"/>
  <c r="Q56" i="4" s="1"/>
  <c r="R56" i="4" s="1"/>
  <c r="S56" i="4" s="1"/>
  <c r="J61" i="4"/>
  <c r="K61" i="4" s="1"/>
  <c r="O52" i="4"/>
  <c r="M53" i="4"/>
  <c r="N53" i="4" s="1"/>
  <c r="K59" i="4"/>
  <c r="L59" i="4" s="1"/>
  <c r="L51" i="4"/>
  <c r="M51" i="4" s="1"/>
  <c r="L60" i="4"/>
  <c r="L58" i="4"/>
  <c r="M58" i="4" s="1"/>
  <c r="N58" i="4" s="1"/>
  <c r="L55" i="4"/>
  <c r="M55" i="4" s="1"/>
  <c r="O83" i="1"/>
  <c r="R12" i="4" l="1"/>
  <c r="N27" i="4"/>
  <c r="O27" i="4" s="1"/>
  <c r="M13" i="4"/>
  <c r="O21" i="4"/>
  <c r="P21" i="4" s="1"/>
  <c r="Q21" i="4" s="1"/>
  <c r="R21" i="4" s="1"/>
  <c r="S21" i="4" s="1"/>
  <c r="T21" i="4" s="1"/>
  <c r="U21" i="4" s="1"/>
  <c r="V21" i="4" s="1"/>
  <c r="W21" i="4" s="1"/>
  <c r="X21" i="4" s="1"/>
  <c r="N16" i="4"/>
  <c r="O16" i="4" s="1"/>
  <c r="M24" i="4"/>
  <c r="P26" i="4"/>
  <c r="Q26" i="4" s="1"/>
  <c r="O30" i="4"/>
  <c r="P30" i="4" s="1"/>
  <c r="Q30" i="4" s="1"/>
  <c r="S12" i="4"/>
  <c r="T12" i="4" s="1"/>
  <c r="U12" i="4" s="1"/>
  <c r="V12" i="4" s="1"/>
  <c r="W12" i="4" s="1"/>
  <c r="X12" i="4" s="1"/>
  <c r="M28" i="4"/>
  <c r="J25" i="4"/>
  <c r="O14" i="4"/>
  <c r="P14" i="4" s="1"/>
  <c r="Q14" i="4" s="1"/>
  <c r="R14" i="4" s="1"/>
  <c r="S14" i="4" s="1"/>
  <c r="T14" i="4" s="1"/>
  <c r="U14" i="4" s="1"/>
  <c r="V14" i="4" s="1"/>
  <c r="W14" i="4" s="1"/>
  <c r="X14" i="4" s="1"/>
  <c r="L15" i="4"/>
  <c r="L19" i="4"/>
  <c r="M19" i="4" s="1"/>
  <c r="P27" i="4"/>
  <c r="K17" i="4"/>
  <c r="Q22" i="4"/>
  <c r="R22" i="4" s="1"/>
  <c r="S22" i="4" s="1"/>
  <c r="T22" i="4" s="1"/>
  <c r="U22" i="4" s="1"/>
  <c r="V22" i="4" s="1"/>
  <c r="W22" i="4" s="1"/>
  <c r="X22" i="4" s="1"/>
  <c r="N23" i="4"/>
  <c r="O23" i="4" s="1"/>
  <c r="P23" i="4" s="1"/>
  <c r="Q23" i="4" s="1"/>
  <c r="N29" i="4"/>
  <c r="K20" i="4"/>
  <c r="M31" i="4"/>
  <c r="N31" i="4" s="1"/>
  <c r="M18" i="4"/>
  <c r="L61" i="4"/>
  <c r="M61" i="4" s="1"/>
  <c r="O53" i="4"/>
  <c r="P53" i="4" s="1"/>
  <c r="N51" i="4"/>
  <c r="M59" i="4"/>
  <c r="N59" i="4" s="1"/>
  <c r="O59" i="4" s="1"/>
  <c r="M60" i="4"/>
  <c r="N60" i="4" s="1"/>
  <c r="O60" i="4" s="1"/>
  <c r="P60" i="4" s="1"/>
  <c r="Q60" i="4" s="1"/>
  <c r="R60" i="4" s="1"/>
  <c r="S60" i="4" s="1"/>
  <c r="T60" i="4" s="1"/>
  <c r="U60" i="4" s="1"/>
  <c r="V60" i="4" s="1"/>
  <c r="W60" i="4" s="1"/>
  <c r="N55" i="4"/>
  <c r="O55" i="4" s="1"/>
  <c r="P55" i="4" s="1"/>
  <c r="Q55" i="4" s="1"/>
  <c r="R55" i="4" s="1"/>
  <c r="O58" i="4"/>
  <c r="P83" i="1"/>
  <c r="R26" i="4" l="1"/>
  <c r="S26" i="4" s="1"/>
  <c r="T26" i="4" s="1"/>
  <c r="U26" i="4" s="1"/>
  <c r="V26" i="4" s="1"/>
  <c r="W26" i="4" s="1"/>
  <c r="X26" i="4" s="1"/>
  <c r="P16" i="4"/>
  <c r="Q16" i="4" s="1"/>
  <c r="Y22" i="4"/>
  <c r="N24" i="4"/>
  <c r="O24" i="4" s="1"/>
  <c r="N13" i="4"/>
  <c r="N28" i="4"/>
  <c r="O28" i="4" s="1"/>
  <c r="P28" i="4" s="1"/>
  <c r="Q28" i="4" s="1"/>
  <c r="R28" i="4" s="1"/>
  <c r="S28" i="4" s="1"/>
  <c r="T28" i="4" s="1"/>
  <c r="U28" i="4" s="1"/>
  <c r="V28" i="4" s="1"/>
  <c r="W28" i="4" s="1"/>
  <c r="X28" i="4" s="1"/>
  <c r="O31" i="4"/>
  <c r="P31" i="4"/>
  <c r="M15" i="4"/>
  <c r="N15" i="4" s="1"/>
  <c r="R30" i="4"/>
  <c r="S30" i="4" s="1"/>
  <c r="T30" i="4" s="1"/>
  <c r="U30" i="4" s="1"/>
  <c r="V30" i="4" s="1"/>
  <c r="W30" i="4" s="1"/>
  <c r="X30" i="4" s="1"/>
  <c r="R23" i="4"/>
  <c r="S23" i="4" s="1"/>
  <c r="T23" i="4" s="1"/>
  <c r="U23" i="4" s="1"/>
  <c r="V23" i="4" s="1"/>
  <c r="W23" i="4" s="1"/>
  <c r="X23" i="4" s="1"/>
  <c r="O29" i="4"/>
  <c r="P29" i="4" s="1"/>
  <c r="Q29" i="4" s="1"/>
  <c r="R29" i="4" s="1"/>
  <c r="S29" i="4" s="1"/>
  <c r="T29" i="4" s="1"/>
  <c r="U29" i="4" s="1"/>
  <c r="V29" i="4" s="1"/>
  <c r="W29" i="4" s="1"/>
  <c r="X29" i="4" s="1"/>
  <c r="L17" i="4"/>
  <c r="Q27" i="4"/>
  <c r="R27" i="4" s="1"/>
  <c r="S27" i="4" s="1"/>
  <c r="N18" i="4"/>
  <c r="O18" i="4" s="1"/>
  <c r="N19" i="4"/>
  <c r="O19" i="4" s="1"/>
  <c r="P19" i="4" s="1"/>
  <c r="Q19" i="4" s="1"/>
  <c r="R19" i="4" s="1"/>
  <c r="S19" i="4" s="1"/>
  <c r="T19" i="4" s="1"/>
  <c r="U19" i="4" s="1"/>
  <c r="V19" i="4" s="1"/>
  <c r="W19" i="4" s="1"/>
  <c r="X19" i="4" s="1"/>
  <c r="Y12" i="4"/>
  <c r="K25" i="4"/>
  <c r="L25" i="4" s="1"/>
  <c r="M25" i="4" s="1"/>
  <c r="N25" i="4" s="1"/>
  <c r="O25" i="4" s="1"/>
  <c r="P25" i="4" s="1"/>
  <c r="Y23" i="4"/>
  <c r="L20" i="4"/>
  <c r="M20" i="4" s="1"/>
  <c r="N20" i="4" s="1"/>
  <c r="O20" i="4" s="1"/>
  <c r="P20" i="4" s="1"/>
  <c r="Q20" i="4" s="1"/>
  <c r="R20" i="4" s="1"/>
  <c r="S20" i="4" s="1"/>
  <c r="T20" i="4" s="1"/>
  <c r="U20" i="4" s="1"/>
  <c r="V20" i="4" s="1"/>
  <c r="W20" i="4" s="1"/>
  <c r="X20" i="4" s="1"/>
  <c r="N61" i="4"/>
  <c r="O61" i="4" s="1"/>
  <c r="P61" i="4" s="1"/>
  <c r="Q61" i="4" s="1"/>
  <c r="R61" i="4" s="1"/>
  <c r="S61" i="4" s="1"/>
  <c r="T61" i="4" s="1"/>
  <c r="U61" i="4" s="1"/>
  <c r="V61" i="4" s="1"/>
  <c r="W61" i="4" s="1"/>
  <c r="X61" i="4" s="1"/>
  <c r="Y61" i="4" s="1"/>
  <c r="P59" i="4"/>
  <c r="Q59" i="4" s="1"/>
  <c r="R59" i="4" s="1"/>
  <c r="S59" i="4" s="1"/>
  <c r="T59" i="4" s="1"/>
  <c r="U59" i="4" s="1"/>
  <c r="V59" i="4" s="1"/>
  <c r="P58" i="4"/>
  <c r="Q58" i="4" s="1"/>
  <c r="R58" i="4" s="1"/>
  <c r="S58" i="4" s="1"/>
  <c r="T58" i="4" s="1"/>
  <c r="U58" i="4" s="1"/>
  <c r="Y26" i="4"/>
  <c r="Y21" i="4"/>
  <c r="Q83" i="1"/>
  <c r="R16" i="4" l="1"/>
  <c r="S16" i="4" s="1"/>
  <c r="T16" i="4" s="1"/>
  <c r="U16" i="4" s="1"/>
  <c r="V16" i="4" s="1"/>
  <c r="W16" i="4" s="1"/>
  <c r="X16" i="4" s="1"/>
  <c r="O13" i="4"/>
  <c r="P13" i="4" s="1"/>
  <c r="O15" i="4"/>
  <c r="P15" i="4" s="1"/>
  <c r="Q15" i="4" s="1"/>
  <c r="R15" i="4" s="1"/>
  <c r="S15" i="4" s="1"/>
  <c r="P24" i="4"/>
  <c r="Q24" i="4" s="1"/>
  <c r="R24" i="4" s="1"/>
  <c r="S24" i="4" s="1"/>
  <c r="T24" i="4" s="1"/>
  <c r="U24" i="4" s="1"/>
  <c r="V24" i="4" s="1"/>
  <c r="W24" i="4" s="1"/>
  <c r="X24" i="4" s="1"/>
  <c r="Q25" i="4"/>
  <c r="R25" i="4" s="1"/>
  <c r="S25" i="4" s="1"/>
  <c r="T25" i="4" s="1"/>
  <c r="U25" i="4" s="1"/>
  <c r="V25" i="4" s="1"/>
  <c r="W25" i="4" s="1"/>
  <c r="X25" i="4" s="1"/>
  <c r="T27" i="4"/>
  <c r="U27" i="4" s="1"/>
  <c r="V27" i="4" s="1"/>
  <c r="W27" i="4" s="1"/>
  <c r="X27" i="4" s="1"/>
  <c r="Q31" i="4"/>
  <c r="R31" i="4" s="1"/>
  <c r="S31" i="4" s="1"/>
  <c r="T31" i="4" s="1"/>
  <c r="U31" i="4" s="1"/>
  <c r="V31" i="4" s="1"/>
  <c r="W31" i="4" s="1"/>
  <c r="X31" i="4" s="1"/>
  <c r="P18" i="4"/>
  <c r="Q18" i="4" s="1"/>
  <c r="R18" i="4" s="1"/>
  <c r="S18" i="4" s="1"/>
  <c r="T18" i="4" s="1"/>
  <c r="U18" i="4" s="1"/>
  <c r="V18" i="4" s="1"/>
  <c r="W18" i="4" s="1"/>
  <c r="X18" i="4" s="1"/>
  <c r="Y20" i="4"/>
  <c r="T15" i="4"/>
  <c r="U15" i="4" s="1"/>
  <c r="V15" i="4" s="1"/>
  <c r="W15" i="4" s="1"/>
  <c r="X15" i="4" s="1"/>
  <c r="Y19" i="4"/>
  <c r="M17" i="4"/>
  <c r="N17" i="4" s="1"/>
  <c r="O17" i="4" s="1"/>
  <c r="P17" i="4" s="1"/>
  <c r="Q17" i="4" s="1"/>
  <c r="R17" i="4" s="1"/>
  <c r="S17" i="4" s="1"/>
  <c r="T17" i="4" s="1"/>
  <c r="U17" i="4" s="1"/>
  <c r="V17" i="4" s="1"/>
  <c r="W17" i="4" s="1"/>
  <c r="X17" i="4" s="1"/>
  <c r="Y30" i="4"/>
  <c r="Y28" i="4"/>
  <c r="R83" i="1"/>
  <c r="Q13" i="4" l="1"/>
  <c r="R13" i="4" s="1"/>
  <c r="Y27" i="4"/>
  <c r="Y24" i="4"/>
  <c r="Y16" i="4"/>
  <c r="Y17" i="4"/>
  <c r="Y15" i="4"/>
  <c r="Y25" i="4"/>
  <c r="Y31" i="4"/>
  <c r="Y14" i="4"/>
  <c r="S83" i="1"/>
  <c r="S13" i="4" l="1"/>
  <c r="T13" i="4" s="1"/>
  <c r="U13" i="4" s="1"/>
  <c r="V13" i="4" s="1"/>
  <c r="W13" i="4" s="1"/>
  <c r="X13" i="4" s="1"/>
  <c r="Y29" i="4"/>
  <c r="Y18" i="4"/>
  <c r="T83" i="1"/>
  <c r="Y13" i="4" l="1"/>
  <c r="U83" i="1"/>
  <c r="V83" i="1" l="1"/>
  <c r="W83" i="1" l="1"/>
  <c r="X83" i="1" l="1"/>
  <c r="X31" i="1" l="1"/>
  <c r="W31" i="1"/>
  <c r="V31" i="1"/>
  <c r="U31" i="1"/>
  <c r="T31" i="1"/>
  <c r="S31" i="1"/>
  <c r="R31" i="1"/>
  <c r="Q31" i="1"/>
  <c r="P31" i="1"/>
  <c r="O31" i="1"/>
  <c r="N31" i="1"/>
  <c r="M31" i="1"/>
  <c r="L31" i="1"/>
  <c r="K31" i="1"/>
  <c r="J31" i="1"/>
  <c r="I31" i="1"/>
  <c r="H31" i="1"/>
  <c r="G31" i="1"/>
  <c r="F31" i="1"/>
  <c r="E31" i="1"/>
  <c r="X27" i="1"/>
  <c r="W27" i="1"/>
  <c r="V27" i="1"/>
  <c r="U27" i="1"/>
  <c r="T27" i="1"/>
  <c r="S27" i="1"/>
  <c r="R27" i="1"/>
  <c r="Q27" i="1"/>
  <c r="P27" i="1"/>
  <c r="O27" i="1"/>
  <c r="N27" i="1"/>
  <c r="M27" i="1"/>
  <c r="L27" i="1"/>
  <c r="K27" i="1"/>
  <c r="J27" i="1"/>
  <c r="I27" i="1"/>
  <c r="H27" i="1"/>
  <c r="G27" i="1"/>
  <c r="F27" i="1"/>
  <c r="X12" i="1"/>
  <c r="W12" i="1"/>
  <c r="V12" i="1"/>
  <c r="U12" i="1"/>
  <c r="T12" i="1"/>
  <c r="S12" i="1"/>
  <c r="R12" i="1"/>
  <c r="Q12" i="1"/>
  <c r="P12" i="1"/>
  <c r="O12" i="1"/>
  <c r="N12" i="1"/>
  <c r="M12" i="1"/>
  <c r="L12" i="1"/>
  <c r="K12" i="1"/>
  <c r="J12" i="1"/>
  <c r="I12" i="1"/>
  <c r="H12" i="1"/>
  <c r="G12" i="1"/>
  <c r="F12" i="1"/>
  <c r="E26" i="1" l="1"/>
  <c r="E35" i="1" s="1"/>
  <c r="E36" i="1" s="1"/>
  <c r="Y12" i="1"/>
  <c r="Y31" i="1"/>
  <c r="Y27" i="1"/>
  <c r="F44" i="1"/>
  <c r="G44" i="1" s="1"/>
  <c r="H44" i="1" s="1"/>
  <c r="I44" i="1" s="1"/>
  <c r="J44" i="1" s="1"/>
  <c r="K44" i="1" s="1"/>
  <c r="L44" i="1" s="1"/>
  <c r="M44" i="1" s="1"/>
  <c r="N44" i="1" s="1"/>
  <c r="O44" i="1" s="1"/>
  <c r="P44" i="1" s="1"/>
  <c r="Q44" i="1" s="1"/>
  <c r="R44" i="1" s="1"/>
  <c r="S44" i="1" s="1"/>
  <c r="T44" i="1" s="1"/>
  <c r="U44" i="1" s="1"/>
  <c r="V44" i="1" s="1"/>
  <c r="W44" i="1" s="1"/>
  <c r="X44" i="1" s="1"/>
  <c r="F11" i="1"/>
  <c r="G11" i="1" s="1"/>
  <c r="H11" i="1" s="1"/>
  <c r="I11" i="1" s="1"/>
  <c r="J11" i="1" s="1"/>
  <c r="K11" i="1" s="1"/>
  <c r="L11" i="1" s="1"/>
  <c r="M11" i="1" s="1"/>
  <c r="N11" i="1" s="1"/>
  <c r="O11" i="1" s="1"/>
  <c r="P11" i="1" s="1"/>
  <c r="Q11" i="1" s="1"/>
  <c r="R11" i="1" s="1"/>
  <c r="S11" i="1" s="1"/>
  <c r="T11" i="1" s="1"/>
  <c r="U11" i="1" s="1"/>
  <c r="V11" i="1" s="1"/>
  <c r="W11" i="1" s="1"/>
  <c r="X11" i="1" s="1"/>
  <c r="E37" i="1" l="1"/>
  <c r="E49" i="1" s="1"/>
  <c r="E46" i="1"/>
  <c r="E39" i="1" l="1"/>
  <c r="E84" i="1" l="1"/>
  <c r="E82" i="1" s="1"/>
  <c r="E86" i="1" s="1"/>
  <c r="Y56" i="1" l="1"/>
  <c r="Y57" i="1" l="1"/>
  <c r="E37" i="4" l="1" a="1"/>
  <c r="F37" i="4" l="1"/>
  <c r="F318" i="4" s="1"/>
  <c r="I37" i="4"/>
  <c r="I318" i="4" s="1"/>
  <c r="N37" i="4"/>
  <c r="N318" i="4" s="1"/>
  <c r="Q37" i="4"/>
  <c r="Q318" i="4" s="1"/>
  <c r="U37" i="4"/>
  <c r="U318" i="4" s="1"/>
  <c r="V37" i="4"/>
  <c r="V318" i="4" s="1"/>
  <c r="W37" i="4"/>
  <c r="W318" i="4" s="1"/>
  <c r="X37" i="4"/>
  <c r="X318" i="4" s="1"/>
  <c r="G37" i="4"/>
  <c r="G318" i="4" s="1"/>
  <c r="H37" i="4"/>
  <c r="H318" i="4" s="1"/>
  <c r="K37" i="4"/>
  <c r="K318" i="4" s="1"/>
  <c r="L37" i="4"/>
  <c r="L318" i="4" s="1"/>
  <c r="S37" i="4"/>
  <c r="S318" i="4" s="1"/>
  <c r="T37" i="4"/>
  <c r="T318" i="4" s="1"/>
  <c r="J37" i="4"/>
  <c r="J318" i="4" s="1"/>
  <c r="M37" i="4"/>
  <c r="M318" i="4" s="1"/>
  <c r="O37" i="4"/>
  <c r="O318" i="4" s="1"/>
  <c r="P37" i="4"/>
  <c r="P318" i="4" s="1"/>
  <c r="R37" i="4"/>
  <c r="R318" i="4" s="1"/>
  <c r="E37" i="4"/>
  <c r="E318" i="4" s="1"/>
  <c r="E50" i="1" l="1"/>
  <c r="E58" i="1"/>
  <c r="L50" i="1"/>
  <c r="L58" i="1"/>
  <c r="Q50" i="1"/>
  <c r="Q58" i="1"/>
  <c r="J50" i="1"/>
  <c r="J58" i="1"/>
  <c r="W50" i="1"/>
  <c r="W58" i="1"/>
  <c r="P50" i="1"/>
  <c r="P58" i="1"/>
  <c r="V50" i="1"/>
  <c r="V58" i="1"/>
  <c r="M50" i="1"/>
  <c r="M58" i="1"/>
  <c r="X50" i="1"/>
  <c r="X58" i="1"/>
  <c r="R50" i="1"/>
  <c r="R58" i="1"/>
  <c r="K50" i="1"/>
  <c r="K58" i="1"/>
  <c r="N50" i="1"/>
  <c r="N58" i="1"/>
  <c r="T50" i="1"/>
  <c r="T58" i="1"/>
  <c r="H50" i="1"/>
  <c r="H58" i="1"/>
  <c r="I50" i="1"/>
  <c r="I58" i="1"/>
  <c r="O50" i="1"/>
  <c r="O58" i="1"/>
  <c r="S50" i="1"/>
  <c r="S58" i="1"/>
  <c r="G50" i="1"/>
  <c r="G58" i="1"/>
  <c r="U50" i="1"/>
  <c r="U58" i="1"/>
  <c r="F50" i="1"/>
  <c r="F58" i="1"/>
  <c r="I75" i="1"/>
  <c r="M75" i="1"/>
  <c r="Q75" i="1"/>
  <c r="U75" i="1"/>
  <c r="E75" i="1"/>
  <c r="E45" i="1" s="1"/>
  <c r="V75" i="1"/>
  <c r="K75" i="1"/>
  <c r="W75" i="1"/>
  <c r="F75" i="1"/>
  <c r="J75" i="1"/>
  <c r="N75" i="1"/>
  <c r="R75" i="1"/>
  <c r="G75" i="1"/>
  <c r="O75" i="1"/>
  <c r="S75" i="1"/>
  <c r="P75" i="1"/>
  <c r="H75" i="1"/>
  <c r="L75" i="1"/>
  <c r="T75" i="1"/>
  <c r="Y318" i="4"/>
  <c r="E40" i="4"/>
  <c r="E63" i="4" s="1"/>
  <c r="Y37" i="4"/>
  <c r="M40" i="4"/>
  <c r="L40" i="4"/>
  <c r="X40" i="4"/>
  <c r="Q40" i="4"/>
  <c r="R40" i="4"/>
  <c r="J40" i="4"/>
  <c r="K40" i="4"/>
  <c r="W40" i="4"/>
  <c r="N40" i="4"/>
  <c r="P40" i="4"/>
  <c r="T40" i="4"/>
  <c r="H40" i="4"/>
  <c r="V40" i="4"/>
  <c r="I40" i="4"/>
  <c r="O40" i="4"/>
  <c r="S40" i="4"/>
  <c r="G40" i="4"/>
  <c r="U40" i="4"/>
  <c r="F40" i="4"/>
  <c r="Y50" i="1" l="1"/>
  <c r="Y58" i="1"/>
  <c r="X75" i="1"/>
  <c r="X51" i="1"/>
  <c r="Y51" i="1" s="1"/>
  <c r="D42" i="4" a="1"/>
  <c r="Y40" i="4"/>
  <c r="E322" i="4"/>
  <c r="K55" i="1" l="1"/>
  <c r="G55" i="1"/>
  <c r="R55" i="1"/>
  <c r="M55" i="1"/>
  <c r="F55" i="1"/>
  <c r="S55" i="1"/>
  <c r="N55" i="1"/>
  <c r="P55" i="1"/>
  <c r="I55" i="1"/>
  <c r="H55" i="1"/>
  <c r="E76" i="1"/>
  <c r="D44" i="4"/>
  <c r="H44" i="4" s="1"/>
  <c r="D51" i="4"/>
  <c r="O51" i="4" s="1"/>
  <c r="D60" i="4"/>
  <c r="X60" i="4" s="1"/>
  <c r="Y60" i="4" s="1"/>
  <c r="D55" i="4"/>
  <c r="S55" i="4" s="1"/>
  <c r="D58" i="4"/>
  <c r="V58" i="4" s="1"/>
  <c r="W58" i="4" s="1"/>
  <c r="X58" i="4" s="1"/>
  <c r="D42" i="4"/>
  <c r="F42" i="4" s="1"/>
  <c r="D49" i="4"/>
  <c r="M49" i="4" s="1"/>
  <c r="D52" i="4"/>
  <c r="P52" i="4" s="1"/>
  <c r="D54" i="4"/>
  <c r="R54" i="4" s="1"/>
  <c r="S54" i="4" s="1"/>
  <c r="T54" i="4" s="1"/>
  <c r="U54" i="4" s="1"/>
  <c r="V54" i="4" s="1"/>
  <c r="W54" i="4" s="1"/>
  <c r="X54" i="4" s="1"/>
  <c r="D61" i="4"/>
  <c r="D45" i="4"/>
  <c r="I45" i="4" s="1"/>
  <c r="D48" i="4"/>
  <c r="L48" i="4" s="1"/>
  <c r="D47" i="4"/>
  <c r="K47" i="4" s="1"/>
  <c r="D50" i="4"/>
  <c r="N50" i="4" s="1"/>
  <c r="D57" i="4"/>
  <c r="U57" i="4" s="1"/>
  <c r="D59" i="4"/>
  <c r="W59" i="4" s="1"/>
  <c r="D43" i="4"/>
  <c r="G43" i="4" s="1"/>
  <c r="D46" i="4"/>
  <c r="J46" i="4" s="1"/>
  <c r="D53" i="4"/>
  <c r="Q53" i="4" s="1"/>
  <c r="R53" i="4" s="1"/>
  <c r="S53" i="4" s="1"/>
  <c r="T53" i="4" s="1"/>
  <c r="U53" i="4" s="1"/>
  <c r="V53" i="4" s="1"/>
  <c r="W53" i="4" s="1"/>
  <c r="X53" i="4" s="1"/>
  <c r="D56" i="4"/>
  <c r="T56" i="4" s="1"/>
  <c r="U56" i="4" s="1"/>
  <c r="V56" i="4" s="1"/>
  <c r="W56" i="4" s="1"/>
  <c r="X56" i="4" s="1"/>
  <c r="J55" i="1"/>
  <c r="U55" i="1"/>
  <c r="Q55" i="1"/>
  <c r="O55" i="1"/>
  <c r="T55" i="1"/>
  <c r="L55" i="1"/>
  <c r="V55" i="1"/>
  <c r="W55" i="1"/>
  <c r="X55" i="1"/>
  <c r="E55" i="1" l="1"/>
  <c r="Y55" i="1" s="1"/>
  <c r="Y58" i="4"/>
  <c r="Y54" i="4"/>
  <c r="X59" i="4"/>
  <c r="Y59" i="4" s="1"/>
  <c r="M48" i="4"/>
  <c r="Q52" i="4"/>
  <c r="R52" i="4" s="1"/>
  <c r="S52" i="4" s="1"/>
  <c r="T52" i="4" s="1"/>
  <c r="U52" i="4" s="1"/>
  <c r="V52" i="4" s="1"/>
  <c r="W52" i="4" s="1"/>
  <c r="X52" i="4" s="1"/>
  <c r="T55" i="4"/>
  <c r="U55" i="4" s="1"/>
  <c r="V55" i="4" s="1"/>
  <c r="V57" i="4"/>
  <c r="W57" i="4" s="1"/>
  <c r="X57" i="4" s="1"/>
  <c r="J45" i="4"/>
  <c r="K45" i="4" s="1"/>
  <c r="N49" i="4"/>
  <c r="Y56" i="4"/>
  <c r="K46" i="4"/>
  <c r="O50" i="4"/>
  <c r="P50" i="4" s="1"/>
  <c r="Q50" i="4" s="1"/>
  <c r="G42" i="4"/>
  <c r="P51" i="4"/>
  <c r="Q51" i="4" s="1"/>
  <c r="R51" i="4" s="1"/>
  <c r="S51" i="4" s="1"/>
  <c r="Y53" i="4"/>
  <c r="H43" i="4"/>
  <c r="I43" i="4" s="1"/>
  <c r="L47" i="4"/>
  <c r="I44" i="4"/>
  <c r="T51" i="4" l="1"/>
  <c r="U51" i="4" s="1"/>
  <c r="V51" i="4" s="1"/>
  <c r="W51" i="4" s="1"/>
  <c r="X51" i="4" s="1"/>
  <c r="J43" i="4"/>
  <c r="K43" i="4" s="1"/>
  <c r="L43" i="4" s="1"/>
  <c r="H42" i="4"/>
  <c r="I42" i="4" s="1"/>
  <c r="J42" i="4" s="1"/>
  <c r="R50" i="4"/>
  <c r="S50" i="4" s="1"/>
  <c r="T50" i="4" s="1"/>
  <c r="U50" i="4" s="1"/>
  <c r="V50" i="4" s="1"/>
  <c r="W50" i="4" s="1"/>
  <c r="X50" i="4" s="1"/>
  <c r="Y57" i="4"/>
  <c r="L45" i="4"/>
  <c r="M45" i="4" s="1"/>
  <c r="Y52" i="4"/>
  <c r="O49" i="4"/>
  <c r="M47" i="4"/>
  <c r="N47" i="4" s="1"/>
  <c r="J44" i="4"/>
  <c r="L46" i="4"/>
  <c r="W55" i="4"/>
  <c r="X55" i="4" s="1"/>
  <c r="N48" i="4"/>
  <c r="Y50" i="4" l="1"/>
  <c r="K42" i="4"/>
  <c r="Y51" i="4"/>
  <c r="O48" i="4"/>
  <c r="P48" i="4" s="1"/>
  <c r="M43" i="4"/>
  <c r="N43" i="4" s="1"/>
  <c r="O47" i="4"/>
  <c r="P47" i="4" s="1"/>
  <c r="N45" i="4"/>
  <c r="O45" i="4" s="1"/>
  <c r="P45" i="4" s="1"/>
  <c r="Q45" i="4" s="1"/>
  <c r="R45" i="4" s="1"/>
  <c r="P49" i="4"/>
  <c r="M46" i="4"/>
  <c r="Y55" i="4"/>
  <c r="K44" i="4"/>
  <c r="F62" i="4"/>
  <c r="F63" i="4" s="1"/>
  <c r="F322" i="4" l="1"/>
  <c r="F76" i="1" s="1"/>
  <c r="F321" i="4"/>
  <c r="F22" i="1" s="1"/>
  <c r="F47" i="1" s="1"/>
  <c r="L42" i="4"/>
  <c r="M42" i="4" s="1"/>
  <c r="N42" i="4" s="1"/>
  <c r="O42" i="4" s="1"/>
  <c r="P42" i="4" s="1"/>
  <c r="Q42" i="4" s="1"/>
  <c r="R42" i="4" s="1"/>
  <c r="S42" i="4" s="1"/>
  <c r="T42" i="4" s="1"/>
  <c r="U42" i="4" s="1"/>
  <c r="O43" i="4"/>
  <c r="P43" i="4" s="1"/>
  <c r="Q47" i="4"/>
  <c r="R47" i="4" s="1"/>
  <c r="S47" i="4" s="1"/>
  <c r="T47" i="4" s="1"/>
  <c r="U47" i="4" s="1"/>
  <c r="V47" i="4" s="1"/>
  <c r="W47" i="4" s="1"/>
  <c r="X47" i="4" s="1"/>
  <c r="Q48" i="4"/>
  <c r="R48" i="4" s="1"/>
  <c r="S45" i="4"/>
  <c r="T45" i="4" s="1"/>
  <c r="Q49" i="4"/>
  <c r="L44" i="4"/>
  <c r="N46" i="4"/>
  <c r="G62" i="4"/>
  <c r="G321" i="4" s="1"/>
  <c r="G22" i="1" s="1"/>
  <c r="G47" i="1" s="1"/>
  <c r="G63" i="4" l="1"/>
  <c r="G322" i="4" s="1"/>
  <c r="V42" i="4"/>
  <c r="W42" i="4" s="1"/>
  <c r="S48" i="4"/>
  <c r="Y47" i="4"/>
  <c r="U45" i="4"/>
  <c r="V45" i="4" s="1"/>
  <c r="W45" i="4" s="1"/>
  <c r="X45" i="4" s="1"/>
  <c r="Q43" i="4"/>
  <c r="R43" i="4" s="1"/>
  <c r="S43" i="4" s="1"/>
  <c r="T43" i="4" s="1"/>
  <c r="U43" i="4" s="1"/>
  <c r="V43" i="4" s="1"/>
  <c r="W43" i="4" s="1"/>
  <c r="X43" i="4" s="1"/>
  <c r="O46" i="4"/>
  <c r="P46" i="4" s="1"/>
  <c r="Q46" i="4" s="1"/>
  <c r="R46" i="4" s="1"/>
  <c r="S46" i="4" s="1"/>
  <c r="T46" i="4" s="1"/>
  <c r="U46" i="4" s="1"/>
  <c r="V46" i="4" s="1"/>
  <c r="W46" i="4" s="1"/>
  <c r="X46" i="4" s="1"/>
  <c r="R49" i="4"/>
  <c r="S49" i="4" s="1"/>
  <c r="T49" i="4" s="1"/>
  <c r="U49" i="4" s="1"/>
  <c r="M44" i="4"/>
  <c r="N44" i="4" s="1"/>
  <c r="F18" i="1"/>
  <c r="F26" i="1" s="1"/>
  <c r="F35" i="1" s="1"/>
  <c r="F36" i="1" s="1"/>
  <c r="H62" i="4"/>
  <c r="H321" i="4" s="1"/>
  <c r="H22" i="1" s="1"/>
  <c r="H47" i="1" s="1"/>
  <c r="H63" i="4" l="1"/>
  <c r="F37" i="1"/>
  <c r="F49" i="1" s="1"/>
  <c r="G76" i="1"/>
  <c r="T48" i="4"/>
  <c r="Y45" i="4"/>
  <c r="Y43" i="4"/>
  <c r="V49" i="4"/>
  <c r="W49" i="4" s="1"/>
  <c r="X49" i="4" s="1"/>
  <c r="Y49" i="4" s="1"/>
  <c r="Y46" i="4"/>
  <c r="O44" i="4"/>
  <c r="P44" i="4" s="1"/>
  <c r="Q44" i="4" s="1"/>
  <c r="R44" i="4" s="1"/>
  <c r="S44" i="4" s="1"/>
  <c r="T44" i="4" s="1"/>
  <c r="U44" i="4" s="1"/>
  <c r="X42" i="4"/>
  <c r="H18" i="1"/>
  <c r="I62" i="4"/>
  <c r="I321" i="4" s="1"/>
  <c r="I22" i="1" s="1"/>
  <c r="I47" i="1" s="1"/>
  <c r="H322" i="4"/>
  <c r="H76" i="1" s="1"/>
  <c r="G18" i="1"/>
  <c r="I63" i="4" l="1"/>
  <c r="I322" i="4" s="1"/>
  <c r="I76" i="1" s="1"/>
  <c r="F39" i="1"/>
  <c r="G26" i="1"/>
  <c r="G35" i="1" s="1"/>
  <c r="G36" i="1" s="1"/>
  <c r="H26" i="1"/>
  <c r="H35" i="1" s="1"/>
  <c r="H36" i="1" s="1"/>
  <c r="H37" i="1" s="1"/>
  <c r="H39" i="1" s="1"/>
  <c r="U48" i="4"/>
  <c r="V48" i="4" s="1"/>
  <c r="W48" i="4" s="1"/>
  <c r="X48" i="4" s="1"/>
  <c r="V44" i="4"/>
  <c r="J62" i="4"/>
  <c r="J321" i="4" s="1"/>
  <c r="J22" i="1" s="1"/>
  <c r="J47" i="1" s="1"/>
  <c r="J63" i="4" l="1"/>
  <c r="J322" i="4" s="1"/>
  <c r="J76" i="1" s="1"/>
  <c r="G37" i="1"/>
  <c r="G49" i="1" s="1"/>
  <c r="H49" i="1"/>
  <c r="G46" i="1"/>
  <c r="H46" i="1"/>
  <c r="U62" i="4"/>
  <c r="Y48" i="4"/>
  <c r="W44" i="4"/>
  <c r="V62" i="4"/>
  <c r="V321" i="4" s="1"/>
  <c r="V22" i="1" s="1"/>
  <c r="V47" i="1" s="1"/>
  <c r="I18" i="1"/>
  <c r="I26" i="1" s="1"/>
  <c r="I35" i="1" s="1"/>
  <c r="I36" i="1" s="1"/>
  <c r="I37" i="1" s="1"/>
  <c r="I39" i="1" s="1"/>
  <c r="F46" i="1"/>
  <c r="F45" i="1" s="1"/>
  <c r="K62" i="4"/>
  <c r="K321" i="4" s="1"/>
  <c r="K22" i="1" s="1"/>
  <c r="K47" i="1" s="1"/>
  <c r="J18" i="1"/>
  <c r="K63" i="4" l="1"/>
  <c r="G45" i="1"/>
  <c r="H45" i="1"/>
  <c r="G39" i="1"/>
  <c r="I49" i="1"/>
  <c r="J26" i="1"/>
  <c r="J35" i="1" s="1"/>
  <c r="J36" i="1" s="1"/>
  <c r="J37" i="1" s="1"/>
  <c r="J39" i="1" s="1"/>
  <c r="U321" i="4"/>
  <c r="U22" i="1" s="1"/>
  <c r="U47" i="1" s="1"/>
  <c r="V18" i="1"/>
  <c r="X44" i="4"/>
  <c r="W62" i="4"/>
  <c r="W321" i="4" s="1"/>
  <c r="W22" i="1" s="1"/>
  <c r="W47" i="1" s="1"/>
  <c r="K18" i="1"/>
  <c r="L62" i="4"/>
  <c r="L321" i="4" s="1"/>
  <c r="L22" i="1" s="1"/>
  <c r="L47" i="1" s="1"/>
  <c r="K322" i="4"/>
  <c r="K76" i="1" s="1"/>
  <c r="L63" i="4" l="1"/>
  <c r="J49" i="1"/>
  <c r="J46" i="1"/>
  <c r="K26" i="1"/>
  <c r="K35" i="1" s="1"/>
  <c r="K36" i="1" s="1"/>
  <c r="V26" i="1"/>
  <c r="V35" i="1" s="1"/>
  <c r="V36" i="1" s="1"/>
  <c r="V37" i="1" s="1"/>
  <c r="V39" i="1" s="1"/>
  <c r="U18" i="1"/>
  <c r="W18" i="1"/>
  <c r="Y44" i="4"/>
  <c r="X62" i="4"/>
  <c r="X321" i="4" s="1"/>
  <c r="X22" i="1" s="1"/>
  <c r="X47" i="1" s="1"/>
  <c r="H84" i="1"/>
  <c r="H82" i="1" s="1"/>
  <c r="H86" i="1" s="1"/>
  <c r="G84" i="1"/>
  <c r="G82" i="1" s="1"/>
  <c r="G86" i="1" s="1"/>
  <c r="F84" i="1"/>
  <c r="F82" i="1" s="1"/>
  <c r="F86" i="1" s="1"/>
  <c r="L322" i="4"/>
  <c r="L76" i="1" s="1"/>
  <c r="M62" i="4"/>
  <c r="M321" i="4" s="1"/>
  <c r="M22" i="1" s="1"/>
  <c r="M47" i="1" s="1"/>
  <c r="M63" i="4" l="1"/>
  <c r="J45" i="1"/>
  <c r="K37" i="1"/>
  <c r="K49" i="1" s="1"/>
  <c r="V49" i="1"/>
  <c r="V46" i="1"/>
  <c r="K46" i="1"/>
  <c r="W26" i="1"/>
  <c r="W35" i="1" s="1"/>
  <c r="W36" i="1" s="1"/>
  <c r="W37" i="1" s="1"/>
  <c r="W39" i="1" s="1"/>
  <c r="U26" i="1"/>
  <c r="U35" i="1" s="1"/>
  <c r="U36" i="1" s="1"/>
  <c r="U37" i="1" s="1"/>
  <c r="U39" i="1" s="1"/>
  <c r="X18" i="1"/>
  <c r="L18" i="1"/>
  <c r="L26" i="1" s="1"/>
  <c r="L35" i="1" s="1"/>
  <c r="L36" i="1" s="1"/>
  <c r="L37" i="1" s="1"/>
  <c r="L39" i="1" s="1"/>
  <c r="M18" i="1"/>
  <c r="N62" i="4"/>
  <c r="N321" i="4" s="1"/>
  <c r="N22" i="1" s="1"/>
  <c r="N47" i="1" s="1"/>
  <c r="M322" i="4"/>
  <c r="M76" i="1" s="1"/>
  <c r="I46" i="1"/>
  <c r="I45" i="1" s="1"/>
  <c r="N63" i="4" l="1"/>
  <c r="K45" i="1"/>
  <c r="V45" i="1"/>
  <c r="K39" i="1"/>
  <c r="K84" i="1" s="1"/>
  <c r="K82" i="1" s="1"/>
  <c r="K86" i="1" s="1"/>
  <c r="W49" i="1"/>
  <c r="U49" i="1"/>
  <c r="L49" i="1"/>
  <c r="W46" i="1"/>
  <c r="X26" i="1"/>
  <c r="X35" i="1" s="1"/>
  <c r="X36" i="1" s="1"/>
  <c r="U46" i="1"/>
  <c r="U45" i="1" s="1"/>
  <c r="M26" i="1"/>
  <c r="M35" i="1" s="1"/>
  <c r="M36" i="1" s="1"/>
  <c r="M37" i="1" s="1"/>
  <c r="M39" i="1" s="1"/>
  <c r="O62" i="4"/>
  <c r="O321" i="4" s="1"/>
  <c r="O22" i="1" s="1"/>
  <c r="O47" i="1" s="1"/>
  <c r="N322" i="4"/>
  <c r="N76" i="1" s="1"/>
  <c r="I84" i="1"/>
  <c r="I82" i="1" s="1"/>
  <c r="I86" i="1" s="1"/>
  <c r="J84" i="1"/>
  <c r="J82" i="1" s="1"/>
  <c r="J86" i="1" s="1"/>
  <c r="N18" i="1"/>
  <c r="O63" i="4" l="1"/>
  <c r="W45" i="1"/>
  <c r="X37" i="1"/>
  <c r="X49" i="1" s="1"/>
  <c r="M49" i="1"/>
  <c r="M46" i="1"/>
  <c r="X46" i="1"/>
  <c r="X45" i="1" s="1"/>
  <c r="N26" i="1"/>
  <c r="N35" i="1" s="1"/>
  <c r="N36" i="1" s="1"/>
  <c r="N37" i="1" s="1"/>
  <c r="N39" i="1" s="1"/>
  <c r="P62" i="4"/>
  <c r="P321" i="4" s="1"/>
  <c r="P22" i="1" s="1"/>
  <c r="P47" i="1" s="1"/>
  <c r="O322" i="4"/>
  <c r="O76" i="1" s="1"/>
  <c r="O18" i="1"/>
  <c r="O26" i="1" s="1"/>
  <c r="O35" i="1" s="1"/>
  <c r="O36" i="1" s="1"/>
  <c r="O37" i="1" s="1"/>
  <c r="O39" i="1" s="1"/>
  <c r="P63" i="4" l="1"/>
  <c r="M45" i="1"/>
  <c r="X39" i="1"/>
  <c r="N49" i="1"/>
  <c r="O49" i="1"/>
  <c r="N46" i="1"/>
  <c r="P18" i="1"/>
  <c r="Q62" i="4"/>
  <c r="Q321" i="4" s="1"/>
  <c r="Q22" i="1" s="1"/>
  <c r="Q47" i="1" s="1"/>
  <c r="L46" i="1"/>
  <c r="L45" i="1" s="1"/>
  <c r="Q63" i="4" l="1"/>
  <c r="P322" i="4"/>
  <c r="P76" i="1" s="1"/>
  <c r="N45" i="1"/>
  <c r="P26" i="1"/>
  <c r="P35" i="1" s="1"/>
  <c r="P36" i="1" s="1"/>
  <c r="M84" i="1"/>
  <c r="M82" i="1" s="1"/>
  <c r="M86" i="1" s="1"/>
  <c r="L84" i="1"/>
  <c r="L82" i="1" s="1"/>
  <c r="L86" i="1" s="1"/>
  <c r="N84" i="1"/>
  <c r="N82" i="1" s="1"/>
  <c r="N86" i="1" s="1"/>
  <c r="Q18" i="1"/>
  <c r="Q322" i="4"/>
  <c r="Q76" i="1" s="1"/>
  <c r="R62" i="4"/>
  <c r="R321" i="4" s="1"/>
  <c r="R22" i="1" s="1"/>
  <c r="R47" i="1" s="1"/>
  <c r="R63" i="4" l="1"/>
  <c r="P37" i="1"/>
  <c r="P49" i="1" s="1"/>
  <c r="P46" i="1"/>
  <c r="Q26" i="1"/>
  <c r="Q35" i="1" s="1"/>
  <c r="Q36" i="1" s="1"/>
  <c r="Q37" i="1" s="1"/>
  <c r="Q39" i="1" s="1"/>
  <c r="R18" i="1"/>
  <c r="R26" i="1" s="1"/>
  <c r="R35" i="1" s="1"/>
  <c r="R36" i="1" s="1"/>
  <c r="R37" i="1" s="1"/>
  <c r="R39" i="1" s="1"/>
  <c r="O46" i="1"/>
  <c r="O45" i="1" s="1"/>
  <c r="S62" i="4"/>
  <c r="S321" i="4" s="1"/>
  <c r="S22" i="1" s="1"/>
  <c r="S47" i="1" s="1"/>
  <c r="S63" i="4" l="1"/>
  <c r="S322" i="4" s="1"/>
  <c r="S76" i="1" s="1"/>
  <c r="R322" i="4"/>
  <c r="R76" i="1" s="1"/>
  <c r="P45" i="1"/>
  <c r="P39" i="1"/>
  <c r="P84" i="1" s="1"/>
  <c r="P82" i="1" s="1"/>
  <c r="P86" i="1" s="1"/>
  <c r="Q49" i="1"/>
  <c r="R49" i="1"/>
  <c r="Q46" i="1"/>
  <c r="S18" i="1"/>
  <c r="O84" i="1"/>
  <c r="O82" i="1" s="1"/>
  <c r="O86" i="1" s="1"/>
  <c r="T62" i="4"/>
  <c r="T321" i="4" s="1"/>
  <c r="T22" i="1" s="1"/>
  <c r="T47" i="1" s="1"/>
  <c r="Y42" i="4"/>
  <c r="T63" i="4" l="1"/>
  <c r="U63" i="4" s="1"/>
  <c r="V63" i="4" s="1"/>
  <c r="W63" i="4" s="1"/>
  <c r="X63" i="4" s="1"/>
  <c r="Q45" i="1"/>
  <c r="S26" i="1"/>
  <c r="S35" i="1" s="1"/>
  <c r="S36" i="1" s="1"/>
  <c r="Y321" i="4"/>
  <c r="Q84" i="1"/>
  <c r="Q82" i="1" s="1"/>
  <c r="Q86" i="1" s="1"/>
  <c r="Y62" i="4"/>
  <c r="R46" i="1"/>
  <c r="R45" i="1" s="1"/>
  <c r="T322" i="4" l="1"/>
  <c r="T76" i="1" s="1"/>
  <c r="S37" i="1"/>
  <c r="S49" i="1" s="1"/>
  <c r="S46" i="1"/>
  <c r="U322" i="4"/>
  <c r="U76" i="1" s="1"/>
  <c r="T18" i="1"/>
  <c r="T26" i="1" s="1"/>
  <c r="T35" i="1" s="1"/>
  <c r="T36" i="1" s="1"/>
  <c r="T37" i="1" s="1"/>
  <c r="T39" i="1" s="1"/>
  <c r="Y47" i="1"/>
  <c r="Y22" i="1"/>
  <c r="S45" i="1" l="1"/>
  <c r="Y36" i="1"/>
  <c r="S39" i="1"/>
  <c r="Y39" i="1" s="1"/>
  <c r="Y37" i="1"/>
  <c r="T49" i="1"/>
  <c r="Y18" i="1"/>
  <c r="R84" i="1"/>
  <c r="R82" i="1" s="1"/>
  <c r="R86" i="1" s="1"/>
  <c r="V322" i="4"/>
  <c r="V76" i="1" s="1"/>
  <c r="S84" i="1" l="1"/>
  <c r="S82" i="1" s="1"/>
  <c r="S86" i="1" s="1"/>
  <c r="Y26" i="1"/>
  <c r="W322" i="4" l="1"/>
  <c r="W76" i="1" s="1"/>
  <c r="T46" i="1"/>
  <c r="T45" i="1" s="1"/>
  <c r="Y45" i="1" s="1"/>
  <c r="Y35" i="1"/>
  <c r="Y49" i="1" l="1"/>
  <c r="Y46" i="1"/>
  <c r="X76" i="1" l="1"/>
  <c r="T84" i="1"/>
  <c r="T82" i="1" s="1"/>
  <c r="T86" i="1" s="1"/>
  <c r="W84" i="1"/>
  <c r="W82" i="1" s="1"/>
  <c r="W86" i="1" s="1"/>
  <c r="X84" i="1"/>
  <c r="X82" i="1" s="1"/>
  <c r="X86" i="1" s="1"/>
  <c r="V84" i="1"/>
  <c r="V82" i="1" s="1"/>
  <c r="V86" i="1" s="1"/>
  <c r="U84" i="1"/>
  <c r="U82" i="1" s="1"/>
  <c r="U86" i="1" s="1"/>
  <c r="E65" i="1" l="1"/>
  <c r="E67" i="1" s="1"/>
  <c r="F66" i="1" s="1"/>
  <c r="E74" i="1" l="1"/>
  <c r="E73" i="1" s="1"/>
  <c r="E87" i="1" s="1"/>
  <c r="F65" i="1"/>
  <c r="F67" i="1" s="1"/>
  <c r="G65" i="1"/>
  <c r="F74" i="1" l="1"/>
  <c r="F73" i="1" s="1"/>
  <c r="F87" i="1" s="1"/>
  <c r="G66" i="1"/>
  <c r="G67" i="1" s="1"/>
  <c r="L65" i="1"/>
  <c r="O65" i="1"/>
  <c r="Q65" i="1"/>
  <c r="K65" i="1"/>
  <c r="M65" i="1"/>
  <c r="J65" i="1"/>
  <c r="I65" i="1"/>
  <c r="N65" i="1"/>
  <c r="P65" i="1"/>
  <c r="H66" i="1" l="1"/>
  <c r="G74" i="1"/>
  <c r="G73" i="1" s="1"/>
  <c r="G87" i="1" s="1"/>
  <c r="H65" i="1"/>
  <c r="H67" i="1" l="1"/>
  <c r="I66" i="1" s="1"/>
  <c r="I67" i="1" s="1"/>
  <c r="H74" i="1" l="1"/>
  <c r="H73" i="1" s="1"/>
  <c r="H87" i="1" s="1"/>
  <c r="J66" i="1"/>
  <c r="J67" i="1" s="1"/>
  <c r="I74" i="1"/>
  <c r="I73" i="1" s="1"/>
  <c r="I87" i="1" s="1"/>
  <c r="J74" i="1" l="1"/>
  <c r="J73" i="1" s="1"/>
  <c r="J87" i="1" s="1"/>
  <c r="K66" i="1"/>
  <c r="K67" i="1" s="1"/>
  <c r="K74" i="1" l="1"/>
  <c r="K73" i="1" s="1"/>
  <c r="K87" i="1" s="1"/>
  <c r="L66" i="1"/>
  <c r="L67" i="1" s="1"/>
  <c r="M66" i="1" l="1"/>
  <c r="M67" i="1" s="1"/>
  <c r="L74" i="1"/>
  <c r="L73" i="1" s="1"/>
  <c r="L87" i="1" s="1"/>
  <c r="N66" i="1" l="1"/>
  <c r="N67" i="1" s="1"/>
  <c r="M74" i="1"/>
  <c r="M73" i="1" s="1"/>
  <c r="M87" i="1" s="1"/>
  <c r="O66" i="1" l="1"/>
  <c r="O67" i="1" s="1"/>
  <c r="N74" i="1"/>
  <c r="N73" i="1" s="1"/>
  <c r="N87" i="1" s="1"/>
  <c r="O74" i="1" l="1"/>
  <c r="O73" i="1" s="1"/>
  <c r="O87" i="1" s="1"/>
  <c r="P66" i="1"/>
  <c r="P67" i="1" s="1"/>
  <c r="Q66" i="1" l="1"/>
  <c r="Q67" i="1" s="1"/>
  <c r="P74" i="1"/>
  <c r="P73" i="1" s="1"/>
  <c r="P87" i="1" s="1"/>
  <c r="Q74" i="1" l="1"/>
  <c r="Q73" i="1" s="1"/>
  <c r="Q87" i="1" s="1"/>
  <c r="R66" i="1"/>
  <c r="W65" i="1"/>
  <c r="T65" i="1"/>
  <c r="V65" i="1"/>
  <c r="X65" i="1"/>
  <c r="U65" i="1"/>
  <c r="S65" i="1"/>
  <c r="R65" i="1" l="1"/>
  <c r="R67" i="1" s="1"/>
  <c r="R74" i="1" s="1"/>
  <c r="R73" i="1" s="1"/>
  <c r="R87" i="1" s="1"/>
  <c r="S66" i="1" l="1"/>
  <c r="S67" i="1" s="1"/>
  <c r="S74" i="1" s="1"/>
  <c r="S73" i="1" s="1"/>
  <c r="S87" i="1" s="1"/>
  <c r="T66" i="1" l="1"/>
  <c r="T67" i="1" s="1"/>
  <c r="U66" i="1" s="1"/>
  <c r="U67" i="1" s="1"/>
  <c r="T74" i="1" l="1"/>
  <c r="T73" i="1" s="1"/>
  <c r="T87" i="1" s="1"/>
  <c r="V66" i="1"/>
  <c r="V67" i="1" s="1"/>
  <c r="U74" i="1"/>
  <c r="U73" i="1" s="1"/>
  <c r="U87" i="1" s="1"/>
  <c r="W66" i="1" l="1"/>
  <c r="W67" i="1" s="1"/>
  <c r="V74" i="1"/>
  <c r="V73" i="1" s="1"/>
  <c r="V87" i="1" s="1"/>
  <c r="X66" i="1" l="1"/>
  <c r="X67" i="1" s="1"/>
  <c r="X74" i="1" s="1"/>
  <c r="X73" i="1" s="1"/>
  <c r="X87" i="1" s="1"/>
  <c r="W74" i="1"/>
  <c r="W73" i="1" s="1"/>
  <c r="W87" i="1" s="1"/>
</calcChain>
</file>

<file path=xl/sharedStrings.xml><?xml version="1.0" encoding="utf-8"?>
<sst xmlns="http://schemas.openxmlformats.org/spreadsheetml/2006/main" count="503" uniqueCount="128">
  <si>
    <r>
      <rPr>
        <sz val="11"/>
        <color theme="1"/>
        <rFont val="ＭＳ Ｐゴシック"/>
        <family val="2"/>
        <charset val="128"/>
      </rPr>
      <t>平成</t>
    </r>
    <r>
      <rPr>
        <sz val="11"/>
        <color theme="1"/>
        <rFont val="Arial"/>
        <family val="2"/>
      </rPr>
      <t>30</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</si>
  <si>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31</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</si>
  <si>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32</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</si>
  <si>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33</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</si>
  <si>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34</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</si>
  <si>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35</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</si>
  <si>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36</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</si>
  <si>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37</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</si>
  <si>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38</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</si>
  <si>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39</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</si>
  <si>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40</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</si>
  <si>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41</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</si>
  <si>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42</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</si>
  <si>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43</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</si>
  <si>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44</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</si>
  <si>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45</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</si>
  <si>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46</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</si>
  <si>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47</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</si>
  <si>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48</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</si>
  <si>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49</t>
    </r>
    <r>
      <rPr>
        <sz val="11"/>
        <color theme="1"/>
        <rFont val="ＭＳ Ｐゴシック"/>
        <family val="2"/>
        <charset val="128"/>
      </rPr>
      <t>年度</t>
    </r>
    <rPh sb="0" eb="2">
      <t>ヘイセイ</t>
    </rPh>
    <rPh sb="4" eb="6">
      <t>ネンド</t>
    </rPh>
    <phoneticPr fontId="3"/>
  </si>
  <si>
    <t>下水道利用料金収入</t>
    <rPh sb="0" eb="3">
      <t>ゲスイドウ</t>
    </rPh>
    <rPh sb="3" eb="5">
      <t>リヨウ</t>
    </rPh>
    <rPh sb="5" eb="7">
      <t>リョウキン</t>
    </rPh>
    <rPh sb="7" eb="9">
      <t>シュウニュウ</t>
    </rPh>
    <phoneticPr fontId="3"/>
  </si>
  <si>
    <t>附帯事業収入</t>
    <rPh sb="0" eb="2">
      <t>フタイ</t>
    </rPh>
    <rPh sb="2" eb="4">
      <t>ジギョウ</t>
    </rPh>
    <rPh sb="4" eb="6">
      <t>シュウニュウ</t>
    </rPh>
    <phoneticPr fontId="3"/>
  </si>
  <si>
    <t>任意事業収入</t>
    <rPh sb="0" eb="2">
      <t>ニンイ</t>
    </rPh>
    <rPh sb="2" eb="4">
      <t>ジギョウ</t>
    </rPh>
    <rPh sb="4" eb="6">
      <t>シュウニュウ</t>
    </rPh>
    <phoneticPr fontId="3"/>
  </si>
  <si>
    <t>営業費用</t>
    <rPh sb="0" eb="2">
      <t>エイギョウ</t>
    </rPh>
    <rPh sb="2" eb="4">
      <t>ヒヨウ</t>
    </rPh>
    <phoneticPr fontId="3"/>
  </si>
  <si>
    <t>維持管理費</t>
    <rPh sb="0" eb="2">
      <t>イジ</t>
    </rPh>
    <rPh sb="2" eb="5">
      <t>カンリヒ</t>
    </rPh>
    <phoneticPr fontId="3"/>
  </si>
  <si>
    <t>人件費</t>
    <rPh sb="0" eb="3">
      <t>ジンケンヒ</t>
    </rPh>
    <phoneticPr fontId="3"/>
  </si>
  <si>
    <t>営業外収益</t>
    <rPh sb="0" eb="3">
      <t>エイギョウガイ</t>
    </rPh>
    <rPh sb="3" eb="5">
      <t>シュウエキ</t>
    </rPh>
    <phoneticPr fontId="3"/>
  </si>
  <si>
    <t>営業収益</t>
    <rPh sb="0" eb="2">
      <t>エイギョウ</t>
    </rPh>
    <rPh sb="2" eb="4">
      <t>シュウエキ</t>
    </rPh>
    <phoneticPr fontId="3"/>
  </si>
  <si>
    <t>営業外費用</t>
    <rPh sb="0" eb="3">
      <t>エイギョウガイ</t>
    </rPh>
    <rPh sb="3" eb="5">
      <t>ヒヨウ</t>
    </rPh>
    <phoneticPr fontId="3"/>
  </si>
  <si>
    <t>事業期間計</t>
    <rPh sb="0" eb="2">
      <t>ジギョウ</t>
    </rPh>
    <rPh sb="2" eb="4">
      <t>キカン</t>
    </rPh>
    <rPh sb="4" eb="5">
      <t>ケイ</t>
    </rPh>
    <phoneticPr fontId="3"/>
  </si>
  <si>
    <t>法人税、住民税及び事業税</t>
    <phoneticPr fontId="3"/>
  </si>
  <si>
    <t>法人税等調整額</t>
    <phoneticPr fontId="3"/>
  </si>
  <si>
    <r>
      <t xml:space="preserve">1. </t>
    </r>
    <r>
      <rPr>
        <b/>
        <sz val="12"/>
        <color theme="1"/>
        <rFont val="ＭＳ Ｐゴシック"/>
        <family val="3"/>
        <charset val="128"/>
      </rPr>
      <t>損益計算書</t>
    </r>
    <rPh sb="3" eb="5">
      <t>ソンエキ</t>
    </rPh>
    <rPh sb="5" eb="8">
      <t>ケイサンショ</t>
    </rPh>
    <phoneticPr fontId="3"/>
  </si>
  <si>
    <r>
      <t xml:space="preserve">2. </t>
    </r>
    <r>
      <rPr>
        <b/>
        <sz val="12"/>
        <color theme="1"/>
        <rFont val="ＭＳ Ｐゴシック"/>
        <family val="3"/>
        <charset val="128"/>
      </rPr>
      <t>キャッシュ・フロー計算書</t>
    </r>
    <rPh sb="12" eb="15">
      <t>ケイサンショ</t>
    </rPh>
    <phoneticPr fontId="3"/>
  </si>
  <si>
    <t>営業活動キャッシュ・フロー</t>
    <rPh sb="0" eb="2">
      <t>エイギョウ</t>
    </rPh>
    <rPh sb="2" eb="4">
      <t>カツドウ</t>
    </rPh>
    <phoneticPr fontId="3"/>
  </si>
  <si>
    <t>法人税等支払額</t>
    <rPh sb="0" eb="3">
      <t>ホウジンゼイ</t>
    </rPh>
    <rPh sb="3" eb="4">
      <t>トウ</t>
    </rPh>
    <rPh sb="4" eb="6">
      <t>シハラ</t>
    </rPh>
    <rPh sb="6" eb="7">
      <t>ガク</t>
    </rPh>
    <phoneticPr fontId="3"/>
  </si>
  <si>
    <t>投資活動キャッシュ・フロー</t>
    <rPh sb="0" eb="2">
      <t>トウシ</t>
    </rPh>
    <rPh sb="2" eb="4">
      <t>カツドウ</t>
    </rPh>
    <phoneticPr fontId="3"/>
  </si>
  <si>
    <t>財務活動キャッシュ・フロー</t>
    <rPh sb="0" eb="2">
      <t>ザイム</t>
    </rPh>
    <rPh sb="2" eb="4">
      <t>カツドウ</t>
    </rPh>
    <phoneticPr fontId="3"/>
  </si>
  <si>
    <t>借入返済</t>
    <rPh sb="0" eb="2">
      <t>カリイレ</t>
    </rPh>
    <rPh sb="2" eb="4">
      <t>ヘンサイ</t>
    </rPh>
    <phoneticPr fontId="3"/>
  </si>
  <si>
    <t>新規借入</t>
    <rPh sb="0" eb="2">
      <t>シンキ</t>
    </rPh>
    <rPh sb="2" eb="4">
      <t>カリイレ</t>
    </rPh>
    <phoneticPr fontId="3"/>
  </si>
  <si>
    <t>現金及び現金同等物の増減</t>
    <phoneticPr fontId="3"/>
  </si>
  <si>
    <t>期首現金及び現金同等物の残高</t>
    <phoneticPr fontId="3"/>
  </si>
  <si>
    <t>期末現金及び現金同等物の残高</t>
    <phoneticPr fontId="3"/>
  </si>
  <si>
    <r>
      <t xml:space="preserve">3. </t>
    </r>
    <r>
      <rPr>
        <b/>
        <sz val="12"/>
        <color theme="1"/>
        <rFont val="ＭＳ Ｐゴシック"/>
        <family val="3"/>
        <charset val="128"/>
      </rPr>
      <t>貸借対照表</t>
    </r>
    <rPh sb="3" eb="5">
      <t>タイシャク</t>
    </rPh>
    <rPh sb="5" eb="8">
      <t>タイショウヒョウ</t>
    </rPh>
    <phoneticPr fontId="3"/>
  </si>
  <si>
    <t>資産</t>
    <rPh sb="0" eb="2">
      <t>シサン</t>
    </rPh>
    <phoneticPr fontId="3"/>
  </si>
  <si>
    <t>負債</t>
    <rPh sb="0" eb="2">
      <t>フサイ</t>
    </rPh>
    <phoneticPr fontId="3"/>
  </si>
  <si>
    <t>純資産</t>
    <rPh sb="0" eb="3">
      <t>ジュンシサン</t>
    </rPh>
    <phoneticPr fontId="2"/>
  </si>
  <si>
    <t>資本金</t>
    <rPh sb="0" eb="2">
      <t>シホン</t>
    </rPh>
    <rPh sb="2" eb="3">
      <t>キン</t>
    </rPh>
    <phoneticPr fontId="2"/>
  </si>
  <si>
    <r>
      <rPr>
        <sz val="11"/>
        <rFont val="ＭＳ Ｐゴシック"/>
        <family val="3"/>
        <charset val="128"/>
      </rPr>
      <t>負債・純資産合計</t>
    </r>
    <rPh sb="0" eb="2">
      <t>フサイ</t>
    </rPh>
    <rPh sb="3" eb="6">
      <t>ジュンシサン</t>
    </rPh>
    <rPh sb="6" eb="8">
      <t>ゴウケイ</t>
    </rPh>
    <phoneticPr fontId="3"/>
  </si>
  <si>
    <t>借入金</t>
    <rPh sb="0" eb="2">
      <t>カリイレ</t>
    </rPh>
    <rPh sb="2" eb="3">
      <t>キン</t>
    </rPh>
    <phoneticPr fontId="2"/>
  </si>
  <si>
    <t>国庫補助金相当</t>
    <rPh sb="0" eb="2">
      <t>コッコ</t>
    </rPh>
    <rPh sb="2" eb="5">
      <t>ホジョキン</t>
    </rPh>
    <rPh sb="5" eb="7">
      <t>ソウトウ</t>
    </rPh>
    <phoneticPr fontId="3"/>
  </si>
  <si>
    <t>運営権者負担額</t>
    <rPh sb="0" eb="2">
      <t>ウンエイ</t>
    </rPh>
    <rPh sb="2" eb="3">
      <t>ケン</t>
    </rPh>
    <rPh sb="3" eb="4">
      <t>ジャ</t>
    </rPh>
    <rPh sb="4" eb="6">
      <t>フタン</t>
    </rPh>
    <rPh sb="6" eb="7">
      <t>ガク</t>
    </rPh>
    <phoneticPr fontId="2"/>
  </si>
  <si>
    <t>繰出金相当（従来分）</t>
    <rPh sb="0" eb="2">
      <t>クリダ</t>
    </rPh>
    <rPh sb="2" eb="3">
      <t>キン</t>
    </rPh>
    <rPh sb="3" eb="5">
      <t>ソウトウ</t>
    </rPh>
    <rPh sb="6" eb="8">
      <t>ジュウライ</t>
    </rPh>
    <rPh sb="8" eb="9">
      <t>ブン</t>
    </rPh>
    <phoneticPr fontId="3"/>
  </si>
  <si>
    <t>現金及び現金同等物</t>
    <rPh sb="0" eb="2">
      <t>ゲンキン</t>
    </rPh>
    <rPh sb="2" eb="3">
      <t>オヨ</t>
    </rPh>
    <rPh sb="4" eb="6">
      <t>ゲンキン</t>
    </rPh>
    <rPh sb="6" eb="8">
      <t>ドウトウ</t>
    </rPh>
    <rPh sb="8" eb="9">
      <t>ブツ</t>
    </rPh>
    <phoneticPr fontId="3"/>
  </si>
  <si>
    <t>（単位：百万円）</t>
    <rPh sb="1" eb="3">
      <t>タンイ</t>
    </rPh>
    <rPh sb="4" eb="7">
      <t>ヒャクマンエン</t>
    </rPh>
    <phoneticPr fontId="3"/>
  </si>
  <si>
    <t>耐用年数</t>
  </si>
  <si>
    <t>設備名称</t>
    <rPh sb="0" eb="2">
      <t>セツビ</t>
    </rPh>
    <rPh sb="2" eb="4">
      <t>メイショウ</t>
    </rPh>
    <phoneticPr fontId="2"/>
  </si>
  <si>
    <t>耐用年数</t>
    <rPh sb="0" eb="2">
      <t>タイヨウ</t>
    </rPh>
    <rPh sb="2" eb="4">
      <t>ネンスウ</t>
    </rPh>
    <phoneticPr fontId="3"/>
  </si>
  <si>
    <t>小計</t>
    <rPh sb="0" eb="2">
      <t>ショウケイ</t>
    </rPh>
    <phoneticPr fontId="3"/>
  </si>
  <si>
    <r>
      <rPr>
        <sz val="11"/>
        <color theme="1"/>
        <rFont val="ＭＳ Ｐゴシック"/>
        <family val="3"/>
        <charset val="128"/>
      </rPr>
      <t>耐用年数</t>
    </r>
    <r>
      <rPr>
        <sz val="11"/>
        <color theme="1"/>
        <rFont val="Arial"/>
        <family val="2"/>
      </rPr>
      <t>10</t>
    </r>
    <r>
      <rPr>
        <sz val="11"/>
        <color theme="1"/>
        <rFont val="ＭＳ Ｐゴシック"/>
        <family val="3"/>
        <charset val="128"/>
      </rPr>
      <t>年</t>
    </r>
    <rPh sb="0" eb="2">
      <t>タイヨウ</t>
    </rPh>
    <rPh sb="2" eb="4">
      <t>ネンスウ</t>
    </rPh>
    <rPh sb="6" eb="7">
      <t>ネン</t>
    </rPh>
    <phoneticPr fontId="3"/>
  </si>
  <si>
    <r>
      <rPr>
        <sz val="11"/>
        <color theme="1"/>
        <rFont val="ＭＳ Ｐゴシック"/>
        <family val="3"/>
        <charset val="128"/>
      </rPr>
      <t>耐用年数</t>
    </r>
    <r>
      <rPr>
        <sz val="11"/>
        <color theme="1"/>
        <rFont val="Arial"/>
        <family val="2"/>
      </rPr>
      <t>15</t>
    </r>
    <r>
      <rPr>
        <sz val="11"/>
        <color theme="1"/>
        <rFont val="ＭＳ Ｐゴシック"/>
        <family val="3"/>
        <charset val="128"/>
      </rPr>
      <t>年</t>
    </r>
    <rPh sb="0" eb="2">
      <t>タイヨウ</t>
    </rPh>
    <rPh sb="2" eb="4">
      <t>ネンスウ</t>
    </rPh>
    <rPh sb="6" eb="7">
      <t>ネン</t>
    </rPh>
    <phoneticPr fontId="3"/>
  </si>
  <si>
    <r>
      <rPr>
        <sz val="11"/>
        <color theme="1"/>
        <rFont val="ＭＳ Ｐゴシック"/>
        <family val="3"/>
        <charset val="128"/>
      </rPr>
      <t>耐用年数</t>
    </r>
    <r>
      <rPr>
        <sz val="11"/>
        <color theme="1"/>
        <rFont val="Arial"/>
        <family val="2"/>
      </rPr>
      <t>20</t>
    </r>
    <r>
      <rPr>
        <sz val="11"/>
        <color theme="1"/>
        <rFont val="ＭＳ Ｐゴシック"/>
        <family val="3"/>
        <charset val="128"/>
      </rPr>
      <t>年</t>
    </r>
    <rPh sb="0" eb="2">
      <t>タイヨウ</t>
    </rPh>
    <rPh sb="2" eb="4">
      <t>ネンスウ</t>
    </rPh>
    <rPh sb="6" eb="7">
      <t>ネン</t>
    </rPh>
    <phoneticPr fontId="3"/>
  </si>
  <si>
    <t>合計</t>
    <rPh sb="0" eb="2">
      <t>ゴウケイ</t>
    </rPh>
    <phoneticPr fontId="3"/>
  </si>
  <si>
    <t>未償却残高</t>
    <rPh sb="0" eb="3">
      <t>ミショウキャク</t>
    </rPh>
    <rPh sb="3" eb="5">
      <t>ザンダカ</t>
    </rPh>
    <phoneticPr fontId="3"/>
  </si>
  <si>
    <t>↑必要に応じて行を追加してください</t>
    <rPh sb="1" eb="3">
      <t>ヒツヨウ</t>
    </rPh>
    <rPh sb="4" eb="5">
      <t>オウ</t>
    </rPh>
    <rPh sb="7" eb="8">
      <t>ギョウ</t>
    </rPh>
    <rPh sb="9" eb="11">
      <t>ツイカ</t>
    </rPh>
    <phoneticPr fontId="3"/>
  </si>
  <si>
    <t>集計</t>
    <rPh sb="0" eb="2">
      <t>シュウケイ</t>
    </rPh>
    <phoneticPr fontId="3"/>
  </si>
  <si>
    <t>繰出金相当（従来分）</t>
    <phoneticPr fontId="3"/>
  </si>
  <si>
    <t>運営権償却費</t>
    <rPh sb="0" eb="2">
      <t>ウンエイ</t>
    </rPh>
    <rPh sb="2" eb="3">
      <t>ケン</t>
    </rPh>
    <rPh sb="3" eb="5">
      <t>ショウキャク</t>
    </rPh>
    <rPh sb="5" eb="6">
      <t>ヒ</t>
    </rPh>
    <phoneticPr fontId="3"/>
  </si>
  <si>
    <t>運営権</t>
    <rPh sb="0" eb="2">
      <t>ウンエイ</t>
    </rPh>
    <rPh sb="2" eb="3">
      <t>ケン</t>
    </rPh>
    <phoneticPr fontId="3"/>
  </si>
  <si>
    <t>運営権未払金</t>
    <rPh sb="0" eb="2">
      <t>ウンエイ</t>
    </rPh>
    <rPh sb="2" eb="3">
      <t>ケン</t>
    </rPh>
    <rPh sb="3" eb="4">
      <t>ミ</t>
    </rPh>
    <rPh sb="4" eb="5">
      <t>バラ</t>
    </rPh>
    <rPh sb="5" eb="6">
      <t>キン</t>
    </rPh>
    <phoneticPr fontId="3"/>
  </si>
  <si>
    <t>未払消費税の増減</t>
    <rPh sb="0" eb="2">
      <t>ミバラ</t>
    </rPh>
    <rPh sb="2" eb="5">
      <t>ショウヒゼイ</t>
    </rPh>
    <rPh sb="6" eb="8">
      <t>ゾウゲン</t>
    </rPh>
    <phoneticPr fontId="3"/>
  </si>
  <si>
    <t>平成　　年　　月　　日</t>
  </si>
  <si>
    <t>浜松市公共下水道終末処理場（西遠処理区）運営事業</t>
  </si>
  <si>
    <t>利益剰余金</t>
    <rPh sb="0" eb="2">
      <t>リエキ</t>
    </rPh>
    <rPh sb="2" eb="5">
      <t>ジョウヨキン</t>
    </rPh>
    <phoneticPr fontId="2"/>
  </si>
  <si>
    <t>　「浜松市公共下水道終末処理場（西遠処理区）運営事業　募集要項」（添付資料を含む。）を承諾のうえ、以下の金額を提案します。</t>
    <rPh sb="52" eb="54">
      <t>キンガク</t>
    </rPh>
    <phoneticPr fontId="3"/>
  </si>
  <si>
    <t>運営権対価の額</t>
    <rPh sb="0" eb="2">
      <t>ウンエイ</t>
    </rPh>
    <rPh sb="2" eb="3">
      <t>ケン</t>
    </rPh>
    <rPh sb="3" eb="5">
      <t>タイカ</t>
    </rPh>
    <rPh sb="6" eb="7">
      <t>ガク</t>
    </rPh>
    <phoneticPr fontId="3"/>
  </si>
  <si>
    <r>
      <t xml:space="preserve">6. </t>
    </r>
    <r>
      <rPr>
        <b/>
        <sz val="12"/>
        <color theme="1"/>
        <rFont val="ＭＳ Ｐゴシック"/>
        <family val="3"/>
        <charset val="128"/>
      </rPr>
      <t>運営権対価に係る前提（自動計算）</t>
    </r>
    <rPh sb="3" eb="5">
      <t>ウンエイ</t>
    </rPh>
    <rPh sb="5" eb="6">
      <t>ケン</t>
    </rPh>
    <rPh sb="6" eb="8">
      <t>タイカ</t>
    </rPh>
    <rPh sb="9" eb="10">
      <t>カカ</t>
    </rPh>
    <rPh sb="11" eb="13">
      <t>ゼンテイ</t>
    </rPh>
    <rPh sb="14" eb="16">
      <t>ジドウ</t>
    </rPh>
    <rPh sb="16" eb="18">
      <t>ケイサン</t>
    </rPh>
    <phoneticPr fontId="3"/>
  </si>
  <si>
    <t>償却年数</t>
    <rPh sb="0" eb="2">
      <t>ショウキャク</t>
    </rPh>
    <phoneticPr fontId="3"/>
  </si>
  <si>
    <t>運営権</t>
    <rPh sb="0" eb="2">
      <t>ウンエイ</t>
    </rPh>
    <rPh sb="2" eb="3">
      <t>ケン</t>
    </rPh>
    <phoneticPr fontId="1"/>
  </si>
  <si>
    <t>期首残高</t>
    <rPh sb="0" eb="2">
      <t>キシュ</t>
    </rPh>
    <rPh sb="2" eb="4">
      <t>ザンダカ</t>
    </rPh>
    <phoneticPr fontId="1"/>
  </si>
  <si>
    <t>償却費</t>
    <rPh sb="0" eb="2">
      <t>ショウキャク</t>
    </rPh>
    <rPh sb="2" eb="3">
      <t>ヒ</t>
    </rPh>
    <phoneticPr fontId="1"/>
  </si>
  <si>
    <t>期末残高</t>
    <rPh sb="0" eb="2">
      <t>キマツ</t>
    </rPh>
    <rPh sb="2" eb="4">
      <t>ザンダカ</t>
    </rPh>
    <phoneticPr fontId="1"/>
  </si>
  <si>
    <t>運営権未払金</t>
    <rPh sb="0" eb="2">
      <t>ウンエイ</t>
    </rPh>
    <rPh sb="2" eb="3">
      <t>ケン</t>
    </rPh>
    <phoneticPr fontId="1"/>
  </si>
  <si>
    <t>運営権償却費</t>
    <rPh sb="0" eb="2">
      <t>ウンエイ</t>
    </rPh>
    <rPh sb="2" eb="3">
      <t>ケン</t>
    </rPh>
    <rPh sb="3" eb="5">
      <t>ショウキャク</t>
    </rPh>
    <rPh sb="5" eb="6">
      <t>ヒ</t>
    </rPh>
    <phoneticPr fontId="3"/>
  </si>
  <si>
    <t>未払消費税</t>
    <rPh sb="0" eb="2">
      <t>ミバラ</t>
    </rPh>
    <rPh sb="2" eb="5">
      <t>ショウヒゼイ</t>
    </rPh>
    <phoneticPr fontId="3"/>
  </si>
  <si>
    <t>●●●●●●</t>
    <phoneticPr fontId="3"/>
  </si>
  <si>
    <t>※金額の記載は、アラビア数字を使用すること。</t>
    <phoneticPr fontId="3"/>
  </si>
  <si>
    <t>当期純利益/（損失）</t>
    <rPh sb="7" eb="9">
      <t>ソンシツ</t>
    </rPh>
    <phoneticPr fontId="3"/>
  </si>
  <si>
    <t>税引前当期純利益/（損失）</t>
    <rPh sb="1" eb="2">
      <t>ヒ</t>
    </rPh>
    <rPh sb="10" eb="12">
      <t>ソンシツ</t>
    </rPh>
    <phoneticPr fontId="3"/>
  </si>
  <si>
    <t>営業利益/（損失）</t>
    <rPh sb="0" eb="2">
      <t>エイギョウ</t>
    </rPh>
    <rPh sb="2" eb="4">
      <t>リエキ</t>
    </rPh>
    <rPh sb="6" eb="8">
      <t>ソンシツ</t>
    </rPh>
    <phoneticPr fontId="3"/>
  </si>
  <si>
    <t>経常利益/（損失）</t>
    <rPh sb="0" eb="2">
      <t>ケイジョウ</t>
    </rPh>
    <rPh sb="2" eb="4">
      <t>リエキ</t>
    </rPh>
    <rPh sb="6" eb="8">
      <t>ソンシツ</t>
    </rPh>
    <phoneticPr fontId="3"/>
  </si>
  <si>
    <t>支払利息</t>
    <rPh sb="0" eb="2">
      <t>シハライ</t>
    </rPh>
    <rPh sb="2" eb="4">
      <t>リソク</t>
    </rPh>
    <phoneticPr fontId="3"/>
  </si>
  <si>
    <t>租税公課</t>
    <rPh sb="0" eb="2">
      <t>ソゼイ</t>
    </rPh>
    <rPh sb="2" eb="4">
      <t>コウカ</t>
    </rPh>
    <phoneticPr fontId="3"/>
  </si>
  <si>
    <t>税引前当期純利益/（損失）</t>
    <rPh sb="0" eb="2">
      <t>ゼイビキ</t>
    </rPh>
    <rPh sb="2" eb="3">
      <t>マエ</t>
    </rPh>
    <rPh sb="3" eb="5">
      <t>トウキ</t>
    </rPh>
    <rPh sb="5" eb="8">
      <t>ジュンリエキ</t>
    </rPh>
    <rPh sb="10" eb="12">
      <t>ソンシツ</t>
    </rPh>
    <phoneticPr fontId="3"/>
  </si>
  <si>
    <t>改築に係る費用の支出</t>
    <rPh sb="3" eb="4">
      <t>カカワ</t>
    </rPh>
    <rPh sb="5" eb="7">
      <t>ヒヨウ</t>
    </rPh>
    <rPh sb="8" eb="10">
      <t>シシュツ</t>
    </rPh>
    <phoneticPr fontId="3"/>
  </si>
  <si>
    <r>
      <rPr>
        <sz val="11"/>
        <rFont val="ＭＳ Ｐゴシック"/>
        <family val="3"/>
        <charset val="128"/>
      </rPr>
      <t>改築に係る費用の</t>
    </r>
    <r>
      <rPr>
        <sz val="11"/>
        <rFont val="Arial"/>
        <family val="2"/>
      </rPr>
      <t>10</t>
    </r>
    <r>
      <rPr>
        <sz val="11"/>
        <rFont val="ＭＳ Ｐゴシック"/>
        <family val="3"/>
        <charset val="128"/>
      </rPr>
      <t>分の</t>
    </r>
    <r>
      <rPr>
        <sz val="11"/>
        <rFont val="Arial"/>
        <family val="2"/>
      </rPr>
      <t>9</t>
    </r>
    <r>
      <rPr>
        <sz val="11"/>
        <rFont val="ＭＳ Ｐゴシック"/>
        <family val="3"/>
        <charset val="128"/>
      </rPr>
      <t>相当額（市負担）の受取</t>
    </r>
    <rPh sb="0" eb="2">
      <t>カイチク</t>
    </rPh>
    <rPh sb="3" eb="4">
      <t>カカワ</t>
    </rPh>
    <rPh sb="5" eb="7">
      <t>ヒヨウ</t>
    </rPh>
    <rPh sb="10" eb="11">
      <t>ブン</t>
    </rPh>
    <rPh sb="13" eb="15">
      <t>ソウトウ</t>
    </rPh>
    <rPh sb="15" eb="16">
      <t>ガク</t>
    </rPh>
    <rPh sb="17" eb="18">
      <t>シ</t>
    </rPh>
    <rPh sb="18" eb="20">
      <t>フタン</t>
    </rPh>
    <rPh sb="22" eb="24">
      <t>ウケトリ</t>
    </rPh>
    <phoneticPr fontId="3"/>
  </si>
  <si>
    <t>運営権対価の支払</t>
    <rPh sb="0" eb="2">
      <t>ウンエイ</t>
    </rPh>
    <rPh sb="2" eb="3">
      <t>ケン</t>
    </rPh>
    <rPh sb="3" eb="5">
      <t>タイカ</t>
    </rPh>
    <rPh sb="6" eb="8">
      <t>シハライ</t>
    </rPh>
    <phoneticPr fontId="3"/>
  </si>
  <si>
    <t>その他の資産・負債増減</t>
    <rPh sb="2" eb="3">
      <t>タ</t>
    </rPh>
    <rPh sb="4" eb="6">
      <t>シサン</t>
    </rPh>
    <rPh sb="7" eb="9">
      <t>フサイ</t>
    </rPh>
    <rPh sb="9" eb="11">
      <t>ゾウゲン</t>
    </rPh>
    <phoneticPr fontId="3"/>
  </si>
  <si>
    <r>
      <t xml:space="preserve">4. </t>
    </r>
    <r>
      <rPr>
        <b/>
        <sz val="12"/>
        <color theme="1"/>
        <rFont val="ＭＳ Ｐゴシック"/>
        <family val="3"/>
        <charset val="128"/>
      </rPr>
      <t>主要工事一覧</t>
    </r>
    <rPh sb="3" eb="5">
      <t>シュヨウ</t>
    </rPh>
    <rPh sb="5" eb="7">
      <t>コウジ</t>
    </rPh>
    <rPh sb="7" eb="9">
      <t>イチラン</t>
    </rPh>
    <phoneticPr fontId="3"/>
  </si>
  <si>
    <t>改築に係る費用</t>
    <rPh sb="3" eb="4">
      <t>カカワ</t>
    </rPh>
    <rPh sb="5" eb="7">
      <t>ヒヨウ</t>
    </rPh>
    <phoneticPr fontId="3"/>
  </si>
  <si>
    <t>改築に係る費用</t>
    <rPh sb="0" eb="2">
      <t>カイチク</t>
    </rPh>
    <rPh sb="3" eb="4">
      <t>カカワ</t>
    </rPh>
    <rPh sb="5" eb="7">
      <t>ヒヨウ</t>
    </rPh>
    <phoneticPr fontId="3"/>
  </si>
  <si>
    <t>事業期間終了以降に係る減価償却費相当額</t>
    <rPh sb="0" eb="2">
      <t>ジギョウ</t>
    </rPh>
    <rPh sb="2" eb="4">
      <t>キカン</t>
    </rPh>
    <rPh sb="4" eb="6">
      <t>シュウリョウ</t>
    </rPh>
    <rPh sb="6" eb="8">
      <t>イコウ</t>
    </rPh>
    <rPh sb="9" eb="10">
      <t>カカワ</t>
    </rPh>
    <rPh sb="11" eb="13">
      <t>ゲンカ</t>
    </rPh>
    <rPh sb="13" eb="15">
      <t>ショウキャク</t>
    </rPh>
    <rPh sb="15" eb="16">
      <t>ヒ</t>
    </rPh>
    <rPh sb="16" eb="18">
      <t>ソウトウ</t>
    </rPh>
    <rPh sb="18" eb="19">
      <t>ガク</t>
    </rPh>
    <phoneticPr fontId="3"/>
  </si>
  <si>
    <t>事業期間に係る減価償却費相当額の計算</t>
    <rPh sb="0" eb="2">
      <t>ジギョウ</t>
    </rPh>
    <rPh sb="2" eb="4">
      <t>キカン</t>
    </rPh>
    <rPh sb="5" eb="6">
      <t>カカワ</t>
    </rPh>
    <rPh sb="7" eb="9">
      <t>ゲンカ</t>
    </rPh>
    <rPh sb="9" eb="11">
      <t>ショウキャク</t>
    </rPh>
    <rPh sb="11" eb="12">
      <t>ヒ</t>
    </rPh>
    <rPh sb="12" eb="14">
      <t>ソウトウ</t>
    </rPh>
    <rPh sb="14" eb="15">
      <t>ガク</t>
    </rPh>
    <rPh sb="16" eb="18">
      <t>ケイサン</t>
    </rPh>
    <phoneticPr fontId="3"/>
  </si>
  <si>
    <t>事業期間終了以降に係る減価償却費相当額の計算</t>
    <rPh sb="0" eb="2">
      <t>ジギョウ</t>
    </rPh>
    <rPh sb="2" eb="4">
      <t>キカン</t>
    </rPh>
    <rPh sb="4" eb="6">
      <t>シュウリョウ</t>
    </rPh>
    <rPh sb="6" eb="8">
      <t>イコウ</t>
    </rPh>
    <rPh sb="9" eb="10">
      <t>カカワ</t>
    </rPh>
    <rPh sb="11" eb="13">
      <t>ゲンカ</t>
    </rPh>
    <rPh sb="13" eb="15">
      <t>ショウキャク</t>
    </rPh>
    <rPh sb="15" eb="16">
      <t>ヒ</t>
    </rPh>
    <rPh sb="16" eb="18">
      <t>ソウトウ</t>
    </rPh>
    <rPh sb="18" eb="19">
      <t>ガク</t>
    </rPh>
    <rPh sb="20" eb="22">
      <t>ケイサン</t>
    </rPh>
    <phoneticPr fontId="3"/>
  </si>
  <si>
    <t>事業期間に係る減価償却費相当額（貸借対照表計上額）</t>
    <rPh sb="0" eb="2">
      <t>ジギョウ</t>
    </rPh>
    <rPh sb="2" eb="4">
      <t>キカン</t>
    </rPh>
    <rPh sb="5" eb="6">
      <t>カカワ</t>
    </rPh>
    <rPh sb="7" eb="9">
      <t>ゲンカ</t>
    </rPh>
    <rPh sb="9" eb="11">
      <t>ショウキャク</t>
    </rPh>
    <rPh sb="11" eb="12">
      <t>ヒ</t>
    </rPh>
    <rPh sb="12" eb="14">
      <t>ソウトウ</t>
    </rPh>
    <rPh sb="14" eb="15">
      <t>ガク</t>
    </rPh>
    <rPh sb="16" eb="21">
      <t>タイシャクタイショウヒョウ</t>
    </rPh>
    <rPh sb="21" eb="23">
      <t>ケイジョウ</t>
    </rPh>
    <rPh sb="23" eb="24">
      <t>ガク</t>
    </rPh>
    <phoneticPr fontId="3"/>
  </si>
  <si>
    <t>事業期間に係る減価償却費相当額（損益計算書計上額）</t>
    <rPh sb="0" eb="2">
      <t>ジギョウ</t>
    </rPh>
    <rPh sb="2" eb="4">
      <t>キカン</t>
    </rPh>
    <rPh sb="5" eb="6">
      <t>カカワ</t>
    </rPh>
    <rPh sb="7" eb="9">
      <t>ゲンカ</t>
    </rPh>
    <rPh sb="9" eb="11">
      <t>ショウキャク</t>
    </rPh>
    <rPh sb="11" eb="12">
      <t>ヒ</t>
    </rPh>
    <rPh sb="12" eb="14">
      <t>ソウトウ</t>
    </rPh>
    <rPh sb="14" eb="15">
      <t>ガク</t>
    </rPh>
    <rPh sb="16" eb="18">
      <t>ソンエキ</t>
    </rPh>
    <rPh sb="18" eb="21">
      <t>ケイサンショ</t>
    </rPh>
    <rPh sb="21" eb="23">
      <t>ケイジョウ</t>
    </rPh>
    <rPh sb="23" eb="24">
      <t>ガク</t>
    </rPh>
    <phoneticPr fontId="3"/>
  </si>
  <si>
    <t>長期前払費用残高（累積）</t>
    <rPh sb="0" eb="2">
      <t>チョウキ</t>
    </rPh>
    <rPh sb="2" eb="4">
      <t>マエバラ</t>
    </rPh>
    <rPh sb="4" eb="6">
      <t>ヒヨウ</t>
    </rPh>
    <rPh sb="6" eb="8">
      <t>ザンダカ</t>
    </rPh>
    <rPh sb="9" eb="11">
      <t>ルイセキ</t>
    </rPh>
    <phoneticPr fontId="3"/>
  </si>
  <si>
    <t>▲▲▲▲▲▲</t>
    <phoneticPr fontId="3"/>
  </si>
  <si>
    <t>◆◆◆◆◆◆</t>
    <phoneticPr fontId="3"/>
  </si>
  <si>
    <t>○○○○○○</t>
    <phoneticPr fontId="3"/>
  </si>
  <si>
    <t>■■■■■■</t>
    <phoneticPr fontId="3"/>
  </si>
  <si>
    <t>一括払い</t>
    <rPh sb="0" eb="2">
      <t>イッカツ</t>
    </rPh>
    <rPh sb="2" eb="3">
      <t>バラ</t>
    </rPh>
    <phoneticPr fontId="3"/>
  </si>
  <si>
    <t>分割払い</t>
    <rPh sb="0" eb="2">
      <t>ブンカツ</t>
    </rPh>
    <rPh sb="2" eb="3">
      <t>バラ</t>
    </rPh>
    <phoneticPr fontId="1"/>
  </si>
  <si>
    <t>減価償却費相当額</t>
    <rPh sb="0" eb="2">
      <t>ゲンカ</t>
    </rPh>
    <rPh sb="2" eb="4">
      <t>ショウキャク</t>
    </rPh>
    <rPh sb="4" eb="5">
      <t>ヒ</t>
    </rPh>
    <rPh sb="5" eb="7">
      <t>ソウトウ</t>
    </rPh>
    <rPh sb="7" eb="8">
      <t>ガク</t>
    </rPh>
    <phoneticPr fontId="3"/>
  </si>
  <si>
    <t>未収入金（事業期間終了以降の減価償却費相当額）増減</t>
    <rPh sb="0" eb="2">
      <t>ミシュウ</t>
    </rPh>
    <rPh sb="2" eb="4">
      <t>ニュウキン</t>
    </rPh>
    <rPh sb="5" eb="7">
      <t>ジギョウ</t>
    </rPh>
    <rPh sb="7" eb="9">
      <t>キカン</t>
    </rPh>
    <rPh sb="9" eb="11">
      <t>シュウリョウ</t>
    </rPh>
    <rPh sb="11" eb="13">
      <t>イコウ</t>
    </rPh>
    <rPh sb="14" eb="16">
      <t>ゲンカ</t>
    </rPh>
    <rPh sb="16" eb="18">
      <t>ショウキャク</t>
    </rPh>
    <rPh sb="18" eb="19">
      <t>ヒ</t>
    </rPh>
    <rPh sb="19" eb="21">
      <t>ソウトウ</t>
    </rPh>
    <rPh sb="21" eb="22">
      <t>ガク</t>
    </rPh>
    <rPh sb="23" eb="25">
      <t>ゾウゲン</t>
    </rPh>
    <phoneticPr fontId="3"/>
  </si>
  <si>
    <t>未収入金（事業期間終了以降の減価償却費相当額）</t>
    <rPh sb="0" eb="2">
      <t>ミシュウ</t>
    </rPh>
    <rPh sb="2" eb="4">
      <t>ニュウキン</t>
    </rPh>
    <rPh sb="5" eb="7">
      <t>ジギョウ</t>
    </rPh>
    <rPh sb="7" eb="9">
      <t>キカン</t>
    </rPh>
    <rPh sb="9" eb="11">
      <t>シュウリョウ</t>
    </rPh>
    <rPh sb="11" eb="13">
      <t>イコウ</t>
    </rPh>
    <rPh sb="14" eb="16">
      <t>ゲンカ</t>
    </rPh>
    <rPh sb="16" eb="18">
      <t>ショウキャク</t>
    </rPh>
    <rPh sb="18" eb="19">
      <t>ヒ</t>
    </rPh>
    <rPh sb="19" eb="21">
      <t>ソウトウ</t>
    </rPh>
    <rPh sb="21" eb="22">
      <t>ガク</t>
    </rPh>
    <phoneticPr fontId="3"/>
  </si>
  <si>
    <t>長期前払費用</t>
    <rPh sb="0" eb="2">
      <t>チョウキ</t>
    </rPh>
    <rPh sb="2" eb="4">
      <t>マエバライ</t>
    </rPh>
    <rPh sb="4" eb="6">
      <t>ヒヨウ</t>
    </rPh>
    <phoneticPr fontId="3"/>
  </si>
  <si>
    <t>未収入金（事業期間終了以降の減価償却費相当額）受取</t>
    <rPh sb="0" eb="2">
      <t>ミシュウ</t>
    </rPh>
    <rPh sb="2" eb="4">
      <t>ニュウキン</t>
    </rPh>
    <rPh sb="5" eb="7">
      <t>ジギョウ</t>
    </rPh>
    <rPh sb="7" eb="9">
      <t>キカン</t>
    </rPh>
    <rPh sb="9" eb="11">
      <t>シュウリョウ</t>
    </rPh>
    <rPh sb="11" eb="13">
      <t>イコウ</t>
    </rPh>
    <rPh sb="14" eb="16">
      <t>ゲンカ</t>
    </rPh>
    <rPh sb="16" eb="18">
      <t>ショウキャク</t>
    </rPh>
    <rPh sb="18" eb="19">
      <t>ヒ</t>
    </rPh>
    <rPh sb="19" eb="21">
      <t>ソウトウ</t>
    </rPh>
    <rPh sb="21" eb="22">
      <t>ガク</t>
    </rPh>
    <rPh sb="23" eb="25">
      <t>ウケトリ</t>
    </rPh>
    <phoneticPr fontId="3"/>
  </si>
  <si>
    <t>（控除）事業期間終了以降の減価償却費相当額</t>
    <rPh sb="1" eb="3">
      <t>コウジョ</t>
    </rPh>
    <rPh sb="4" eb="6">
      <t>ジギョウ</t>
    </rPh>
    <rPh sb="6" eb="8">
      <t>キカン</t>
    </rPh>
    <rPh sb="8" eb="10">
      <t>シュウリョウ</t>
    </rPh>
    <rPh sb="10" eb="12">
      <t>イコウ</t>
    </rPh>
    <rPh sb="13" eb="15">
      <t>ゲンカ</t>
    </rPh>
    <rPh sb="15" eb="17">
      <t>ショウキャク</t>
    </rPh>
    <rPh sb="17" eb="18">
      <t>ヒ</t>
    </rPh>
    <rPh sb="18" eb="20">
      <t>ソウトウ</t>
    </rPh>
    <rPh sb="20" eb="21">
      <t>ガク</t>
    </rPh>
    <phoneticPr fontId="3"/>
  </si>
  <si>
    <t>減価償却費相当額（長期前払費用償却）</t>
    <rPh sb="0" eb="2">
      <t>ゲンカ</t>
    </rPh>
    <rPh sb="2" eb="4">
      <t>ショウキャク</t>
    </rPh>
    <rPh sb="4" eb="5">
      <t>ヒ</t>
    </rPh>
    <rPh sb="5" eb="7">
      <t>ソウトウ</t>
    </rPh>
    <rPh sb="7" eb="8">
      <t>ガク</t>
    </rPh>
    <rPh sb="9" eb="11">
      <t>チョウキ</t>
    </rPh>
    <rPh sb="11" eb="13">
      <t>マエバライ</t>
    </rPh>
    <rPh sb="13" eb="15">
      <t>ヒヨウ</t>
    </rPh>
    <rPh sb="15" eb="17">
      <t>ショウキャク</t>
    </rPh>
    <phoneticPr fontId="3"/>
  </si>
  <si>
    <t>円</t>
    <rPh sb="0" eb="1">
      <t>エン</t>
    </rPh>
    <phoneticPr fontId="3"/>
  </si>
  <si>
    <t>耐用年数8年</t>
    <rPh sb="0" eb="2">
      <t>タイヨウ</t>
    </rPh>
    <rPh sb="2" eb="4">
      <t>ネンスウ</t>
    </rPh>
    <rPh sb="5" eb="6">
      <t>ネン</t>
    </rPh>
    <phoneticPr fontId="3"/>
  </si>
  <si>
    <r>
      <rPr>
        <sz val="11"/>
        <color theme="1"/>
        <rFont val="ＭＳ Ｐゴシック"/>
        <family val="3"/>
        <charset val="128"/>
      </rPr>
      <t>耐用年数</t>
    </r>
    <r>
      <rPr>
        <sz val="11"/>
        <color theme="1"/>
        <rFont val="Arial"/>
        <family val="2"/>
      </rPr>
      <t>17</t>
    </r>
    <r>
      <rPr>
        <sz val="11"/>
        <color theme="1"/>
        <rFont val="ＭＳ Ｐゴシック"/>
        <family val="3"/>
        <charset val="128"/>
      </rPr>
      <t>年</t>
    </r>
    <rPh sb="0" eb="2">
      <t>タイヨウ</t>
    </rPh>
    <rPh sb="2" eb="4">
      <t>ネンスウ</t>
    </rPh>
    <rPh sb="6" eb="7">
      <t>ネン</t>
    </rPh>
    <phoneticPr fontId="3"/>
  </si>
  <si>
    <r>
      <t xml:space="preserve">        </t>
    </r>
    <r>
      <rPr>
        <sz val="11"/>
        <color theme="1"/>
        <rFont val="ＭＳ Ｐゴシック"/>
        <family val="3"/>
        <charset val="128"/>
      </rPr>
      <t>残存価額</t>
    </r>
    <rPh sb="8" eb="10">
      <t>ザンゾン</t>
    </rPh>
    <rPh sb="10" eb="12">
      <t>カガク</t>
    </rPh>
    <phoneticPr fontId="3"/>
  </si>
  <si>
    <t>取得原価の</t>
    <rPh sb="0" eb="2">
      <t>シュトク</t>
    </rPh>
    <rPh sb="2" eb="4">
      <t>ゲンカ</t>
    </rPh>
    <phoneticPr fontId="3"/>
  </si>
  <si>
    <t>貸借チェック</t>
    <rPh sb="0" eb="2">
      <t>タイシャク</t>
    </rPh>
    <phoneticPr fontId="3"/>
  </si>
  <si>
    <t>収支計画案及び運営権対価の提案書</t>
    <rPh sb="7" eb="9">
      <t>ウンエイ</t>
    </rPh>
    <rPh sb="9" eb="10">
      <t>ケン</t>
    </rPh>
    <rPh sb="10" eb="12">
      <t>タイカ</t>
    </rPh>
    <phoneticPr fontId="3"/>
  </si>
  <si>
    <r>
      <t xml:space="preserve">5. </t>
    </r>
    <r>
      <rPr>
        <b/>
        <sz val="12"/>
        <color theme="1"/>
        <rFont val="ＭＳ Ｐゴシック"/>
        <family val="3"/>
        <charset val="128"/>
      </rPr>
      <t>改築に係る前提（自動計算）</t>
    </r>
    <rPh sb="3" eb="5">
      <t>カイチク</t>
    </rPh>
    <rPh sb="6" eb="7">
      <t>カカ</t>
    </rPh>
    <rPh sb="8" eb="10">
      <t>ゼンテイ</t>
    </rPh>
    <rPh sb="11" eb="13">
      <t>ジドウ</t>
    </rPh>
    <rPh sb="13" eb="15">
      <t>ケイサン</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</si>
</sst>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yyyy/m/d;@"/>
    <numFmt numFmtId="177" formatCode="&quot;第&quot;#&quot;期&quot;"/>
    <numFmt numFmtId="178" formatCode="&quot;平成&quot;#&quot;年度&quot;"/>
    <numFmt numFmtId="179" formatCode="#&quot;年&quot;"/>
    <numFmt numFmtId="180" formatCode="#,##0_);\(#,##0\)"/>
    <numFmt numFmtId="181" formatCode="#,##0.00_);[Red]\(#,##0.00\)"/>
  </numFmts>
  <fonts count="18" x14ac:knownFonts="1">
    <font>
      <sz val="11"/>
      <color theme="1"/>
      <name val="ＭＳ Ｐゴシック"/>
      <family val="2"/>
      <charset val="128"/>
      <scheme val="minor"/>
    </font>
    <font>
      <sz val="11"/>
      <color theme="1"/>
      <name val="ＭＳ Ｐゴシック"/>
      <family val="2"/>
      <charset val="128"/>
      <scheme val="minor"/>
    </font>
    <font>
      <b/>
      <sz val="11"/>
      <color theme="3"/>
      <name val="ＭＳ Ｐゴシック"/>
      <family val="2"/>
      <charset val="128"/>
      <scheme val="minor"/>
    </font>
    <font>
      <sz val="6"/>
      <name val="ＭＳ Ｐゴシック"/>
      <family val="2"/>
      <charset val="128"/>
      <scheme val="minor"/>
    </font>
    <font>
      <sz val="11"/>
      <color theme="1"/>
      <name val="ＭＳ Ｐゴシック"/>
      <family val="2"/>
      <charset val="128"/>
    </font>
    <font>
      <sz val="11"/>
      <color theme="1"/>
      <name val="Arial"/>
      <family val="2"/>
    </font>
    <font>
      <sz val="11"/>
      <color theme="1"/>
      <name val="ＭＳ Ｐゴシック"/>
      <family val="3"/>
      <charset val="128"/>
    </font>
    <font>
      <b/>
      <sz val="12"/>
      <color theme="1"/>
      <name val="Arial"/>
      <family val="2"/>
    </font>
    <font>
      <b/>
      <sz val="12"/>
      <color theme="1"/>
      <name val="ＭＳ Ｐゴシック"/>
      <family val="3"/>
      <charset val="128"/>
    </font>
    <font>
      <sz val="11"/>
      <name val="ＭＳ Ｐゴシック"/>
      <family val="3"/>
      <charset val="128"/>
    </font>
    <font>
      <u/>
      <sz val="11"/>
      <color theme="1"/>
      <name val="ＭＳ Ｐゴシック"/>
      <family val="3"/>
      <charset val="128"/>
      <scheme val="minor"/>
    </font>
    <font>
      <u/>
      <sz val="11"/>
      <color theme="1"/>
      <name val="ＭＳ Ｐゴシック"/>
      <family val="3"/>
      <charset val="128"/>
    </font>
    <font>
      <b/>
      <sz val="11"/>
      <color theme="1"/>
      <name val="ＭＳ Ｐゴシック"/>
      <family val="3"/>
      <charset val="128"/>
    </font>
    <font>
      <b/>
      <sz val="11"/>
      <color theme="1"/>
      <name val="ＭＳ Ｐゴシック"/>
      <family val="3"/>
      <charset val="128"/>
      <scheme val="minor"/>
    </font>
    <font>
      <sz val="10.5"/>
      <color theme="1"/>
      <name val="ＭＳ 明朝"/>
      <family val="1"/>
      <charset val="128"/>
    </font>
    <font>
      <sz val="12"/>
      <color theme="1"/>
      <name val="ＭＳ 明朝"/>
      <family val="1"/>
      <charset val="128"/>
    </font>
    <font>
      <sz val="9"/>
      <color theme="1"/>
      <name val="ＭＳ Ｐゴシック"/>
      <family val="2"/>
      <charset val="128"/>
      <scheme val="minor"/>
    </font>
    <font>
      <sz val="11"/>
      <name val="Arial"/>
      <family val="2"/>
    </font>
  </fonts>
  <fills count="4">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s>
  <borders count="27">
    <border>
      <left/>
      <right/>
      <top/>
      <bottom/>
      <diagonal/>
    </border>
    <border>
      <left/>
      <right/>
      <top style="hair">
        <color auto="1"/>
      </top>
      <bottom style="hair">
        <color auto="1"/>
      </bottom>
      <diagonal/>
    </border>
    <border>
      <left style="thin">
        <color auto="1"/>
      </left>
      <right/>
      <top style="thin">
        <color auto="1"/>
      </top>
      <bottom/>
      <diagonal/>
    </border>
    <border>
      <left style="thin">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hair">
        <color auto="1"/>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24">
    <xf numFmtId="0" fontId="0" fillId="0" borderId="0" xfId="0">
      <alignment vertical="center"/>
    </xf>
    <xf numFmtId="0" fontId="5" fillId="0" borderId="0" xfId="0" applyFont="1">
      <alignment vertical="center"/>
    </xf>
    <xf numFmtId="0" fontId="6" fillId="0" borderId="0" xfId="0" applyFont="1">
      <alignment vertical="center"/>
    </xf>
    <xf numFmtId="0" fontId="5" fillId="0" borderId="4" xfId="0" applyFont="1" applyBorder="1">
      <alignment vertical="center"/>
    </xf>
    <xf numFmtId="0" fontId="7" fillId="0" borderId="0" xfId="0" applyFont="1">
      <alignment vertical="center"/>
    </xf>
    <xf numFmtId="0" fontId="6" fillId="0" borderId="4" xfId="0" applyFont="1" applyBorder="1">
      <alignment vertical="center"/>
    </xf>
    <xf numFmtId="9" fontId="5" fillId="0" borderId="10" xfId="0" applyNumberFormat="1" applyFont="1" applyFill="1" applyBorder="1">
      <alignment vertical="center"/>
    </xf>
    <xf numFmtId="0" fontId="5" fillId="3" borderId="10" xfId="0" applyFont="1" applyFill="1" applyBorder="1" applyAlignment="1">
      <alignment horizontal="center" vertical="center"/>
    </xf>
    <xf numFmtId="177" fontId="5" fillId="3" borderId="7" xfId="0" applyNumberFormat="1" applyFont="1" applyFill="1" applyBorder="1" applyAlignment="1">
      <alignment horizontal="center" vertical="center"/>
    </xf>
    <xf numFmtId="176" fontId="5" fillId="3" borderId="7" xfId="0" applyNumberFormat="1" applyFont="1" applyFill="1" applyBorder="1" applyAlignment="1">
      <alignment horizontal="center" vertical="center"/>
    </xf>
    <xf numFmtId="0" fontId="6" fillId="3" borderId="8" xfId="0" applyFont="1" applyFill="1" applyBorder="1" applyAlignment="1">
      <alignment horizontal="center" vertical="center"/>
    </xf>
    <xf numFmtId="0" fontId="6" fillId="3" borderId="3" xfId="0" applyFont="1" applyFill="1" applyBorder="1" applyAlignment="1">
      <alignment horizontal="center" vertical="center"/>
    </xf>
    <xf numFmtId="0" fontId="5" fillId="3" borderId="7" xfId="0" applyFont="1" applyFill="1" applyBorder="1">
      <alignment vertical="center"/>
    </xf>
    <xf numFmtId="0" fontId="5" fillId="0" borderId="0" xfId="0" applyFont="1" applyFill="1">
      <alignment vertical="center"/>
    </xf>
    <xf numFmtId="178" fontId="5" fillId="3" borderId="10" xfId="0" applyNumberFormat="1" applyFont="1" applyFill="1" applyBorder="1" applyAlignment="1">
      <alignment horizontal="center" vertical="center"/>
    </xf>
    <xf numFmtId="0" fontId="5" fillId="0" borderId="11" xfId="0" applyFont="1" applyBorder="1">
      <alignment vertical="center"/>
    </xf>
    <xf numFmtId="0" fontId="5" fillId="0" borderId="9" xfId="0" applyFont="1" applyBorder="1">
      <alignment vertical="center"/>
    </xf>
    <xf numFmtId="0" fontId="5" fillId="0" borderId="18" xfId="0" applyFont="1" applyBorder="1">
      <alignment vertical="center"/>
    </xf>
    <xf numFmtId="38" fontId="5" fillId="0" borderId="11" xfId="0" applyNumberFormat="1" applyFont="1" applyBorder="1">
      <alignment vertical="center"/>
    </xf>
    <xf numFmtId="38" fontId="5" fillId="0" borderId="9" xfId="0" applyNumberFormat="1" applyFont="1" applyBorder="1">
      <alignment vertical="center"/>
    </xf>
    <xf numFmtId="38" fontId="5" fillId="0" borderId="18" xfId="0" applyNumberFormat="1" applyFont="1" applyBorder="1">
      <alignment vertical="center"/>
    </xf>
    <xf numFmtId="0" fontId="6" fillId="3" borderId="10" xfId="0" applyNumberFormat="1" applyFont="1" applyFill="1" applyBorder="1" applyAlignment="1">
      <alignment horizontal="center" vertical="center"/>
    </xf>
    <xf numFmtId="0" fontId="5" fillId="3" borderId="18" xfId="0" applyNumberFormat="1" applyFont="1" applyFill="1" applyBorder="1" applyAlignment="1">
      <alignment horizontal="left" vertical="center"/>
    </xf>
    <xf numFmtId="38" fontId="5" fillId="3" borderId="18" xfId="1" applyFont="1" applyFill="1" applyBorder="1">
      <alignment vertical="center"/>
    </xf>
    <xf numFmtId="0" fontId="6" fillId="0" borderId="0" xfId="0" applyFont="1" applyBorder="1">
      <alignment vertical="center"/>
    </xf>
    <xf numFmtId="38" fontId="5" fillId="0" borderId="0" xfId="1" applyFont="1" applyBorder="1">
      <alignment vertical="center"/>
    </xf>
    <xf numFmtId="0" fontId="10" fillId="0" borderId="0" xfId="0" applyFont="1" applyAlignment="1">
      <alignment horizontal="left" vertical="center" indent="1"/>
    </xf>
    <xf numFmtId="0" fontId="11" fillId="0" borderId="0" xfId="0" applyFont="1" applyAlignment="1">
      <alignment horizontal="left" vertical="center" indent="1"/>
    </xf>
    <xf numFmtId="0" fontId="6" fillId="3" borderId="10" xfId="0" applyFont="1" applyFill="1" applyBorder="1" applyAlignment="1">
      <alignment horizontal="center" vertical="center"/>
    </xf>
    <xf numFmtId="179" fontId="5" fillId="0" borderId="0" xfId="0" applyNumberFormat="1" applyFont="1" applyFill="1" applyBorder="1" applyAlignment="1">
      <alignment horizontal="center" vertical="center"/>
    </xf>
    <xf numFmtId="0" fontId="5" fillId="0" borderId="22" xfId="0" applyFont="1" applyBorder="1">
      <alignment vertical="center"/>
    </xf>
    <xf numFmtId="0" fontId="5" fillId="0" borderId="0" xfId="0" applyFont="1" applyBorder="1">
      <alignment vertical="center"/>
    </xf>
    <xf numFmtId="179" fontId="5" fillId="0" borderId="10" xfId="0" applyNumberFormat="1" applyFont="1" applyFill="1" applyBorder="1" applyAlignment="1">
      <alignment horizontal="center" vertical="center"/>
    </xf>
    <xf numFmtId="0" fontId="6" fillId="3" borderId="5" xfId="0" applyFont="1" applyFill="1" applyBorder="1">
      <alignment vertical="center"/>
    </xf>
    <xf numFmtId="0" fontId="6" fillId="3" borderId="6" xfId="0" applyFont="1" applyFill="1" applyBorder="1">
      <alignment vertical="center"/>
    </xf>
    <xf numFmtId="0" fontId="6" fillId="3" borderId="18" xfId="0" applyNumberFormat="1" applyFont="1" applyFill="1" applyBorder="1" applyAlignment="1">
      <alignment horizontal="left" vertical="center" indent="1"/>
    </xf>
    <xf numFmtId="0" fontId="12" fillId="0" borderId="0" xfId="0" applyFont="1" applyBorder="1">
      <alignment vertical="center"/>
    </xf>
    <xf numFmtId="0" fontId="13" fillId="0" borderId="0" xfId="0" applyFont="1">
      <alignment vertical="center"/>
    </xf>
    <xf numFmtId="0" fontId="14" fillId="0" borderId="0" xfId="0" applyFont="1" applyAlignment="1">
      <alignment horizontal="right" vertical="center"/>
    </xf>
    <xf numFmtId="0" fontId="14" fillId="0" borderId="0" xfId="0" applyFont="1" applyAlignment="1">
      <alignment horizontal="justify" vertical="center"/>
    </xf>
    <xf numFmtId="0" fontId="14" fillId="0" borderId="0" xfId="0" applyFont="1">
      <alignment vertical="center"/>
    </xf>
    <xf numFmtId="0" fontId="16" fillId="0" borderId="0" xfId="0" applyFont="1">
      <alignment vertical="center"/>
    </xf>
    <xf numFmtId="0" fontId="17" fillId="0" borderId="0" xfId="0" applyFont="1">
      <alignment vertical="center"/>
    </xf>
    <xf numFmtId="0" fontId="0" fillId="0" borderId="0" xfId="0" applyAlignment="1">
      <alignment horizontal="right" vertical="center"/>
    </xf>
    <xf numFmtId="38" fontId="5" fillId="0" borderId="4" xfId="1" applyFont="1" applyBorder="1">
      <alignment vertical="center"/>
    </xf>
    <xf numFmtId="9" fontId="5" fillId="0" borderId="0" xfId="0" applyNumberFormat="1" applyFont="1" applyFill="1" applyBorder="1">
      <alignment vertical="center"/>
    </xf>
    <xf numFmtId="0" fontId="5" fillId="2" borderId="11" xfId="0" applyNumberFormat="1" applyFont="1" applyFill="1" applyBorder="1" applyAlignment="1">
      <alignment horizontal="center" vertical="center"/>
    </xf>
    <xf numFmtId="0" fontId="5" fillId="2" borderId="9" xfId="0" applyNumberFormat="1" applyFont="1" applyFill="1" applyBorder="1" applyAlignment="1">
      <alignment horizontal="left" vertical="center"/>
    </xf>
    <xf numFmtId="0" fontId="5" fillId="2" borderId="9" xfId="0" applyNumberFormat="1" applyFont="1" applyFill="1" applyBorder="1" applyAlignment="1">
      <alignment horizontal="center" vertical="center"/>
    </xf>
    <xf numFmtId="0" fontId="5" fillId="2" borderId="20" xfId="0" applyNumberFormat="1" applyFont="1" applyFill="1" applyBorder="1" applyAlignment="1">
      <alignment horizontal="left" vertical="center"/>
    </xf>
    <xf numFmtId="0" fontId="5" fillId="2" borderId="20" xfId="0" applyNumberFormat="1" applyFont="1" applyFill="1" applyBorder="1" applyAlignment="1">
      <alignment horizontal="center" vertical="center"/>
    </xf>
    <xf numFmtId="0" fontId="6" fillId="2" borderId="11" xfId="0" applyNumberFormat="1" applyFont="1" applyFill="1" applyBorder="1" applyAlignment="1">
      <alignment horizontal="left" vertical="center"/>
    </xf>
    <xf numFmtId="0" fontId="6" fillId="2" borderId="9" xfId="0" applyNumberFormat="1" applyFont="1" applyFill="1" applyBorder="1" applyAlignment="1">
      <alignment horizontal="left" vertical="center"/>
    </xf>
    <xf numFmtId="0" fontId="6" fillId="0" borderId="0" xfId="0" applyFont="1" applyAlignment="1">
      <alignment horizontal="right" vertical="center"/>
    </xf>
    <xf numFmtId="0" fontId="5" fillId="3" borderId="5" xfId="0" applyFont="1" applyFill="1" applyBorder="1">
      <alignment vertical="center"/>
    </xf>
    <xf numFmtId="0" fontId="5" fillId="3" borderId="19" xfId="0" applyFont="1" applyFill="1" applyBorder="1">
      <alignment vertical="center"/>
    </xf>
    <xf numFmtId="0" fontId="6" fillId="0" borderId="5" xfId="0" applyFont="1" applyBorder="1" applyAlignment="1">
      <alignment horizontal="right" vertical="center"/>
    </xf>
    <xf numFmtId="9" fontId="5" fillId="0" borderId="19" xfId="0" applyNumberFormat="1" applyFont="1" applyBorder="1" applyAlignment="1">
      <alignment horizontal="center" vertical="center"/>
    </xf>
    <xf numFmtId="40" fontId="5" fillId="0" borderId="11" xfId="1" applyNumberFormat="1" applyFont="1" applyBorder="1">
      <alignment vertical="center"/>
    </xf>
    <xf numFmtId="40" fontId="5" fillId="0" borderId="11" xfId="0" applyNumberFormat="1" applyFont="1" applyBorder="1">
      <alignment vertical="center"/>
    </xf>
    <xf numFmtId="40" fontId="5" fillId="0" borderId="9" xfId="0" applyNumberFormat="1" applyFont="1" applyBorder="1">
      <alignment vertical="center"/>
    </xf>
    <xf numFmtId="40" fontId="5" fillId="0" borderId="9" xfId="1" applyNumberFormat="1" applyFont="1" applyBorder="1">
      <alignment vertical="center"/>
    </xf>
    <xf numFmtId="40" fontId="5" fillId="0" borderId="18" xfId="0" applyNumberFormat="1" applyFont="1" applyBorder="1">
      <alignment vertical="center"/>
    </xf>
    <xf numFmtId="40" fontId="5" fillId="0" borderId="18" xfId="1" applyNumberFormat="1" applyFont="1" applyBorder="1">
      <alignment vertical="center"/>
    </xf>
    <xf numFmtId="40" fontId="5" fillId="0" borderId="10" xfId="1" applyNumberFormat="1" applyFont="1" applyBorder="1">
      <alignment vertical="center"/>
    </xf>
    <xf numFmtId="40" fontId="5" fillId="0" borderId="10" xfId="1" applyNumberFormat="1" applyFont="1" applyFill="1" applyBorder="1">
      <alignment vertical="center"/>
    </xf>
    <xf numFmtId="0" fontId="5" fillId="3" borderId="6" xfId="0" applyFont="1" applyFill="1" applyBorder="1">
      <alignment vertical="center"/>
    </xf>
    <xf numFmtId="0" fontId="6" fillId="3" borderId="12" xfId="0" applyFont="1" applyFill="1" applyBorder="1">
      <alignment vertical="center"/>
    </xf>
    <xf numFmtId="178" fontId="5" fillId="3" borderId="13" xfId="0" applyNumberFormat="1" applyFont="1" applyFill="1" applyBorder="1" applyAlignment="1">
      <alignment horizontal="left" vertical="center"/>
    </xf>
    <xf numFmtId="0" fontId="6" fillId="3" borderId="14" xfId="0" applyFont="1" applyFill="1" applyBorder="1">
      <alignment vertical="center"/>
    </xf>
    <xf numFmtId="178" fontId="5" fillId="3" borderId="1" xfId="0" applyNumberFormat="1" applyFont="1" applyFill="1" applyBorder="1" applyAlignment="1">
      <alignment horizontal="left" vertical="center"/>
    </xf>
    <xf numFmtId="0" fontId="6" fillId="3" borderId="2" xfId="0" applyFont="1" applyFill="1" applyBorder="1">
      <alignment vertical="center"/>
    </xf>
    <xf numFmtId="0" fontId="6" fillId="3" borderId="4" xfId="0" applyFont="1" applyFill="1" applyBorder="1">
      <alignment vertical="center"/>
    </xf>
    <xf numFmtId="0" fontId="5" fillId="3" borderId="4" xfId="0" applyFont="1" applyFill="1" applyBorder="1">
      <alignment vertical="center"/>
    </xf>
    <xf numFmtId="0" fontId="6" fillId="3" borderId="1" xfId="0" applyFont="1" applyFill="1" applyBorder="1">
      <alignment vertical="center"/>
    </xf>
    <xf numFmtId="0" fontId="5" fillId="3" borderId="15" xfId="0" applyFont="1" applyFill="1" applyBorder="1">
      <alignment vertical="center"/>
    </xf>
    <xf numFmtId="0" fontId="6" fillId="3" borderId="16" xfId="0" applyFont="1" applyFill="1" applyBorder="1">
      <alignment vertical="center"/>
    </xf>
    <xf numFmtId="178" fontId="5" fillId="3" borderId="17" xfId="0" applyNumberFormat="1" applyFont="1" applyFill="1" applyBorder="1" applyAlignment="1">
      <alignment horizontal="left" vertical="center"/>
    </xf>
    <xf numFmtId="0" fontId="6" fillId="3" borderId="2" xfId="0" applyFont="1" applyFill="1" applyBorder="1" applyAlignment="1">
      <alignment horizontal="left" vertical="center" indent="1"/>
    </xf>
    <xf numFmtId="0" fontId="5" fillId="3" borderId="14" xfId="0" applyFont="1" applyFill="1" applyBorder="1" applyAlignment="1">
      <alignment horizontal="left" vertical="center" indent="1"/>
    </xf>
    <xf numFmtId="0" fontId="5" fillId="3" borderId="16" xfId="0" applyFont="1" applyFill="1" applyBorder="1" applyAlignment="1">
      <alignment horizontal="left" vertical="center" indent="1"/>
    </xf>
    <xf numFmtId="40" fontId="5" fillId="2" borderId="11" xfId="1" applyNumberFormat="1" applyFont="1" applyFill="1" applyBorder="1">
      <alignment vertical="center"/>
    </xf>
    <xf numFmtId="40" fontId="5" fillId="2" borderId="9" xfId="1" applyNumberFormat="1" applyFont="1" applyFill="1" applyBorder="1">
      <alignment vertical="center"/>
    </xf>
    <xf numFmtId="40" fontId="5" fillId="2" borderId="20" xfId="1" applyNumberFormat="1" applyFont="1" applyFill="1" applyBorder="1">
      <alignment vertical="center"/>
    </xf>
    <xf numFmtId="40" fontId="5" fillId="0" borderId="21" xfId="1" applyNumberFormat="1" applyFont="1" applyBorder="1">
      <alignment vertical="center"/>
    </xf>
    <xf numFmtId="40" fontId="5" fillId="0" borderId="10" xfId="0" applyNumberFormat="1" applyFont="1" applyBorder="1">
      <alignment vertical="center"/>
    </xf>
    <xf numFmtId="0" fontId="17" fillId="3" borderId="4" xfId="0" applyFont="1" applyFill="1" applyBorder="1">
      <alignment vertical="center"/>
    </xf>
    <xf numFmtId="0" fontId="5" fillId="3" borderId="3" xfId="0" applyFont="1" applyFill="1" applyBorder="1">
      <alignment vertical="center"/>
    </xf>
    <xf numFmtId="0" fontId="9" fillId="3" borderId="12" xfId="0" applyFont="1" applyFill="1" applyBorder="1">
      <alignment vertical="center"/>
    </xf>
    <xf numFmtId="0" fontId="6" fillId="3" borderId="13" xfId="0" applyFont="1" applyFill="1" applyBorder="1">
      <alignment vertical="center"/>
    </xf>
    <xf numFmtId="0" fontId="9" fillId="3" borderId="1" xfId="0" applyFont="1" applyFill="1" applyBorder="1">
      <alignment vertical="center"/>
    </xf>
    <xf numFmtId="0" fontId="17" fillId="3" borderId="6" xfId="0" applyFont="1" applyFill="1" applyBorder="1">
      <alignment vertical="center"/>
    </xf>
    <xf numFmtId="0" fontId="9" fillId="3" borderId="26" xfId="0" applyFont="1" applyFill="1" applyBorder="1">
      <alignment vertical="center"/>
    </xf>
    <xf numFmtId="0" fontId="6" fillId="3" borderId="26" xfId="0" applyFont="1" applyFill="1" applyBorder="1">
      <alignment vertical="center"/>
    </xf>
    <xf numFmtId="0" fontId="9" fillId="3" borderId="13" xfId="0" applyFont="1" applyFill="1" applyBorder="1">
      <alignment vertical="center"/>
    </xf>
    <xf numFmtId="0" fontId="17" fillId="3" borderId="1" xfId="0" applyFont="1" applyFill="1" applyBorder="1">
      <alignment vertical="center"/>
    </xf>
    <xf numFmtId="0" fontId="5" fillId="3" borderId="0" xfId="0" applyFont="1" applyFill="1">
      <alignment vertical="center"/>
    </xf>
    <xf numFmtId="0" fontId="17" fillId="3" borderId="3" xfId="0" applyFont="1" applyFill="1" applyBorder="1">
      <alignment vertical="center"/>
    </xf>
    <xf numFmtId="0" fontId="9" fillId="3" borderId="2" xfId="0" applyFont="1" applyFill="1" applyBorder="1">
      <alignment vertical="center"/>
    </xf>
    <xf numFmtId="181" fontId="5" fillId="0" borderId="8" xfId="1" applyNumberFormat="1" applyFont="1" applyFill="1" applyBorder="1">
      <alignment vertical="center"/>
    </xf>
    <xf numFmtId="181" fontId="17" fillId="0" borderId="11" xfId="1" applyNumberFormat="1" applyFont="1" applyFill="1" applyBorder="1">
      <alignment vertical="center"/>
    </xf>
    <xf numFmtId="181" fontId="5" fillId="0" borderId="9" xfId="1" applyNumberFormat="1" applyFont="1" applyFill="1" applyBorder="1">
      <alignment vertical="center"/>
    </xf>
    <xf numFmtId="181" fontId="5" fillId="0" borderId="11" xfId="1" applyNumberFormat="1" applyFont="1" applyFill="1" applyBorder="1">
      <alignment vertical="center"/>
    </xf>
    <xf numFmtId="181" fontId="5" fillId="0" borderId="10" xfId="1" applyNumberFormat="1" applyFont="1" applyFill="1" applyBorder="1">
      <alignment vertical="center"/>
    </xf>
    <xf numFmtId="181" fontId="5" fillId="0" borderId="8" xfId="1" applyNumberFormat="1" applyFont="1" applyBorder="1">
      <alignment vertical="center"/>
    </xf>
    <xf numFmtId="181" fontId="5" fillId="0" borderId="11" xfId="1" applyNumberFormat="1" applyFont="1" applyBorder="1">
      <alignment vertical="center"/>
    </xf>
    <xf numFmtId="181" fontId="5" fillId="0" borderId="9" xfId="1" applyNumberFormat="1" applyFont="1" applyBorder="1">
      <alignment vertical="center"/>
    </xf>
    <xf numFmtId="181" fontId="5" fillId="0" borderId="10" xfId="1" applyNumberFormat="1" applyFont="1" applyBorder="1">
      <alignment vertical="center"/>
    </xf>
    <xf numFmtId="181" fontId="17" fillId="0" borderId="10" xfId="1" applyNumberFormat="1" applyFont="1" applyFill="1" applyBorder="1">
      <alignment vertical="center"/>
    </xf>
    <xf numFmtId="181" fontId="5" fillId="0" borderId="21" xfId="1" applyNumberFormat="1" applyFont="1" applyBorder="1">
      <alignment vertical="center"/>
    </xf>
    <xf numFmtId="181" fontId="5" fillId="2" borderId="11" xfId="1" applyNumberFormat="1" applyFont="1" applyFill="1" applyBorder="1">
      <alignment vertical="center"/>
    </xf>
    <xf numFmtId="181" fontId="5" fillId="2" borderId="9" xfId="1" applyNumberFormat="1" applyFont="1" applyFill="1" applyBorder="1">
      <alignment vertical="center"/>
    </xf>
    <xf numFmtId="181" fontId="5" fillId="2" borderId="21" xfId="1" applyNumberFormat="1" applyFont="1" applyFill="1" applyBorder="1">
      <alignment vertical="center"/>
    </xf>
    <xf numFmtId="181" fontId="5" fillId="2" borderId="10" xfId="1" applyNumberFormat="1" applyFont="1" applyFill="1" applyBorder="1">
      <alignment vertical="center"/>
    </xf>
    <xf numFmtId="181" fontId="5" fillId="2" borderId="3" xfId="1" applyNumberFormat="1" applyFont="1" applyFill="1" applyBorder="1">
      <alignment vertical="center"/>
    </xf>
    <xf numFmtId="10" fontId="5" fillId="2" borderId="10" xfId="0" applyNumberFormat="1" applyFont="1" applyFill="1" applyBorder="1">
      <alignment vertical="center"/>
    </xf>
    <xf numFmtId="0" fontId="9" fillId="3" borderId="5" xfId="0" applyFont="1" applyFill="1" applyBorder="1">
      <alignment vertical="center"/>
    </xf>
    <xf numFmtId="0" fontId="15" fillId="0" borderId="0" xfId="0" applyFont="1" applyAlignment="1">
      <alignment horizontal="center" vertical="center"/>
    </xf>
    <xf numFmtId="0" fontId="14" fillId="0" borderId="0" xfId="0" applyFont="1" applyAlignment="1">
      <alignment horizontal="left" vertical="center" wrapText="1"/>
    </xf>
    <xf numFmtId="180" fontId="0" fillId="2" borderId="23" xfId="0" applyNumberFormat="1" applyFill="1" applyBorder="1" applyAlignment="1">
      <alignment vertical="center"/>
    </xf>
    <xf numFmtId="0" fontId="0" fillId="2" borderId="24" xfId="0" applyFill="1" applyBorder="1" applyAlignment="1">
      <alignment vertical="center"/>
    </xf>
    <xf numFmtId="0" fontId="0" fillId="2" borderId="25" xfId="0" applyFill="1" applyBorder="1" applyAlignment="1">
      <alignment vertical="center"/>
    </xf>
    <xf numFmtId="0" fontId="9" fillId="3" borderId="14" xfId="0" applyFont="1" applyFill="1" applyBorder="1" applyAlignment="1">
      <alignment vertical="center" wrapText="1"/>
    </xf>
    <xf numFmtId="0" fontId="9" fillId="3" borderId="15" xfId="0" applyFont="1" applyFill="1" applyBorder="1" applyAlignment="1">
      <alignment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95250</xdr:colOff>
      <xdr:row>0</xdr:row>
      <xdr:rowOff>123825</xdr:rowOff>
    </xdr:from>
    <xdr:to>
      <xdr:col>2</xdr:col>
      <xdr:colOff>247650</xdr:colOff>
      <xdr:row>2</xdr:row>
      <xdr:rowOff>152400</xdr:rowOff>
    </xdr:to>
    <xdr:sp macro="" textlink="">
      <xdr:nvSpPr>
        <xdr:cNvPr id="2" name="フローチャート: 処理 1"/>
        <xdr:cNvSpPr/>
      </xdr:nvSpPr>
      <xdr:spPr>
        <a:xfrm>
          <a:off x="95250" y="123825"/>
          <a:ext cx="1524000" cy="371475"/>
        </a:xfrm>
        <a:prstGeom prst="flowChartProcess">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提案書</a:t>
          </a:r>
          <a:r>
            <a:rPr kumimoji="1" lang="en-US" altLang="ja-JP" sz="1200">
              <a:solidFill>
                <a:sysClr val="windowText" lastClr="000000"/>
              </a:solidFill>
            </a:rPr>
            <a:t>Ⅰ</a:t>
          </a:r>
          <a:r>
            <a:rPr kumimoji="1" lang="ja-JP" altLang="en-US" sz="1200">
              <a:solidFill>
                <a:sysClr val="windowText" lastClr="000000"/>
              </a:solidFill>
            </a:rPr>
            <a:t>－３別紙</a:t>
          </a:r>
        </a:p>
      </xdr:txBody>
    </xdr:sp>
    <xdr:clientData/>
  </xdr:twoCellAnchor>
  <xdr:twoCellAnchor>
    <xdr:from>
      <xdr:col>10</xdr:col>
      <xdr:colOff>85725</xdr:colOff>
      <xdr:row>7</xdr:row>
      <xdr:rowOff>66675</xdr:rowOff>
    </xdr:from>
    <xdr:to>
      <xdr:col>13</xdr:col>
      <xdr:colOff>581025</xdr:colOff>
      <xdr:row>10</xdr:row>
      <xdr:rowOff>76200</xdr:rowOff>
    </xdr:to>
    <xdr:sp macro="" textlink="">
      <xdr:nvSpPr>
        <xdr:cNvPr id="3" name="フローチャート: 処理 2"/>
        <xdr:cNvSpPr/>
      </xdr:nvSpPr>
      <xdr:spPr>
        <a:xfrm>
          <a:off x="6943725" y="1266825"/>
          <a:ext cx="2552700" cy="542925"/>
        </a:xfrm>
        <a:prstGeom prst="flowChartProcess">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rgbClr val="FF0000"/>
              </a:solidFill>
            </a:rPr>
            <a:t>本資料の作成については、本設定を変更しないこと。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149678</xdr:colOff>
      <xdr:row>0</xdr:row>
      <xdr:rowOff>81643</xdr:rowOff>
    </xdr:from>
    <xdr:to>
      <xdr:col>13</xdr:col>
      <xdr:colOff>571500</xdr:colOff>
      <xdr:row>5</xdr:row>
      <xdr:rowOff>149679</xdr:rowOff>
    </xdr:to>
    <xdr:sp macro="" textlink="">
      <xdr:nvSpPr>
        <xdr:cNvPr id="2" name="正方形/長方形 1"/>
        <xdr:cNvSpPr/>
      </xdr:nvSpPr>
      <xdr:spPr>
        <a:xfrm>
          <a:off x="149678" y="81643"/>
          <a:ext cx="13032922" cy="97291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rPr>
            <a:t>入力箇所を黄色のハイライトで示しています。また、必要に応じた費目等の追加削除、関数の修正について妨げるものではありません。</a:t>
          </a:r>
          <a:endParaRPr kumimoji="1" lang="en-US" altLang="ja-JP" sz="1200">
            <a:solidFill>
              <a:sysClr val="windowText" lastClr="000000"/>
            </a:solidFill>
          </a:endParaRPr>
        </a:p>
        <a:p>
          <a:pPr algn="l"/>
          <a:endParaRPr kumimoji="1" lang="en-US" altLang="ja-JP" sz="1200">
            <a:solidFill>
              <a:sysClr val="windowText" lastClr="000000"/>
            </a:solidFill>
          </a:endParaRPr>
        </a:p>
        <a:p>
          <a:pPr algn="l"/>
          <a:r>
            <a:rPr kumimoji="1" lang="ja-JP" altLang="en-US" sz="1200">
              <a:solidFill>
                <a:sysClr val="windowText" lastClr="000000"/>
              </a:solidFill>
            </a:rPr>
            <a:t>（注）運営権対価及び税務上の繰延資産相当額（改築に係る費用の</a:t>
          </a:r>
          <a:r>
            <a:rPr kumimoji="1" lang="en-US" altLang="ja-JP" sz="1200">
              <a:solidFill>
                <a:sysClr val="windowText" lastClr="000000"/>
              </a:solidFill>
            </a:rPr>
            <a:t>10</a:t>
          </a:r>
          <a:r>
            <a:rPr kumimoji="1" lang="ja-JP" altLang="en-US" sz="1200">
              <a:solidFill>
                <a:sysClr val="windowText" lastClr="000000"/>
              </a:solidFill>
            </a:rPr>
            <a:t>分の</a:t>
          </a:r>
          <a:r>
            <a:rPr kumimoji="1" lang="en-US" altLang="ja-JP" sz="1200">
              <a:solidFill>
                <a:sysClr val="windowText" lastClr="000000"/>
              </a:solidFill>
            </a:rPr>
            <a:t>1</a:t>
          </a:r>
          <a:r>
            <a:rPr kumimoji="1" lang="ja-JP" altLang="en-US" sz="1200">
              <a:solidFill>
                <a:sysClr val="windowText" lastClr="000000"/>
              </a:solidFill>
            </a:rPr>
            <a:t>相当額のうち、本事業期間中に係る減価償却費相当額）の会計処理については、会計基準が定まっていないことから現時点で考えうる会計処理によっています。会計処理等については、公認会計士、税理士等の専門家に別途ご相談ください。</a:t>
          </a:r>
          <a:endParaRPr kumimoji="1" lang="en-US" altLang="ja-JP" sz="12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266700</xdr:colOff>
      <xdr:row>25</xdr:row>
      <xdr:rowOff>66675</xdr:rowOff>
    </xdr:from>
    <xdr:to>
      <xdr:col>8</xdr:col>
      <xdr:colOff>238125</xdr:colOff>
      <xdr:row>30</xdr:row>
      <xdr:rowOff>28575</xdr:rowOff>
    </xdr:to>
    <xdr:sp macro="" textlink="">
      <xdr:nvSpPr>
        <xdr:cNvPr id="3" name="正方形/長方形 2"/>
        <xdr:cNvSpPr/>
      </xdr:nvSpPr>
      <xdr:spPr>
        <a:xfrm>
          <a:off x="266700" y="3876675"/>
          <a:ext cx="5457825" cy="819150"/>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rPr>
            <a:t>（注） 入力数値はあくまで入力例として示しているにすぎず、当該数値について、</a:t>
          </a:r>
          <a:endParaRPr kumimoji="1" lang="en-US" altLang="ja-JP" sz="1200">
            <a:solidFill>
              <a:sysClr val="windowText" lastClr="000000"/>
            </a:solidFill>
          </a:endParaRPr>
        </a:p>
        <a:p>
          <a:pPr algn="l"/>
          <a:r>
            <a:rPr kumimoji="1" lang="ja-JP" altLang="en-US" sz="1200">
              <a:solidFill>
                <a:sysClr val="windowText" lastClr="000000"/>
              </a:solidFill>
            </a:rPr>
            <a:t>          浜松市は何ら保証はいたしません。</a:t>
          </a:r>
          <a:endParaRPr kumimoji="1" lang="en-US" altLang="ja-JP" sz="1200">
            <a:solidFill>
              <a:sysClr val="windowText" lastClr="000000"/>
            </a:solidFill>
          </a:endParaRPr>
        </a:p>
      </xdr:txBody>
    </xdr:sp>
    <xdr:clientData/>
  </xdr:twoCellAnchor>
  <xdr:twoCellAnchor>
    <xdr:from>
      <xdr:col>0</xdr:col>
      <xdr:colOff>95250</xdr:colOff>
      <xdr:row>0</xdr:row>
      <xdr:rowOff>95250</xdr:rowOff>
    </xdr:from>
    <xdr:to>
      <xdr:col>2</xdr:col>
      <xdr:colOff>247650</xdr:colOff>
      <xdr:row>2</xdr:row>
      <xdr:rowOff>123825</xdr:rowOff>
    </xdr:to>
    <xdr:sp macro="" textlink="">
      <xdr:nvSpPr>
        <xdr:cNvPr id="7" name="フローチャート: 処理 6"/>
        <xdr:cNvSpPr/>
      </xdr:nvSpPr>
      <xdr:spPr>
        <a:xfrm>
          <a:off x="95250" y="95250"/>
          <a:ext cx="1524000" cy="371475"/>
        </a:xfrm>
        <a:prstGeom prst="flowChartProcess">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提案書</a:t>
          </a:r>
          <a:r>
            <a:rPr kumimoji="1" lang="en-US" altLang="ja-JP" sz="1200">
              <a:solidFill>
                <a:sysClr val="windowText" lastClr="000000"/>
              </a:solidFill>
            </a:rPr>
            <a:t>Ⅰ</a:t>
          </a:r>
          <a:r>
            <a:rPr kumimoji="1" lang="ja-JP" altLang="en-US" sz="1200">
              <a:solidFill>
                <a:sysClr val="windowText" lastClr="000000"/>
              </a:solidFill>
            </a:rPr>
            <a:t>－３別紙</a:t>
          </a:r>
        </a:p>
      </xdr:txBody>
    </xdr:sp>
    <xdr:clientData/>
  </xdr:twoCellAnchor>
  <xdr:twoCellAnchor>
    <xdr:from>
      <xdr:col>10</xdr:col>
      <xdr:colOff>152400</xdr:colOff>
      <xdr:row>6</xdr:row>
      <xdr:rowOff>76200</xdr:rowOff>
    </xdr:from>
    <xdr:to>
      <xdr:col>13</xdr:col>
      <xdr:colOff>647700</xdr:colOff>
      <xdr:row>9</xdr:row>
      <xdr:rowOff>85725</xdr:rowOff>
    </xdr:to>
    <xdr:sp macro="" textlink="">
      <xdr:nvSpPr>
        <xdr:cNvPr id="8" name="フローチャート: 処理 7"/>
        <xdr:cNvSpPr/>
      </xdr:nvSpPr>
      <xdr:spPr>
        <a:xfrm>
          <a:off x="7010400" y="1104900"/>
          <a:ext cx="2552700" cy="542925"/>
        </a:xfrm>
        <a:prstGeom prst="flowChartProcess">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rgbClr val="FF0000"/>
              </a:solidFill>
            </a:rPr>
            <a:t>本資料の作成については、本設定を変更しないこと。</a:t>
          </a:r>
        </a:p>
      </xdr:txBody>
    </xdr:sp>
    <xdr:clientData/>
  </xdr:twoCellAnchor>
  <xdr:twoCellAnchor>
    <xdr:from>
      <xdr:col>7</xdr:col>
      <xdr:colOff>19049</xdr:colOff>
      <xdr:row>0</xdr:row>
      <xdr:rowOff>66675</xdr:rowOff>
    </xdr:from>
    <xdr:to>
      <xdr:col>8</xdr:col>
      <xdr:colOff>504824</xdr:colOff>
      <xdr:row>3</xdr:row>
      <xdr:rowOff>38100</xdr:rowOff>
    </xdr:to>
    <xdr:sp macro="" textlink="">
      <xdr:nvSpPr>
        <xdr:cNvPr id="5" name="フローチャート: 処理 4"/>
        <xdr:cNvSpPr/>
      </xdr:nvSpPr>
      <xdr:spPr>
        <a:xfrm>
          <a:off x="4819649" y="66675"/>
          <a:ext cx="1171575" cy="485775"/>
        </a:xfrm>
        <a:prstGeom prst="flowChartProcess">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rPr>
            <a:t>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149678</xdr:colOff>
      <xdr:row>0</xdr:row>
      <xdr:rowOff>81643</xdr:rowOff>
    </xdr:from>
    <xdr:to>
      <xdr:col>13</xdr:col>
      <xdr:colOff>571500</xdr:colOff>
      <xdr:row>5</xdr:row>
      <xdr:rowOff>149679</xdr:rowOff>
    </xdr:to>
    <xdr:sp macro="" textlink="">
      <xdr:nvSpPr>
        <xdr:cNvPr id="2" name="正方形/長方形 1"/>
        <xdr:cNvSpPr/>
      </xdr:nvSpPr>
      <xdr:spPr>
        <a:xfrm>
          <a:off x="149678" y="81643"/>
          <a:ext cx="13076465" cy="95250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rPr>
            <a:t>入力箇所を黄色のハイライトで示しています。また、必要に応じた費目等の追加削除、関数の修正について妨げるものではありません。</a:t>
          </a:r>
          <a:endParaRPr kumimoji="1" lang="en-US" altLang="ja-JP" sz="1200">
            <a:solidFill>
              <a:sysClr val="windowText" lastClr="000000"/>
            </a:solidFill>
          </a:endParaRPr>
        </a:p>
        <a:p>
          <a:pPr algn="l"/>
          <a:endParaRPr kumimoji="1" lang="en-US" altLang="ja-JP" sz="1200">
            <a:solidFill>
              <a:sysClr val="windowText" lastClr="000000"/>
            </a:solidFill>
          </a:endParaRPr>
        </a:p>
        <a:p>
          <a:pPr algn="l"/>
          <a:r>
            <a:rPr kumimoji="1" lang="ja-JP" altLang="en-US" sz="1200">
              <a:solidFill>
                <a:sysClr val="windowText" lastClr="000000"/>
              </a:solidFill>
            </a:rPr>
            <a:t>（注）運営権対価及び税務上の繰延資産相当額（改築に係る費用の</a:t>
          </a:r>
          <a:r>
            <a:rPr kumimoji="1" lang="en-US" altLang="ja-JP" sz="1200">
              <a:solidFill>
                <a:sysClr val="windowText" lastClr="000000"/>
              </a:solidFill>
            </a:rPr>
            <a:t>10</a:t>
          </a:r>
          <a:r>
            <a:rPr kumimoji="1" lang="ja-JP" altLang="en-US" sz="1200">
              <a:solidFill>
                <a:sysClr val="windowText" lastClr="000000"/>
              </a:solidFill>
            </a:rPr>
            <a:t>分の</a:t>
          </a:r>
          <a:r>
            <a:rPr kumimoji="1" lang="en-US" altLang="ja-JP" sz="1200">
              <a:solidFill>
                <a:sysClr val="windowText" lastClr="000000"/>
              </a:solidFill>
            </a:rPr>
            <a:t>1</a:t>
          </a:r>
          <a:r>
            <a:rPr kumimoji="1" lang="ja-JP" altLang="en-US" sz="1200">
              <a:solidFill>
                <a:sysClr val="windowText" lastClr="000000"/>
              </a:solidFill>
            </a:rPr>
            <a:t>相当額のうち、本事業期間中に係る減価償却費相当額）の会計処理については、会計基準が定まっていないことから現時点で考えうる会計処理によっています。会計処理等については、公認会計士、税理士等の専門家に別途ご相談ください。</a:t>
          </a:r>
          <a:endParaRPr kumimoji="1" lang="en-US" altLang="ja-JP" sz="1200">
            <a:solidFill>
              <a:sysClr val="windowText" lastClr="000000"/>
            </a:solidFill>
          </a:endParaRPr>
        </a:p>
      </xdr:txBody>
    </xdr:sp>
    <xdr:clientData/>
  </xdr:twoCellAnchor>
  <xdr:twoCellAnchor>
    <xdr:from>
      <xdr:col>16</xdr:col>
      <xdr:colOff>898052</xdr:colOff>
      <xdr:row>2</xdr:row>
      <xdr:rowOff>40821</xdr:rowOff>
    </xdr:from>
    <xdr:to>
      <xdr:col>24</xdr:col>
      <xdr:colOff>922544</xdr:colOff>
      <xdr:row>4</xdr:row>
      <xdr:rowOff>58511</xdr:rowOff>
    </xdr:to>
    <xdr:sp macro="" textlink="">
      <xdr:nvSpPr>
        <xdr:cNvPr id="4" name="正方形/長方形 3"/>
        <xdr:cNvSpPr/>
      </xdr:nvSpPr>
      <xdr:spPr>
        <a:xfrm>
          <a:off x="16451016" y="394607"/>
          <a:ext cx="7753349" cy="371475"/>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rPr>
            <a:t>（注） 入力数値はあくまで入力例として示しているにすぎず、当該数値について、浜松市は何ら保証はいたしません。</a:t>
          </a:r>
          <a:endParaRPr kumimoji="1" lang="en-US" altLang="ja-JP" sz="12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0</xdr:colOff>
      <xdr:row>0</xdr:row>
      <xdr:rowOff>95249</xdr:rowOff>
    </xdr:from>
    <xdr:to>
      <xdr:col>24</xdr:col>
      <xdr:colOff>24492</xdr:colOff>
      <xdr:row>2</xdr:row>
      <xdr:rowOff>122464</xdr:rowOff>
    </xdr:to>
    <xdr:sp macro="" textlink="">
      <xdr:nvSpPr>
        <xdr:cNvPr id="2" name="正方形/長方形 1"/>
        <xdr:cNvSpPr/>
      </xdr:nvSpPr>
      <xdr:spPr>
        <a:xfrm>
          <a:off x="16491857" y="95249"/>
          <a:ext cx="7753349" cy="408215"/>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rPr>
            <a:t>（注） 入力数値はあくまで入力例として示しているにすぎず、当該数値について、浜松市は何ら保証はいたしません。</a:t>
          </a:r>
          <a:endParaRPr kumimoji="1" lang="en-US" altLang="ja-JP" sz="12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144249</xdr:colOff>
      <xdr:row>1</xdr:row>
      <xdr:rowOff>0</xdr:rowOff>
    </xdr:from>
    <xdr:to>
      <xdr:col>24</xdr:col>
      <xdr:colOff>952504</xdr:colOff>
      <xdr:row>2</xdr:row>
      <xdr:rowOff>167368</xdr:rowOff>
    </xdr:to>
    <xdr:sp macro="" textlink="">
      <xdr:nvSpPr>
        <xdr:cNvPr id="2" name="正方形/長方形 1"/>
        <xdr:cNvSpPr/>
      </xdr:nvSpPr>
      <xdr:spPr>
        <a:xfrm>
          <a:off x="16663320" y="176893"/>
          <a:ext cx="7571005" cy="371475"/>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rPr>
            <a:t>（注） 入力数値はあくまで入力例として示しているにすぎず、当該数値について、浜松市は何ら保証はいたしません。</a:t>
          </a:r>
          <a:endParaRPr kumimoji="1" lang="en-US" altLang="ja-JP" sz="12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122456</xdr:colOff>
      <xdr:row>0</xdr:row>
      <xdr:rowOff>163285</xdr:rowOff>
    </xdr:from>
    <xdr:to>
      <xdr:col>24</xdr:col>
      <xdr:colOff>952491</xdr:colOff>
      <xdr:row>2</xdr:row>
      <xdr:rowOff>153760</xdr:rowOff>
    </xdr:to>
    <xdr:sp macro="" textlink="">
      <xdr:nvSpPr>
        <xdr:cNvPr id="3" name="正方形/長方形 2"/>
        <xdr:cNvSpPr/>
      </xdr:nvSpPr>
      <xdr:spPr>
        <a:xfrm>
          <a:off x="16641527" y="163285"/>
          <a:ext cx="7592785" cy="371475"/>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rPr>
            <a:t>（注） 入力数値はあくまで入力例として示しているにすぎず、当該数値について、浜松市は何ら保証はいたしません。</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solidFill>
      </a:spPr>
      <a:bodyPr vertOverflow="clip" horzOverflow="clip" rtlCol="0" anchor="t"/>
      <a:lstStyle>
        <a:defPPr algn="l">
          <a:defRPr kumimoji="1" sz="12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
  <sheetViews>
    <sheetView workbookViewId="0">
      <selection activeCell="G28" sqref="G28"/>
    </sheetView>
  </sheetViews>
  <sheetFormatPr defaultRowHeight="13.5" x14ac:dyDescent="0.15"/>
  <sheetData/>
  <phoneticPr fontId="3"/>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45"/>
  <sheetViews>
    <sheetView showGridLines="0" zoomScale="70" zoomScaleNormal="70" workbookViewId="0">
      <selection activeCell="X13" sqref="X13"/>
    </sheetView>
  </sheetViews>
  <sheetFormatPr defaultColWidth="0" defaultRowHeight="14.25" x14ac:dyDescent="0.15"/>
  <cols>
    <col min="1" max="1" width="4.125" style="1" customWidth="1"/>
    <col min="2" max="2" width="37" style="1" customWidth="1"/>
    <col min="3" max="3" width="10.5" style="1" customWidth="1"/>
    <col min="4" max="24" width="12.625" style="1" customWidth="1"/>
    <col min="25" max="25" width="9" style="1" customWidth="1"/>
    <col min="26" max="16384" width="9" style="1" hidden="1"/>
  </cols>
  <sheetData>
    <row r="2" spans="1:24" ht="15.75" x14ac:dyDescent="0.15">
      <c r="A2" s="4" t="s">
        <v>98</v>
      </c>
    </row>
    <row r="3" spans="1:24" ht="15.75" x14ac:dyDescent="0.15">
      <c r="A3" s="4"/>
    </row>
    <row r="4" spans="1:24" x14ac:dyDescent="0.15">
      <c r="X4" s="53" t="s">
        <v>54</v>
      </c>
    </row>
    <row r="5" spans="1:24" x14ac:dyDescent="0.15">
      <c r="D5" s="14">
        <v>30</v>
      </c>
      <c r="E5" s="14">
        <f>D5+1</f>
        <v>31</v>
      </c>
      <c r="F5" s="14">
        <f t="shared" ref="F5:W5" si="0">E5+1</f>
        <v>32</v>
      </c>
      <c r="G5" s="14">
        <f t="shared" si="0"/>
        <v>33</v>
      </c>
      <c r="H5" s="14">
        <f t="shared" si="0"/>
        <v>34</v>
      </c>
      <c r="I5" s="14">
        <f t="shared" si="0"/>
        <v>35</v>
      </c>
      <c r="J5" s="14">
        <f t="shared" si="0"/>
        <v>36</v>
      </c>
      <c r="K5" s="14">
        <f t="shared" si="0"/>
        <v>37</v>
      </c>
      <c r="L5" s="14">
        <f t="shared" si="0"/>
        <v>38</v>
      </c>
      <c r="M5" s="14">
        <f t="shared" si="0"/>
        <v>39</v>
      </c>
      <c r="N5" s="14">
        <f t="shared" si="0"/>
        <v>40</v>
      </c>
      <c r="O5" s="14">
        <f t="shared" si="0"/>
        <v>41</v>
      </c>
      <c r="P5" s="14">
        <f t="shared" si="0"/>
        <v>42</v>
      </c>
      <c r="Q5" s="14">
        <f t="shared" si="0"/>
        <v>43</v>
      </c>
      <c r="R5" s="14">
        <f t="shared" si="0"/>
        <v>44</v>
      </c>
      <c r="S5" s="14">
        <f t="shared" si="0"/>
        <v>45</v>
      </c>
      <c r="T5" s="14">
        <f t="shared" si="0"/>
        <v>46</v>
      </c>
      <c r="U5" s="14">
        <f t="shared" si="0"/>
        <v>47</v>
      </c>
      <c r="V5" s="14">
        <f t="shared" si="0"/>
        <v>48</v>
      </c>
      <c r="W5" s="14">
        <f t="shared" si="0"/>
        <v>49</v>
      </c>
      <c r="X5" s="10"/>
    </row>
    <row r="6" spans="1:24" x14ac:dyDescent="0.15">
      <c r="D6" s="8">
        <v>1</v>
      </c>
      <c r="E6" s="8">
        <f t="shared" ref="E6:W6" si="1">D6+1</f>
        <v>2</v>
      </c>
      <c r="F6" s="8">
        <f t="shared" si="1"/>
        <v>3</v>
      </c>
      <c r="G6" s="8">
        <f t="shared" si="1"/>
        <v>4</v>
      </c>
      <c r="H6" s="8">
        <f t="shared" si="1"/>
        <v>5</v>
      </c>
      <c r="I6" s="8">
        <f t="shared" si="1"/>
        <v>6</v>
      </c>
      <c r="J6" s="8">
        <f t="shared" si="1"/>
        <v>7</v>
      </c>
      <c r="K6" s="8">
        <f t="shared" si="1"/>
        <v>8</v>
      </c>
      <c r="L6" s="8">
        <f t="shared" si="1"/>
        <v>9</v>
      </c>
      <c r="M6" s="8">
        <f t="shared" si="1"/>
        <v>10</v>
      </c>
      <c r="N6" s="8">
        <f t="shared" si="1"/>
        <v>11</v>
      </c>
      <c r="O6" s="8">
        <f t="shared" si="1"/>
        <v>12</v>
      </c>
      <c r="P6" s="8">
        <f t="shared" si="1"/>
        <v>13</v>
      </c>
      <c r="Q6" s="8">
        <f t="shared" si="1"/>
        <v>14</v>
      </c>
      <c r="R6" s="8">
        <f t="shared" si="1"/>
        <v>15</v>
      </c>
      <c r="S6" s="8">
        <f t="shared" si="1"/>
        <v>16</v>
      </c>
      <c r="T6" s="8">
        <f t="shared" si="1"/>
        <v>17</v>
      </c>
      <c r="U6" s="8">
        <f t="shared" si="1"/>
        <v>18</v>
      </c>
      <c r="V6" s="8">
        <f t="shared" si="1"/>
        <v>19</v>
      </c>
      <c r="W6" s="8">
        <f t="shared" si="1"/>
        <v>20</v>
      </c>
      <c r="X6" s="11" t="s">
        <v>29</v>
      </c>
    </row>
    <row r="7" spans="1:24" x14ac:dyDescent="0.15">
      <c r="B7" s="21" t="s">
        <v>56</v>
      </c>
      <c r="C7" s="21" t="s">
        <v>57</v>
      </c>
      <c r="D7" s="9">
        <v>43555</v>
      </c>
      <c r="E7" s="9">
        <f t="shared" ref="E7:W7" si="2">DATE(YEAR(D7)+1,MONTH(D7),DAY(D7))</f>
        <v>43921</v>
      </c>
      <c r="F7" s="9">
        <f t="shared" si="2"/>
        <v>44286</v>
      </c>
      <c r="G7" s="9">
        <f t="shared" si="2"/>
        <v>44651</v>
      </c>
      <c r="H7" s="9">
        <f t="shared" si="2"/>
        <v>45016</v>
      </c>
      <c r="I7" s="9">
        <f t="shared" si="2"/>
        <v>45382</v>
      </c>
      <c r="J7" s="9">
        <f t="shared" si="2"/>
        <v>45747</v>
      </c>
      <c r="K7" s="9">
        <f t="shared" si="2"/>
        <v>46112</v>
      </c>
      <c r="L7" s="9">
        <f t="shared" si="2"/>
        <v>46477</v>
      </c>
      <c r="M7" s="9">
        <f t="shared" si="2"/>
        <v>46843</v>
      </c>
      <c r="N7" s="9">
        <f t="shared" si="2"/>
        <v>47208</v>
      </c>
      <c r="O7" s="9">
        <f t="shared" si="2"/>
        <v>47573</v>
      </c>
      <c r="P7" s="9">
        <f t="shared" si="2"/>
        <v>47938</v>
      </c>
      <c r="Q7" s="9">
        <f t="shared" si="2"/>
        <v>48304</v>
      </c>
      <c r="R7" s="9">
        <f t="shared" si="2"/>
        <v>48669</v>
      </c>
      <c r="S7" s="9">
        <f t="shared" si="2"/>
        <v>49034</v>
      </c>
      <c r="T7" s="9">
        <f t="shared" si="2"/>
        <v>49399</v>
      </c>
      <c r="U7" s="9">
        <f t="shared" si="2"/>
        <v>49765</v>
      </c>
      <c r="V7" s="9">
        <f t="shared" si="2"/>
        <v>50130</v>
      </c>
      <c r="W7" s="9">
        <f t="shared" si="2"/>
        <v>50495</v>
      </c>
      <c r="X7" s="12"/>
    </row>
    <row r="8" spans="1:24" x14ac:dyDescent="0.15">
      <c r="B8" s="51" t="s">
        <v>85</v>
      </c>
      <c r="C8" s="46">
        <v>8</v>
      </c>
      <c r="D8" s="81">
        <v>50</v>
      </c>
      <c r="E8" s="81">
        <v>50</v>
      </c>
      <c r="F8" s="81">
        <v>50</v>
      </c>
      <c r="G8" s="81">
        <v>50</v>
      </c>
      <c r="H8" s="81">
        <v>50</v>
      </c>
      <c r="I8" s="81">
        <v>50</v>
      </c>
      <c r="J8" s="81">
        <v>50</v>
      </c>
      <c r="K8" s="81">
        <v>50</v>
      </c>
      <c r="L8" s="81">
        <v>200</v>
      </c>
      <c r="M8" s="81">
        <v>50</v>
      </c>
      <c r="N8" s="81">
        <v>50</v>
      </c>
      <c r="O8" s="81">
        <v>50</v>
      </c>
      <c r="P8" s="81">
        <v>50</v>
      </c>
      <c r="Q8" s="81">
        <v>50</v>
      </c>
      <c r="R8" s="81">
        <v>50</v>
      </c>
      <c r="S8" s="81">
        <v>50</v>
      </c>
      <c r="T8" s="81">
        <v>50</v>
      </c>
      <c r="U8" s="81">
        <v>200</v>
      </c>
      <c r="V8" s="81">
        <v>50</v>
      </c>
      <c r="W8" s="81">
        <v>50</v>
      </c>
      <c r="X8" s="58">
        <f>SUM(D8:W8)</f>
        <v>1300</v>
      </c>
    </row>
    <row r="9" spans="1:24" x14ac:dyDescent="0.15">
      <c r="B9" s="52" t="s">
        <v>107</v>
      </c>
      <c r="C9" s="48">
        <v>10</v>
      </c>
      <c r="D9" s="82">
        <v>100</v>
      </c>
      <c r="E9" s="82">
        <v>100</v>
      </c>
      <c r="F9" s="82">
        <v>100</v>
      </c>
      <c r="G9" s="82">
        <v>100</v>
      </c>
      <c r="H9" s="82">
        <v>100</v>
      </c>
      <c r="I9" s="82">
        <v>100</v>
      </c>
      <c r="J9" s="82">
        <v>100</v>
      </c>
      <c r="K9" s="82">
        <v>100</v>
      </c>
      <c r="L9" s="82">
        <v>400</v>
      </c>
      <c r="M9" s="82">
        <v>100</v>
      </c>
      <c r="N9" s="82">
        <v>100</v>
      </c>
      <c r="O9" s="82">
        <v>100</v>
      </c>
      <c r="P9" s="82">
        <v>100</v>
      </c>
      <c r="Q9" s="82">
        <v>100</v>
      </c>
      <c r="R9" s="82">
        <v>100</v>
      </c>
      <c r="S9" s="82">
        <v>100</v>
      </c>
      <c r="T9" s="82">
        <v>100</v>
      </c>
      <c r="U9" s="82">
        <v>400</v>
      </c>
      <c r="V9" s="82">
        <v>100</v>
      </c>
      <c r="W9" s="82">
        <v>100</v>
      </c>
      <c r="X9" s="61">
        <f>SUM(D9:W9)</f>
        <v>2600</v>
      </c>
    </row>
    <row r="10" spans="1:24" x14ac:dyDescent="0.15">
      <c r="B10" s="52" t="s">
        <v>108</v>
      </c>
      <c r="C10" s="48">
        <v>15</v>
      </c>
      <c r="D10" s="82">
        <v>200</v>
      </c>
      <c r="E10" s="82">
        <v>200</v>
      </c>
      <c r="F10" s="82">
        <v>200</v>
      </c>
      <c r="G10" s="82">
        <v>200</v>
      </c>
      <c r="H10" s="82">
        <v>200</v>
      </c>
      <c r="I10" s="82">
        <v>200</v>
      </c>
      <c r="J10" s="82">
        <v>200</v>
      </c>
      <c r="K10" s="82">
        <v>200</v>
      </c>
      <c r="L10" s="82">
        <v>800</v>
      </c>
      <c r="M10" s="82">
        <v>200</v>
      </c>
      <c r="N10" s="82">
        <v>200</v>
      </c>
      <c r="O10" s="82">
        <v>200</v>
      </c>
      <c r="P10" s="82">
        <v>200</v>
      </c>
      <c r="Q10" s="82">
        <v>200</v>
      </c>
      <c r="R10" s="82">
        <v>200</v>
      </c>
      <c r="S10" s="82">
        <v>200</v>
      </c>
      <c r="T10" s="82">
        <v>200</v>
      </c>
      <c r="U10" s="82">
        <v>800</v>
      </c>
      <c r="V10" s="82">
        <v>200</v>
      </c>
      <c r="W10" s="82">
        <v>200</v>
      </c>
      <c r="X10" s="61">
        <f>SUM(D10:W10)</f>
        <v>5200</v>
      </c>
    </row>
    <row r="11" spans="1:24" x14ac:dyDescent="0.15">
      <c r="B11" s="52" t="s">
        <v>109</v>
      </c>
      <c r="C11" s="48">
        <v>17</v>
      </c>
      <c r="D11" s="82">
        <v>300</v>
      </c>
      <c r="E11" s="82">
        <v>300</v>
      </c>
      <c r="F11" s="82">
        <v>300</v>
      </c>
      <c r="G11" s="82">
        <v>300</v>
      </c>
      <c r="H11" s="82">
        <v>300</v>
      </c>
      <c r="I11" s="82">
        <v>300</v>
      </c>
      <c r="J11" s="82">
        <v>300</v>
      </c>
      <c r="K11" s="82">
        <v>300</v>
      </c>
      <c r="L11" s="82">
        <v>1200</v>
      </c>
      <c r="M11" s="82">
        <v>300</v>
      </c>
      <c r="N11" s="82">
        <v>300</v>
      </c>
      <c r="O11" s="82">
        <v>300</v>
      </c>
      <c r="P11" s="82">
        <v>300</v>
      </c>
      <c r="Q11" s="82">
        <v>300</v>
      </c>
      <c r="R11" s="82">
        <v>300</v>
      </c>
      <c r="S11" s="82">
        <v>300</v>
      </c>
      <c r="T11" s="82">
        <v>300</v>
      </c>
      <c r="U11" s="82">
        <v>1200</v>
      </c>
      <c r="V11" s="82">
        <v>300</v>
      </c>
      <c r="W11" s="82">
        <v>300</v>
      </c>
      <c r="X11" s="61">
        <f>SUM(D11:W11)</f>
        <v>7800</v>
      </c>
    </row>
    <row r="12" spans="1:24" x14ac:dyDescent="0.15">
      <c r="B12" s="52" t="s">
        <v>110</v>
      </c>
      <c r="C12" s="48">
        <v>20</v>
      </c>
      <c r="D12" s="82">
        <v>400</v>
      </c>
      <c r="E12" s="82">
        <v>400</v>
      </c>
      <c r="F12" s="82">
        <v>400</v>
      </c>
      <c r="G12" s="82">
        <v>400</v>
      </c>
      <c r="H12" s="82">
        <v>400</v>
      </c>
      <c r="I12" s="82">
        <v>400</v>
      </c>
      <c r="J12" s="82">
        <v>400</v>
      </c>
      <c r="K12" s="82">
        <v>400</v>
      </c>
      <c r="L12" s="82">
        <v>1600</v>
      </c>
      <c r="M12" s="82">
        <v>400</v>
      </c>
      <c r="N12" s="82">
        <v>400</v>
      </c>
      <c r="O12" s="82">
        <v>400</v>
      </c>
      <c r="P12" s="82">
        <v>400</v>
      </c>
      <c r="Q12" s="82">
        <v>400</v>
      </c>
      <c r="R12" s="82">
        <v>400</v>
      </c>
      <c r="S12" s="82">
        <v>400</v>
      </c>
      <c r="T12" s="82">
        <v>400</v>
      </c>
      <c r="U12" s="82">
        <v>1600</v>
      </c>
      <c r="V12" s="82">
        <v>400</v>
      </c>
      <c r="W12" s="82">
        <v>400</v>
      </c>
      <c r="X12" s="61">
        <f>SUM(D12:W12)</f>
        <v>10400</v>
      </c>
    </row>
    <row r="13" spans="1:24" x14ac:dyDescent="0.15">
      <c r="B13" s="47"/>
      <c r="C13" s="48"/>
      <c r="D13" s="82"/>
      <c r="E13" s="82"/>
      <c r="F13" s="82"/>
      <c r="G13" s="82"/>
      <c r="H13" s="82"/>
      <c r="I13" s="82"/>
      <c r="J13" s="82"/>
      <c r="K13" s="82"/>
      <c r="L13" s="82"/>
      <c r="M13" s="82"/>
      <c r="N13" s="82"/>
      <c r="O13" s="82"/>
      <c r="P13" s="82"/>
      <c r="Q13" s="82"/>
      <c r="R13" s="82"/>
      <c r="S13" s="82"/>
      <c r="T13" s="82"/>
      <c r="U13" s="82"/>
      <c r="V13" s="82"/>
      <c r="W13" s="82"/>
      <c r="X13" s="61">
        <f t="shared" ref="X13:X35" si="3">SUM(D13:W13)</f>
        <v>0</v>
      </c>
    </row>
    <row r="14" spans="1:24" x14ac:dyDescent="0.15">
      <c r="B14" s="47"/>
      <c r="C14" s="48"/>
      <c r="D14" s="82"/>
      <c r="E14" s="82"/>
      <c r="F14" s="82"/>
      <c r="G14" s="82"/>
      <c r="H14" s="82"/>
      <c r="I14" s="82"/>
      <c r="J14" s="82"/>
      <c r="K14" s="82"/>
      <c r="L14" s="82"/>
      <c r="M14" s="82"/>
      <c r="N14" s="82"/>
      <c r="O14" s="82"/>
      <c r="P14" s="82"/>
      <c r="Q14" s="82"/>
      <c r="R14" s="82"/>
      <c r="S14" s="82"/>
      <c r="T14" s="82"/>
      <c r="U14" s="82"/>
      <c r="V14" s="82"/>
      <c r="W14" s="82"/>
      <c r="X14" s="61">
        <f t="shared" si="3"/>
        <v>0</v>
      </c>
    </row>
    <row r="15" spans="1:24" x14ac:dyDescent="0.15">
      <c r="B15" s="47"/>
      <c r="C15" s="48"/>
      <c r="D15" s="82"/>
      <c r="E15" s="82"/>
      <c r="F15" s="82"/>
      <c r="G15" s="82"/>
      <c r="H15" s="82"/>
      <c r="I15" s="82"/>
      <c r="J15" s="82"/>
      <c r="K15" s="82"/>
      <c r="L15" s="82"/>
      <c r="M15" s="82"/>
      <c r="N15" s="82"/>
      <c r="O15" s="82"/>
      <c r="P15" s="82"/>
      <c r="Q15" s="82"/>
      <c r="R15" s="82"/>
      <c r="S15" s="82"/>
      <c r="T15" s="82"/>
      <c r="U15" s="82"/>
      <c r="V15" s="82"/>
      <c r="W15" s="82"/>
      <c r="X15" s="61">
        <f t="shared" si="3"/>
        <v>0</v>
      </c>
    </row>
    <row r="16" spans="1:24" x14ac:dyDescent="0.15">
      <c r="B16" s="47"/>
      <c r="C16" s="48"/>
      <c r="D16" s="82"/>
      <c r="E16" s="82"/>
      <c r="F16" s="82"/>
      <c r="G16" s="82"/>
      <c r="H16" s="82"/>
      <c r="I16" s="82"/>
      <c r="J16" s="82"/>
      <c r="K16" s="82"/>
      <c r="L16" s="82"/>
      <c r="M16" s="82"/>
      <c r="N16" s="82"/>
      <c r="O16" s="82"/>
      <c r="P16" s="82"/>
      <c r="Q16" s="82"/>
      <c r="R16" s="82"/>
      <c r="S16" s="82"/>
      <c r="T16" s="82"/>
      <c r="U16" s="82"/>
      <c r="V16" s="82"/>
      <c r="W16" s="82"/>
      <c r="X16" s="61">
        <f t="shared" si="3"/>
        <v>0</v>
      </c>
    </row>
    <row r="17" spans="2:24" x14ac:dyDescent="0.15">
      <c r="B17" s="47"/>
      <c r="C17" s="48"/>
      <c r="D17" s="82"/>
      <c r="E17" s="82"/>
      <c r="F17" s="82"/>
      <c r="G17" s="82"/>
      <c r="H17" s="82"/>
      <c r="I17" s="82"/>
      <c r="J17" s="82"/>
      <c r="K17" s="82"/>
      <c r="L17" s="82"/>
      <c r="M17" s="82"/>
      <c r="N17" s="82"/>
      <c r="O17" s="82"/>
      <c r="P17" s="82"/>
      <c r="Q17" s="82"/>
      <c r="R17" s="82"/>
      <c r="S17" s="82"/>
      <c r="T17" s="82"/>
      <c r="U17" s="82"/>
      <c r="V17" s="82"/>
      <c r="W17" s="82"/>
      <c r="X17" s="61">
        <f t="shared" si="3"/>
        <v>0</v>
      </c>
    </row>
    <row r="18" spans="2:24" x14ac:dyDescent="0.15">
      <c r="B18" s="47"/>
      <c r="C18" s="48"/>
      <c r="D18" s="82"/>
      <c r="E18" s="82"/>
      <c r="F18" s="82"/>
      <c r="G18" s="82"/>
      <c r="H18" s="82"/>
      <c r="I18" s="82"/>
      <c r="J18" s="82"/>
      <c r="K18" s="82"/>
      <c r="L18" s="82"/>
      <c r="M18" s="82"/>
      <c r="N18" s="82"/>
      <c r="O18" s="82"/>
      <c r="P18" s="82"/>
      <c r="Q18" s="82"/>
      <c r="R18" s="82"/>
      <c r="S18" s="82"/>
      <c r="T18" s="82"/>
      <c r="U18" s="82"/>
      <c r="V18" s="82"/>
      <c r="W18" s="82"/>
      <c r="X18" s="61">
        <f t="shared" si="3"/>
        <v>0</v>
      </c>
    </row>
    <row r="19" spans="2:24" x14ac:dyDescent="0.15">
      <c r="B19" s="47"/>
      <c r="C19" s="48"/>
      <c r="D19" s="82"/>
      <c r="E19" s="82"/>
      <c r="F19" s="82"/>
      <c r="G19" s="82"/>
      <c r="H19" s="82"/>
      <c r="I19" s="82"/>
      <c r="J19" s="82"/>
      <c r="K19" s="82"/>
      <c r="L19" s="82"/>
      <c r="M19" s="82"/>
      <c r="N19" s="82"/>
      <c r="O19" s="82"/>
      <c r="P19" s="82"/>
      <c r="Q19" s="82"/>
      <c r="R19" s="82"/>
      <c r="S19" s="82"/>
      <c r="T19" s="82"/>
      <c r="U19" s="82"/>
      <c r="V19" s="82"/>
      <c r="W19" s="82"/>
      <c r="X19" s="61">
        <f t="shared" si="3"/>
        <v>0</v>
      </c>
    </row>
    <row r="20" spans="2:24" x14ac:dyDescent="0.15">
      <c r="B20" s="47"/>
      <c r="C20" s="48"/>
      <c r="D20" s="82"/>
      <c r="E20" s="82"/>
      <c r="F20" s="82"/>
      <c r="G20" s="82"/>
      <c r="H20" s="82"/>
      <c r="I20" s="82"/>
      <c r="J20" s="82"/>
      <c r="K20" s="82"/>
      <c r="L20" s="82"/>
      <c r="M20" s="82"/>
      <c r="N20" s="82"/>
      <c r="O20" s="82"/>
      <c r="P20" s="82"/>
      <c r="Q20" s="82"/>
      <c r="R20" s="82"/>
      <c r="S20" s="82"/>
      <c r="T20" s="82"/>
      <c r="U20" s="82"/>
      <c r="V20" s="82"/>
      <c r="W20" s="82"/>
      <c r="X20" s="61">
        <f t="shared" si="3"/>
        <v>0</v>
      </c>
    </row>
    <row r="21" spans="2:24" x14ac:dyDescent="0.15">
      <c r="B21" s="47"/>
      <c r="C21" s="48"/>
      <c r="D21" s="82"/>
      <c r="E21" s="82"/>
      <c r="F21" s="82"/>
      <c r="G21" s="82"/>
      <c r="H21" s="82"/>
      <c r="I21" s="82"/>
      <c r="J21" s="82"/>
      <c r="K21" s="82"/>
      <c r="L21" s="82"/>
      <c r="M21" s="82"/>
      <c r="N21" s="82"/>
      <c r="O21" s="82"/>
      <c r="P21" s="82"/>
      <c r="Q21" s="82"/>
      <c r="R21" s="82"/>
      <c r="S21" s="82"/>
      <c r="T21" s="82"/>
      <c r="U21" s="82"/>
      <c r="V21" s="82"/>
      <c r="W21" s="82"/>
      <c r="X21" s="61">
        <f t="shared" si="3"/>
        <v>0</v>
      </c>
    </row>
    <row r="22" spans="2:24" x14ac:dyDescent="0.15">
      <c r="B22" s="47"/>
      <c r="C22" s="48"/>
      <c r="D22" s="82"/>
      <c r="E22" s="82"/>
      <c r="F22" s="82"/>
      <c r="G22" s="82"/>
      <c r="H22" s="82"/>
      <c r="I22" s="82"/>
      <c r="J22" s="82"/>
      <c r="K22" s="82"/>
      <c r="L22" s="82"/>
      <c r="M22" s="82"/>
      <c r="N22" s="82"/>
      <c r="O22" s="82"/>
      <c r="P22" s="82"/>
      <c r="Q22" s="82"/>
      <c r="R22" s="82"/>
      <c r="S22" s="82"/>
      <c r="T22" s="82"/>
      <c r="U22" s="82"/>
      <c r="V22" s="82"/>
      <c r="W22" s="82"/>
      <c r="X22" s="61">
        <f t="shared" si="3"/>
        <v>0</v>
      </c>
    </row>
    <row r="23" spans="2:24" x14ac:dyDescent="0.15">
      <c r="B23" s="47"/>
      <c r="C23" s="48"/>
      <c r="D23" s="82"/>
      <c r="E23" s="82"/>
      <c r="F23" s="82"/>
      <c r="G23" s="82"/>
      <c r="H23" s="82"/>
      <c r="I23" s="82"/>
      <c r="J23" s="82"/>
      <c r="K23" s="82"/>
      <c r="L23" s="82"/>
      <c r="M23" s="82"/>
      <c r="N23" s="82"/>
      <c r="O23" s="82"/>
      <c r="P23" s="82"/>
      <c r="Q23" s="82"/>
      <c r="R23" s="82"/>
      <c r="S23" s="82"/>
      <c r="T23" s="82"/>
      <c r="U23" s="82"/>
      <c r="V23" s="82"/>
      <c r="W23" s="82"/>
      <c r="X23" s="61">
        <f t="shared" si="3"/>
        <v>0</v>
      </c>
    </row>
    <row r="24" spans="2:24" x14ac:dyDescent="0.15">
      <c r="B24" s="47"/>
      <c r="C24" s="48"/>
      <c r="D24" s="82"/>
      <c r="E24" s="82"/>
      <c r="F24" s="82"/>
      <c r="G24" s="82"/>
      <c r="H24" s="82"/>
      <c r="I24" s="82"/>
      <c r="J24" s="82"/>
      <c r="K24" s="82"/>
      <c r="L24" s="82"/>
      <c r="M24" s="82"/>
      <c r="N24" s="82"/>
      <c r="O24" s="82"/>
      <c r="P24" s="82"/>
      <c r="Q24" s="82"/>
      <c r="R24" s="82"/>
      <c r="S24" s="82"/>
      <c r="T24" s="82"/>
      <c r="U24" s="82"/>
      <c r="V24" s="82"/>
      <c r="W24" s="82"/>
      <c r="X24" s="61">
        <f t="shared" si="3"/>
        <v>0</v>
      </c>
    </row>
    <row r="25" spans="2:24" x14ac:dyDescent="0.15">
      <c r="B25" s="47"/>
      <c r="C25" s="48"/>
      <c r="D25" s="82"/>
      <c r="E25" s="82"/>
      <c r="F25" s="82"/>
      <c r="G25" s="82"/>
      <c r="H25" s="82"/>
      <c r="I25" s="82"/>
      <c r="J25" s="82"/>
      <c r="K25" s="82"/>
      <c r="L25" s="82"/>
      <c r="M25" s="82"/>
      <c r="N25" s="82"/>
      <c r="O25" s="82"/>
      <c r="P25" s="82"/>
      <c r="Q25" s="82"/>
      <c r="R25" s="82"/>
      <c r="S25" s="82"/>
      <c r="T25" s="82"/>
      <c r="U25" s="82"/>
      <c r="V25" s="82"/>
      <c r="W25" s="82"/>
      <c r="X25" s="61">
        <f t="shared" si="3"/>
        <v>0</v>
      </c>
    </row>
    <row r="26" spans="2:24" x14ac:dyDescent="0.15">
      <c r="B26" s="47"/>
      <c r="C26" s="48"/>
      <c r="D26" s="82"/>
      <c r="E26" s="82"/>
      <c r="F26" s="82"/>
      <c r="G26" s="82"/>
      <c r="H26" s="82"/>
      <c r="I26" s="82"/>
      <c r="J26" s="82"/>
      <c r="K26" s="82"/>
      <c r="L26" s="82"/>
      <c r="M26" s="82"/>
      <c r="N26" s="82"/>
      <c r="O26" s="82"/>
      <c r="P26" s="82"/>
      <c r="Q26" s="82"/>
      <c r="R26" s="82"/>
      <c r="S26" s="82"/>
      <c r="T26" s="82"/>
      <c r="U26" s="82"/>
      <c r="V26" s="82"/>
      <c r="W26" s="82"/>
      <c r="X26" s="61">
        <f t="shared" si="3"/>
        <v>0</v>
      </c>
    </row>
    <row r="27" spans="2:24" x14ac:dyDescent="0.15">
      <c r="B27" s="49"/>
      <c r="C27" s="50"/>
      <c r="D27" s="83"/>
      <c r="E27" s="83"/>
      <c r="F27" s="83"/>
      <c r="G27" s="83"/>
      <c r="H27" s="83"/>
      <c r="I27" s="83"/>
      <c r="J27" s="83"/>
      <c r="K27" s="83"/>
      <c r="L27" s="83"/>
      <c r="M27" s="83"/>
      <c r="N27" s="83"/>
      <c r="O27" s="83"/>
      <c r="P27" s="83"/>
      <c r="Q27" s="83"/>
      <c r="R27" s="83"/>
      <c r="S27" s="83"/>
      <c r="T27" s="83"/>
      <c r="U27" s="83"/>
      <c r="V27" s="83"/>
      <c r="W27" s="83"/>
      <c r="X27" s="61">
        <f t="shared" si="3"/>
        <v>0</v>
      </c>
    </row>
    <row r="28" spans="2:24" x14ac:dyDescent="0.15">
      <c r="B28" s="49"/>
      <c r="C28" s="50"/>
      <c r="D28" s="83"/>
      <c r="E28" s="83"/>
      <c r="F28" s="83"/>
      <c r="G28" s="83"/>
      <c r="H28" s="83"/>
      <c r="I28" s="83"/>
      <c r="J28" s="83"/>
      <c r="K28" s="83"/>
      <c r="L28" s="83"/>
      <c r="M28" s="83"/>
      <c r="N28" s="83"/>
      <c r="O28" s="83"/>
      <c r="P28" s="83"/>
      <c r="Q28" s="83"/>
      <c r="R28" s="83"/>
      <c r="S28" s="83"/>
      <c r="T28" s="83"/>
      <c r="U28" s="83"/>
      <c r="V28" s="83"/>
      <c r="W28" s="83"/>
      <c r="X28" s="61">
        <f t="shared" si="3"/>
        <v>0</v>
      </c>
    </row>
    <row r="29" spans="2:24" x14ac:dyDescent="0.15">
      <c r="B29" s="49"/>
      <c r="C29" s="50"/>
      <c r="D29" s="83"/>
      <c r="E29" s="83"/>
      <c r="F29" s="83"/>
      <c r="G29" s="83"/>
      <c r="H29" s="83"/>
      <c r="I29" s="83"/>
      <c r="J29" s="83"/>
      <c r="K29" s="83"/>
      <c r="L29" s="83"/>
      <c r="M29" s="83"/>
      <c r="N29" s="83"/>
      <c r="O29" s="83"/>
      <c r="P29" s="83"/>
      <c r="Q29" s="83"/>
      <c r="R29" s="83"/>
      <c r="S29" s="83"/>
      <c r="T29" s="83"/>
      <c r="U29" s="83"/>
      <c r="V29" s="83"/>
      <c r="W29" s="83"/>
      <c r="X29" s="61">
        <f t="shared" si="3"/>
        <v>0</v>
      </c>
    </row>
    <row r="30" spans="2:24" x14ac:dyDescent="0.15">
      <c r="B30" s="49"/>
      <c r="C30" s="50"/>
      <c r="D30" s="83"/>
      <c r="E30" s="83"/>
      <c r="F30" s="83"/>
      <c r="G30" s="83"/>
      <c r="H30" s="83"/>
      <c r="I30" s="83"/>
      <c r="J30" s="83"/>
      <c r="K30" s="83"/>
      <c r="L30" s="83"/>
      <c r="M30" s="83"/>
      <c r="N30" s="83"/>
      <c r="O30" s="83"/>
      <c r="P30" s="83"/>
      <c r="Q30" s="83"/>
      <c r="R30" s="83"/>
      <c r="S30" s="83"/>
      <c r="T30" s="83"/>
      <c r="U30" s="83"/>
      <c r="V30" s="83"/>
      <c r="W30" s="83"/>
      <c r="X30" s="61">
        <f t="shared" si="3"/>
        <v>0</v>
      </c>
    </row>
    <row r="31" spans="2:24" x14ac:dyDescent="0.15">
      <c r="B31" s="49"/>
      <c r="C31" s="50"/>
      <c r="D31" s="83"/>
      <c r="E31" s="83"/>
      <c r="F31" s="83"/>
      <c r="G31" s="83"/>
      <c r="H31" s="83"/>
      <c r="I31" s="83"/>
      <c r="J31" s="83"/>
      <c r="K31" s="83"/>
      <c r="L31" s="83"/>
      <c r="M31" s="83"/>
      <c r="N31" s="83"/>
      <c r="O31" s="83"/>
      <c r="P31" s="83"/>
      <c r="Q31" s="83"/>
      <c r="R31" s="83"/>
      <c r="S31" s="83"/>
      <c r="T31" s="83"/>
      <c r="U31" s="83"/>
      <c r="V31" s="83"/>
      <c r="W31" s="83"/>
      <c r="X31" s="61">
        <f t="shared" si="3"/>
        <v>0</v>
      </c>
    </row>
    <row r="32" spans="2:24" x14ac:dyDescent="0.15">
      <c r="B32" s="49"/>
      <c r="C32" s="50"/>
      <c r="D32" s="83"/>
      <c r="E32" s="83"/>
      <c r="F32" s="83"/>
      <c r="G32" s="83"/>
      <c r="H32" s="83"/>
      <c r="I32" s="83"/>
      <c r="J32" s="83"/>
      <c r="K32" s="83"/>
      <c r="L32" s="83"/>
      <c r="M32" s="83"/>
      <c r="N32" s="83"/>
      <c r="O32" s="83"/>
      <c r="P32" s="83"/>
      <c r="Q32" s="83"/>
      <c r="R32" s="83"/>
      <c r="S32" s="83"/>
      <c r="T32" s="83"/>
      <c r="U32" s="83"/>
      <c r="V32" s="83"/>
      <c r="W32" s="83"/>
      <c r="X32" s="61">
        <f t="shared" si="3"/>
        <v>0</v>
      </c>
    </row>
    <row r="33" spans="2:24" x14ac:dyDescent="0.15">
      <c r="B33" s="49"/>
      <c r="C33" s="50"/>
      <c r="D33" s="83"/>
      <c r="E33" s="83"/>
      <c r="F33" s="83"/>
      <c r="G33" s="83"/>
      <c r="H33" s="83"/>
      <c r="I33" s="83"/>
      <c r="J33" s="83"/>
      <c r="K33" s="83"/>
      <c r="L33" s="83"/>
      <c r="M33" s="83"/>
      <c r="N33" s="83"/>
      <c r="O33" s="83"/>
      <c r="P33" s="83"/>
      <c r="Q33" s="83"/>
      <c r="R33" s="83"/>
      <c r="S33" s="83"/>
      <c r="T33" s="83"/>
      <c r="U33" s="83"/>
      <c r="V33" s="83"/>
      <c r="W33" s="83"/>
      <c r="X33" s="61">
        <f t="shared" si="3"/>
        <v>0</v>
      </c>
    </row>
    <row r="34" spans="2:24" x14ac:dyDescent="0.15">
      <c r="B34" s="49"/>
      <c r="C34" s="50"/>
      <c r="D34" s="83"/>
      <c r="E34" s="83"/>
      <c r="F34" s="83"/>
      <c r="G34" s="83"/>
      <c r="H34" s="83"/>
      <c r="I34" s="83"/>
      <c r="J34" s="83"/>
      <c r="K34" s="83"/>
      <c r="L34" s="83"/>
      <c r="M34" s="83"/>
      <c r="N34" s="83"/>
      <c r="O34" s="83"/>
      <c r="P34" s="83"/>
      <c r="Q34" s="83"/>
      <c r="R34" s="83"/>
      <c r="S34" s="83"/>
      <c r="T34" s="83"/>
      <c r="U34" s="83"/>
      <c r="V34" s="83"/>
      <c r="W34" s="83"/>
      <c r="X34" s="61">
        <f t="shared" si="3"/>
        <v>0</v>
      </c>
    </row>
    <row r="35" spans="2:24" x14ac:dyDescent="0.15">
      <c r="B35" s="49"/>
      <c r="C35" s="50"/>
      <c r="D35" s="83"/>
      <c r="E35" s="83"/>
      <c r="F35" s="83"/>
      <c r="G35" s="83"/>
      <c r="H35" s="83"/>
      <c r="I35" s="83"/>
      <c r="J35" s="83"/>
      <c r="K35" s="83"/>
      <c r="L35" s="83"/>
      <c r="M35" s="83"/>
      <c r="N35" s="83"/>
      <c r="O35" s="83"/>
      <c r="P35" s="83"/>
      <c r="Q35" s="83"/>
      <c r="R35" s="83"/>
      <c r="S35" s="83"/>
      <c r="T35" s="83"/>
      <c r="U35" s="83"/>
      <c r="V35" s="83"/>
      <c r="W35" s="83"/>
      <c r="X35" s="84">
        <f t="shared" si="3"/>
        <v>0</v>
      </c>
    </row>
    <row r="36" spans="2:24" x14ac:dyDescent="0.15">
      <c r="B36" s="35" t="s">
        <v>64</v>
      </c>
      <c r="C36" s="22"/>
      <c r="D36" s="23"/>
      <c r="E36" s="23"/>
      <c r="F36" s="23"/>
      <c r="G36" s="23"/>
      <c r="H36" s="23"/>
      <c r="I36" s="23"/>
      <c r="J36" s="23"/>
      <c r="K36" s="23"/>
      <c r="L36" s="23"/>
      <c r="M36" s="23"/>
      <c r="N36" s="23"/>
      <c r="O36" s="23"/>
      <c r="P36" s="23"/>
      <c r="Q36" s="23"/>
      <c r="R36" s="23"/>
      <c r="S36" s="23"/>
      <c r="T36" s="23"/>
      <c r="U36" s="23"/>
      <c r="V36" s="23"/>
      <c r="W36" s="23"/>
      <c r="X36" s="23"/>
    </row>
    <row r="38" spans="2:24" x14ac:dyDescent="0.15">
      <c r="B38" s="71" t="s">
        <v>58</v>
      </c>
      <c r="C38" s="55"/>
      <c r="D38" s="85">
        <f>SUM(D39:D43)</f>
        <v>1050</v>
      </c>
      <c r="E38" s="85">
        <f t="shared" ref="E38:W38" si="4">SUM(E39:E43)</f>
        <v>1050</v>
      </c>
      <c r="F38" s="85">
        <f t="shared" si="4"/>
        <v>1050</v>
      </c>
      <c r="G38" s="85">
        <f t="shared" si="4"/>
        <v>1050</v>
      </c>
      <c r="H38" s="85">
        <f t="shared" si="4"/>
        <v>1050</v>
      </c>
      <c r="I38" s="85">
        <f t="shared" si="4"/>
        <v>1050</v>
      </c>
      <c r="J38" s="85">
        <f t="shared" si="4"/>
        <v>1050</v>
      </c>
      <c r="K38" s="85">
        <f t="shared" si="4"/>
        <v>1050</v>
      </c>
      <c r="L38" s="85">
        <f t="shared" si="4"/>
        <v>4200</v>
      </c>
      <c r="M38" s="85">
        <f t="shared" si="4"/>
        <v>1050</v>
      </c>
      <c r="N38" s="85">
        <f t="shared" si="4"/>
        <v>1050</v>
      </c>
      <c r="O38" s="85">
        <f t="shared" si="4"/>
        <v>1050</v>
      </c>
      <c r="P38" s="85">
        <f t="shared" si="4"/>
        <v>1050</v>
      </c>
      <c r="Q38" s="85">
        <f t="shared" si="4"/>
        <v>1050</v>
      </c>
      <c r="R38" s="85">
        <f t="shared" si="4"/>
        <v>1050</v>
      </c>
      <c r="S38" s="85">
        <f t="shared" si="4"/>
        <v>1050</v>
      </c>
      <c r="T38" s="85">
        <f t="shared" si="4"/>
        <v>1050</v>
      </c>
      <c r="U38" s="85">
        <f t="shared" si="4"/>
        <v>4200</v>
      </c>
      <c r="V38" s="85">
        <f t="shared" si="4"/>
        <v>1050</v>
      </c>
      <c r="W38" s="85">
        <f t="shared" si="4"/>
        <v>1050</v>
      </c>
    </row>
    <row r="39" spans="2:24" x14ac:dyDescent="0.15">
      <c r="B39" s="78" t="s">
        <v>121</v>
      </c>
      <c r="C39" s="15">
        <v>8</v>
      </c>
      <c r="D39" s="59">
        <f>SUMIF($C$8:$C$36,$C39,D$8:D$36)</f>
        <v>50</v>
      </c>
      <c r="E39" s="59">
        <f t="shared" ref="E39:W43" si="5">SUMIF($C$8:$C$36,$C39,E$8:E$36)</f>
        <v>50</v>
      </c>
      <c r="F39" s="59">
        <f t="shared" si="5"/>
        <v>50</v>
      </c>
      <c r="G39" s="59">
        <f t="shared" si="5"/>
        <v>50</v>
      </c>
      <c r="H39" s="59">
        <f t="shared" si="5"/>
        <v>50</v>
      </c>
      <c r="I39" s="59">
        <f t="shared" si="5"/>
        <v>50</v>
      </c>
      <c r="J39" s="59">
        <f t="shared" si="5"/>
        <v>50</v>
      </c>
      <c r="K39" s="59">
        <f t="shared" si="5"/>
        <v>50</v>
      </c>
      <c r="L39" s="59">
        <f t="shared" si="5"/>
        <v>200</v>
      </c>
      <c r="M39" s="59">
        <f t="shared" si="5"/>
        <v>50</v>
      </c>
      <c r="N39" s="59">
        <f t="shared" si="5"/>
        <v>50</v>
      </c>
      <c r="O39" s="59">
        <f t="shared" si="5"/>
        <v>50</v>
      </c>
      <c r="P39" s="59">
        <f t="shared" si="5"/>
        <v>50</v>
      </c>
      <c r="Q39" s="59">
        <f t="shared" si="5"/>
        <v>50</v>
      </c>
      <c r="R39" s="59">
        <f t="shared" si="5"/>
        <v>50</v>
      </c>
      <c r="S39" s="59">
        <f t="shared" si="5"/>
        <v>50</v>
      </c>
      <c r="T39" s="59">
        <f t="shared" si="5"/>
        <v>50</v>
      </c>
      <c r="U39" s="59">
        <f t="shared" si="5"/>
        <v>200</v>
      </c>
      <c r="V39" s="59">
        <f t="shared" si="5"/>
        <v>50</v>
      </c>
      <c r="W39" s="59">
        <f t="shared" si="5"/>
        <v>50</v>
      </c>
    </row>
    <row r="40" spans="2:24" x14ac:dyDescent="0.15">
      <c r="B40" s="79" t="s">
        <v>59</v>
      </c>
      <c r="C40" s="16">
        <v>10</v>
      </c>
      <c r="D40" s="60">
        <f t="shared" ref="D40:S43" si="6">SUMIF($C$8:$C$36,$C40,D$8:D$36)</f>
        <v>100</v>
      </c>
      <c r="E40" s="60">
        <f t="shared" si="6"/>
        <v>100</v>
      </c>
      <c r="F40" s="60">
        <f t="shared" si="6"/>
        <v>100</v>
      </c>
      <c r="G40" s="60">
        <f t="shared" si="6"/>
        <v>100</v>
      </c>
      <c r="H40" s="60">
        <f t="shared" si="6"/>
        <v>100</v>
      </c>
      <c r="I40" s="60">
        <f t="shared" si="6"/>
        <v>100</v>
      </c>
      <c r="J40" s="60">
        <f t="shared" si="6"/>
        <v>100</v>
      </c>
      <c r="K40" s="60">
        <f t="shared" si="6"/>
        <v>100</v>
      </c>
      <c r="L40" s="60">
        <f t="shared" si="6"/>
        <v>400</v>
      </c>
      <c r="M40" s="60">
        <f t="shared" si="6"/>
        <v>100</v>
      </c>
      <c r="N40" s="60">
        <f t="shared" si="6"/>
        <v>100</v>
      </c>
      <c r="O40" s="60">
        <f t="shared" si="6"/>
        <v>100</v>
      </c>
      <c r="P40" s="60">
        <f t="shared" si="6"/>
        <v>100</v>
      </c>
      <c r="Q40" s="60">
        <f t="shared" si="6"/>
        <v>100</v>
      </c>
      <c r="R40" s="60">
        <f t="shared" si="6"/>
        <v>100</v>
      </c>
      <c r="S40" s="60">
        <f t="shared" si="6"/>
        <v>100</v>
      </c>
      <c r="T40" s="60">
        <f t="shared" si="5"/>
        <v>100</v>
      </c>
      <c r="U40" s="60">
        <f t="shared" si="5"/>
        <v>400</v>
      </c>
      <c r="V40" s="60">
        <f t="shared" si="5"/>
        <v>100</v>
      </c>
      <c r="W40" s="60">
        <f t="shared" si="5"/>
        <v>100</v>
      </c>
    </row>
    <row r="41" spans="2:24" x14ac:dyDescent="0.15">
      <c r="B41" s="79" t="s">
        <v>60</v>
      </c>
      <c r="C41" s="16">
        <v>15</v>
      </c>
      <c r="D41" s="60">
        <f t="shared" si="6"/>
        <v>200</v>
      </c>
      <c r="E41" s="60">
        <f t="shared" si="5"/>
        <v>200</v>
      </c>
      <c r="F41" s="60">
        <f t="shared" si="5"/>
        <v>200</v>
      </c>
      <c r="G41" s="60">
        <f t="shared" si="5"/>
        <v>200</v>
      </c>
      <c r="H41" s="60">
        <f t="shared" si="5"/>
        <v>200</v>
      </c>
      <c r="I41" s="60">
        <f t="shared" si="5"/>
        <v>200</v>
      </c>
      <c r="J41" s="60">
        <f t="shared" si="5"/>
        <v>200</v>
      </c>
      <c r="K41" s="60">
        <f t="shared" si="5"/>
        <v>200</v>
      </c>
      <c r="L41" s="60">
        <f t="shared" si="5"/>
        <v>800</v>
      </c>
      <c r="M41" s="60">
        <f t="shared" si="5"/>
        <v>200</v>
      </c>
      <c r="N41" s="60">
        <f t="shared" si="5"/>
        <v>200</v>
      </c>
      <c r="O41" s="60">
        <f t="shared" si="5"/>
        <v>200</v>
      </c>
      <c r="P41" s="60">
        <f t="shared" si="5"/>
        <v>200</v>
      </c>
      <c r="Q41" s="60">
        <f t="shared" si="5"/>
        <v>200</v>
      </c>
      <c r="R41" s="60">
        <f t="shared" si="5"/>
        <v>200</v>
      </c>
      <c r="S41" s="60">
        <f t="shared" si="5"/>
        <v>200</v>
      </c>
      <c r="T41" s="60">
        <f t="shared" si="5"/>
        <v>200</v>
      </c>
      <c r="U41" s="60">
        <f t="shared" si="5"/>
        <v>800</v>
      </c>
      <c r="V41" s="60">
        <f t="shared" si="5"/>
        <v>200</v>
      </c>
      <c r="W41" s="60">
        <f t="shared" si="5"/>
        <v>200</v>
      </c>
    </row>
    <row r="42" spans="2:24" x14ac:dyDescent="0.15">
      <c r="B42" s="79" t="s">
        <v>122</v>
      </c>
      <c r="C42" s="16">
        <v>17</v>
      </c>
      <c r="D42" s="60">
        <f t="shared" si="6"/>
        <v>300</v>
      </c>
      <c r="E42" s="60">
        <f t="shared" si="5"/>
        <v>300</v>
      </c>
      <c r="F42" s="60">
        <f t="shared" si="5"/>
        <v>300</v>
      </c>
      <c r="G42" s="60">
        <f t="shared" si="5"/>
        <v>300</v>
      </c>
      <c r="H42" s="60">
        <f t="shared" si="5"/>
        <v>300</v>
      </c>
      <c r="I42" s="60">
        <f t="shared" si="5"/>
        <v>300</v>
      </c>
      <c r="J42" s="60">
        <f t="shared" si="5"/>
        <v>300</v>
      </c>
      <c r="K42" s="60">
        <f t="shared" si="5"/>
        <v>300</v>
      </c>
      <c r="L42" s="60">
        <f t="shared" si="5"/>
        <v>1200</v>
      </c>
      <c r="M42" s="60">
        <f t="shared" si="5"/>
        <v>300</v>
      </c>
      <c r="N42" s="60">
        <f t="shared" si="5"/>
        <v>300</v>
      </c>
      <c r="O42" s="60">
        <f t="shared" si="5"/>
        <v>300</v>
      </c>
      <c r="P42" s="60">
        <f t="shared" si="5"/>
        <v>300</v>
      </c>
      <c r="Q42" s="60">
        <f t="shared" si="5"/>
        <v>300</v>
      </c>
      <c r="R42" s="60">
        <f t="shared" si="5"/>
        <v>300</v>
      </c>
      <c r="S42" s="60">
        <f t="shared" si="5"/>
        <v>300</v>
      </c>
      <c r="T42" s="60">
        <f t="shared" si="5"/>
        <v>300</v>
      </c>
      <c r="U42" s="60">
        <f t="shared" si="5"/>
        <v>1200</v>
      </c>
      <c r="V42" s="60">
        <f t="shared" si="5"/>
        <v>300</v>
      </c>
      <c r="W42" s="60">
        <f t="shared" si="5"/>
        <v>300</v>
      </c>
    </row>
    <row r="43" spans="2:24" x14ac:dyDescent="0.15">
      <c r="B43" s="80" t="s">
        <v>61</v>
      </c>
      <c r="C43" s="17">
        <v>20</v>
      </c>
      <c r="D43" s="62">
        <f t="shared" si="6"/>
        <v>400</v>
      </c>
      <c r="E43" s="62">
        <f t="shared" si="5"/>
        <v>400</v>
      </c>
      <c r="F43" s="62">
        <f t="shared" si="5"/>
        <v>400</v>
      </c>
      <c r="G43" s="62">
        <f t="shared" si="5"/>
        <v>400</v>
      </c>
      <c r="H43" s="62">
        <f t="shared" si="5"/>
        <v>400</v>
      </c>
      <c r="I43" s="62">
        <f t="shared" si="5"/>
        <v>400</v>
      </c>
      <c r="J43" s="62">
        <f t="shared" si="5"/>
        <v>400</v>
      </c>
      <c r="K43" s="62">
        <f t="shared" si="5"/>
        <v>400</v>
      </c>
      <c r="L43" s="62">
        <f t="shared" si="5"/>
        <v>1600</v>
      </c>
      <c r="M43" s="62">
        <f t="shared" si="5"/>
        <v>400</v>
      </c>
      <c r="N43" s="62">
        <f t="shared" si="5"/>
        <v>400</v>
      </c>
      <c r="O43" s="62">
        <f t="shared" si="5"/>
        <v>400</v>
      </c>
      <c r="P43" s="62">
        <f t="shared" si="5"/>
        <v>400</v>
      </c>
      <c r="Q43" s="62">
        <f t="shared" si="5"/>
        <v>400</v>
      </c>
      <c r="R43" s="62">
        <f t="shared" si="5"/>
        <v>400</v>
      </c>
      <c r="S43" s="62">
        <f t="shared" si="5"/>
        <v>400</v>
      </c>
      <c r="T43" s="62">
        <f t="shared" si="5"/>
        <v>400</v>
      </c>
      <c r="U43" s="62">
        <f t="shared" si="5"/>
        <v>1600</v>
      </c>
      <c r="V43" s="62">
        <f t="shared" si="5"/>
        <v>400</v>
      </c>
      <c r="W43" s="62">
        <f t="shared" si="5"/>
        <v>400</v>
      </c>
    </row>
    <row r="45" spans="2:24" x14ac:dyDescent="0.15">
      <c r="B45" s="33" t="s">
        <v>62</v>
      </c>
      <c r="C45" s="55"/>
      <c r="D45" s="85">
        <f>SUM(D8:D36)</f>
        <v>1050</v>
      </c>
      <c r="E45" s="85">
        <f t="shared" ref="E45:W45" si="7">SUM(E8:E36)</f>
        <v>1050</v>
      </c>
      <c r="F45" s="85">
        <f t="shared" si="7"/>
        <v>1050</v>
      </c>
      <c r="G45" s="85">
        <f t="shared" si="7"/>
        <v>1050</v>
      </c>
      <c r="H45" s="85">
        <f t="shared" si="7"/>
        <v>1050</v>
      </c>
      <c r="I45" s="85">
        <f t="shared" si="7"/>
        <v>1050</v>
      </c>
      <c r="J45" s="85">
        <f t="shared" si="7"/>
        <v>1050</v>
      </c>
      <c r="K45" s="85">
        <f t="shared" si="7"/>
        <v>1050</v>
      </c>
      <c r="L45" s="85">
        <f t="shared" si="7"/>
        <v>4200</v>
      </c>
      <c r="M45" s="85">
        <f t="shared" si="7"/>
        <v>1050</v>
      </c>
      <c r="N45" s="85">
        <f t="shared" si="7"/>
        <v>1050</v>
      </c>
      <c r="O45" s="85">
        <f t="shared" si="7"/>
        <v>1050</v>
      </c>
      <c r="P45" s="85">
        <f t="shared" si="7"/>
        <v>1050</v>
      </c>
      <c r="Q45" s="85">
        <f t="shared" si="7"/>
        <v>1050</v>
      </c>
      <c r="R45" s="85">
        <f t="shared" si="7"/>
        <v>1050</v>
      </c>
      <c r="S45" s="85">
        <f t="shared" si="7"/>
        <v>1050</v>
      </c>
      <c r="T45" s="85">
        <f t="shared" si="7"/>
        <v>1050</v>
      </c>
      <c r="U45" s="85">
        <f t="shared" si="7"/>
        <v>4200</v>
      </c>
      <c r="V45" s="85">
        <f t="shared" si="7"/>
        <v>1050</v>
      </c>
      <c r="W45" s="85">
        <f t="shared" si="7"/>
        <v>1050</v>
      </c>
    </row>
  </sheetData>
  <phoneticPr fontId="3"/>
  <dataValidations count="1">
    <dataValidation type="list" allowBlank="1" showInputMessage="1" showErrorMessage="1" sqref="C8:C35">
      <formula1>C$39:C$43</formula1>
    </dataValidation>
  </dataValidations>
  <pageMargins left="0.70866141732283472" right="0.70866141732283472" top="0.74803149606299213" bottom="0.74803149606299213" header="0.31496062992125984" footer="0.31496062992125984"/>
  <pageSetup paperSize="8" scale="60" fitToHeight="0" orientation="landscape" r:id="rId1"/>
  <ignoredErrors>
    <ignoredError sqref="D45" formulaRange="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322"/>
  <sheetViews>
    <sheetView showGridLines="0" zoomScale="70" zoomScaleNormal="70" workbookViewId="0">
      <selection activeCell="A3" sqref="A3"/>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4" t="s">
        <v>127</v>
      </c>
    </row>
    <row r="3" spans="1:25" ht="15.75" x14ac:dyDescent="0.15">
      <c r="A3" s="4"/>
      <c r="B3" s="33"/>
      <c r="C3" s="34" t="s">
        <v>55</v>
      </c>
      <c r="D3" s="32">
        <f>'主要工事一覧（例）'!C39</f>
        <v>8</v>
      </c>
      <c r="F3" s="54" t="s">
        <v>123</v>
      </c>
      <c r="G3" s="55"/>
      <c r="H3" s="56" t="s">
        <v>124</v>
      </c>
      <c r="I3" s="57">
        <v>0.05</v>
      </c>
    </row>
    <row r="4" spans="1:25" ht="15.75" x14ac:dyDescent="0.15">
      <c r="A4" s="4"/>
      <c r="B4" s="24"/>
      <c r="C4" s="24"/>
      <c r="D4" s="29"/>
      <c r="Y4" s="53" t="s">
        <v>54</v>
      </c>
    </row>
    <row r="5" spans="1:25" x14ac:dyDescent="0.15">
      <c r="A5" s="26" t="s">
        <v>103</v>
      </c>
      <c r="E5" s="14">
        <v>30</v>
      </c>
      <c r="F5" s="14">
        <f>E5+1</f>
        <v>31</v>
      </c>
      <c r="G5" s="14">
        <f t="shared" ref="G5:X5" si="0">F5+1</f>
        <v>32</v>
      </c>
      <c r="H5" s="14">
        <f t="shared" si="0"/>
        <v>33</v>
      </c>
      <c r="I5" s="14">
        <f t="shared" si="0"/>
        <v>34</v>
      </c>
      <c r="J5" s="14">
        <f t="shared" si="0"/>
        <v>35</v>
      </c>
      <c r="K5" s="14">
        <f t="shared" si="0"/>
        <v>36</v>
      </c>
      <c r="L5" s="14">
        <f t="shared" si="0"/>
        <v>37</v>
      </c>
      <c r="M5" s="14">
        <f t="shared" si="0"/>
        <v>38</v>
      </c>
      <c r="N5" s="14">
        <f t="shared" si="0"/>
        <v>39</v>
      </c>
      <c r="O5" s="14">
        <f t="shared" si="0"/>
        <v>40</v>
      </c>
      <c r="P5" s="14">
        <f t="shared" si="0"/>
        <v>41</v>
      </c>
      <c r="Q5" s="14">
        <f t="shared" si="0"/>
        <v>42</v>
      </c>
      <c r="R5" s="14">
        <f t="shared" si="0"/>
        <v>43</v>
      </c>
      <c r="S5" s="14">
        <f t="shared" si="0"/>
        <v>44</v>
      </c>
      <c r="T5" s="14">
        <f t="shared" si="0"/>
        <v>45</v>
      </c>
      <c r="U5" s="14">
        <f t="shared" si="0"/>
        <v>46</v>
      </c>
      <c r="V5" s="14">
        <f t="shared" si="0"/>
        <v>47</v>
      </c>
      <c r="W5" s="14">
        <f t="shared" si="0"/>
        <v>48</v>
      </c>
      <c r="X5" s="14">
        <f t="shared" si="0"/>
        <v>49</v>
      </c>
      <c r="Y5" s="10"/>
    </row>
    <row r="6" spans="1:25" x14ac:dyDescent="0.15">
      <c r="E6" s="8">
        <v>1</v>
      </c>
      <c r="F6" s="8">
        <f t="shared" ref="F6:X6" si="1">E6+1</f>
        <v>2</v>
      </c>
      <c r="G6" s="8">
        <f t="shared" si="1"/>
        <v>3</v>
      </c>
      <c r="H6" s="8">
        <f t="shared" si="1"/>
        <v>4</v>
      </c>
      <c r="I6" s="8">
        <f t="shared" si="1"/>
        <v>5</v>
      </c>
      <c r="J6" s="8">
        <f t="shared" si="1"/>
        <v>6</v>
      </c>
      <c r="K6" s="8">
        <f t="shared" si="1"/>
        <v>7</v>
      </c>
      <c r="L6" s="8">
        <f t="shared" si="1"/>
        <v>8</v>
      </c>
      <c r="M6" s="8">
        <f t="shared" si="1"/>
        <v>9</v>
      </c>
      <c r="N6" s="8">
        <f t="shared" si="1"/>
        <v>10</v>
      </c>
      <c r="O6" s="8">
        <f t="shared" si="1"/>
        <v>11</v>
      </c>
      <c r="P6" s="8">
        <f t="shared" si="1"/>
        <v>12</v>
      </c>
      <c r="Q6" s="8">
        <f t="shared" si="1"/>
        <v>13</v>
      </c>
      <c r="R6" s="8">
        <f t="shared" si="1"/>
        <v>14</v>
      </c>
      <c r="S6" s="8">
        <f t="shared" si="1"/>
        <v>15</v>
      </c>
      <c r="T6" s="8">
        <f t="shared" si="1"/>
        <v>16</v>
      </c>
      <c r="U6" s="8">
        <f t="shared" si="1"/>
        <v>17</v>
      </c>
      <c r="V6" s="8">
        <f t="shared" si="1"/>
        <v>18</v>
      </c>
      <c r="W6" s="8">
        <f t="shared" si="1"/>
        <v>19</v>
      </c>
      <c r="X6" s="8">
        <f t="shared" si="1"/>
        <v>20</v>
      </c>
      <c r="Y6" s="11" t="s">
        <v>29</v>
      </c>
    </row>
    <row r="7" spans="1:25" x14ac:dyDescent="0.15">
      <c r="B7" s="2"/>
      <c r="E7" s="9">
        <v>43555</v>
      </c>
      <c r="F7" s="9">
        <f t="shared" ref="F7:X7" si="2">DATE(YEAR(E7)+1,MONTH(E7),DAY(E7))</f>
        <v>43921</v>
      </c>
      <c r="G7" s="9">
        <f t="shared" si="2"/>
        <v>44286</v>
      </c>
      <c r="H7" s="9">
        <f t="shared" si="2"/>
        <v>44651</v>
      </c>
      <c r="I7" s="9">
        <f t="shared" si="2"/>
        <v>45016</v>
      </c>
      <c r="J7" s="9">
        <f t="shared" si="2"/>
        <v>45382</v>
      </c>
      <c r="K7" s="9">
        <f t="shared" si="2"/>
        <v>45747</v>
      </c>
      <c r="L7" s="9">
        <f t="shared" si="2"/>
        <v>46112</v>
      </c>
      <c r="M7" s="9">
        <f t="shared" si="2"/>
        <v>46477</v>
      </c>
      <c r="N7" s="9">
        <f t="shared" si="2"/>
        <v>46843</v>
      </c>
      <c r="O7" s="9">
        <f t="shared" si="2"/>
        <v>47208</v>
      </c>
      <c r="P7" s="9">
        <f t="shared" si="2"/>
        <v>47573</v>
      </c>
      <c r="Q7" s="9">
        <f t="shared" si="2"/>
        <v>47938</v>
      </c>
      <c r="R7" s="9">
        <f t="shared" si="2"/>
        <v>48304</v>
      </c>
      <c r="S7" s="9">
        <f t="shared" si="2"/>
        <v>48669</v>
      </c>
      <c r="T7" s="9">
        <f t="shared" si="2"/>
        <v>49034</v>
      </c>
      <c r="U7" s="9">
        <f t="shared" si="2"/>
        <v>49399</v>
      </c>
      <c r="V7" s="9">
        <f t="shared" si="2"/>
        <v>49765</v>
      </c>
      <c r="W7" s="9">
        <f t="shared" si="2"/>
        <v>50130</v>
      </c>
      <c r="X7" s="9">
        <f t="shared" si="2"/>
        <v>50495</v>
      </c>
      <c r="Y7" s="12"/>
    </row>
    <row r="8" spans="1:25" x14ac:dyDescent="0.15">
      <c r="B8" s="33"/>
      <c r="C8" s="34" t="s">
        <v>99</v>
      </c>
      <c r="D8" s="66"/>
      <c r="E8" s="65">
        <f>'主要工事一覧（例）'!D39</f>
        <v>50</v>
      </c>
      <c r="F8" s="65">
        <f>'主要工事一覧（例）'!E39</f>
        <v>50</v>
      </c>
      <c r="G8" s="65">
        <f>'主要工事一覧（例）'!F39</f>
        <v>50</v>
      </c>
      <c r="H8" s="65">
        <f>'主要工事一覧（例）'!G39</f>
        <v>50</v>
      </c>
      <c r="I8" s="65">
        <f>'主要工事一覧（例）'!H39</f>
        <v>50</v>
      </c>
      <c r="J8" s="65">
        <f>'主要工事一覧（例）'!I39</f>
        <v>50</v>
      </c>
      <c r="K8" s="65">
        <f>'主要工事一覧（例）'!J39</f>
        <v>50</v>
      </c>
      <c r="L8" s="65">
        <f>'主要工事一覧（例）'!K39</f>
        <v>50</v>
      </c>
      <c r="M8" s="65">
        <f>'主要工事一覧（例）'!L39</f>
        <v>200</v>
      </c>
      <c r="N8" s="65">
        <f>'主要工事一覧（例）'!M39</f>
        <v>50</v>
      </c>
      <c r="O8" s="65">
        <f>'主要工事一覧（例）'!N39</f>
        <v>50</v>
      </c>
      <c r="P8" s="65">
        <f>'主要工事一覧（例）'!O39</f>
        <v>50</v>
      </c>
      <c r="Q8" s="65">
        <f>'主要工事一覧（例）'!P39</f>
        <v>50</v>
      </c>
      <c r="R8" s="65">
        <f>'主要工事一覧（例）'!Q39</f>
        <v>50</v>
      </c>
      <c r="S8" s="65">
        <f>'主要工事一覧（例）'!R39</f>
        <v>50</v>
      </c>
      <c r="T8" s="65">
        <f>'主要工事一覧（例）'!S39</f>
        <v>50</v>
      </c>
      <c r="U8" s="65">
        <f>'主要工事一覧（例）'!T39</f>
        <v>50</v>
      </c>
      <c r="V8" s="65">
        <f>'主要工事一覧（例）'!U39</f>
        <v>200</v>
      </c>
      <c r="W8" s="65">
        <f>'主要工事一覧（例）'!V39</f>
        <v>50</v>
      </c>
      <c r="X8" s="65">
        <f>'主要工事一覧（例）'!W39</f>
        <v>50</v>
      </c>
      <c r="Y8" s="65">
        <f>SUM(E8:X8)</f>
        <v>1300</v>
      </c>
    </row>
    <row r="9" spans="1:25" x14ac:dyDescent="0.15">
      <c r="B9" s="33"/>
      <c r="C9" s="34" t="s">
        <v>51</v>
      </c>
      <c r="D9" s="6">
        <v>0.1</v>
      </c>
      <c r="E9" s="64">
        <f>E8*$D$9</f>
        <v>5</v>
      </c>
      <c r="F9" s="64">
        <f t="shared" ref="F9:X9" si="3">F8*$D$9</f>
        <v>5</v>
      </c>
      <c r="G9" s="64">
        <f t="shared" si="3"/>
        <v>5</v>
      </c>
      <c r="H9" s="64">
        <f t="shared" si="3"/>
        <v>5</v>
      </c>
      <c r="I9" s="64">
        <f t="shared" si="3"/>
        <v>5</v>
      </c>
      <c r="J9" s="64">
        <f t="shared" si="3"/>
        <v>5</v>
      </c>
      <c r="K9" s="64">
        <f t="shared" si="3"/>
        <v>5</v>
      </c>
      <c r="L9" s="64">
        <f t="shared" si="3"/>
        <v>5</v>
      </c>
      <c r="M9" s="64">
        <f t="shared" si="3"/>
        <v>20</v>
      </c>
      <c r="N9" s="64">
        <f t="shared" si="3"/>
        <v>5</v>
      </c>
      <c r="O9" s="64">
        <f t="shared" si="3"/>
        <v>5</v>
      </c>
      <c r="P9" s="64">
        <f t="shared" si="3"/>
        <v>5</v>
      </c>
      <c r="Q9" s="64">
        <f t="shared" si="3"/>
        <v>5</v>
      </c>
      <c r="R9" s="64">
        <f t="shared" si="3"/>
        <v>5</v>
      </c>
      <c r="S9" s="64">
        <f t="shared" si="3"/>
        <v>5</v>
      </c>
      <c r="T9" s="64">
        <f t="shared" si="3"/>
        <v>5</v>
      </c>
      <c r="U9" s="64">
        <f t="shared" si="3"/>
        <v>5</v>
      </c>
      <c r="V9" s="64">
        <f t="shared" si="3"/>
        <v>20</v>
      </c>
      <c r="W9" s="64">
        <f t="shared" si="3"/>
        <v>5</v>
      </c>
      <c r="X9" s="64">
        <f t="shared" si="3"/>
        <v>5</v>
      </c>
      <c r="Y9" s="64">
        <f>SUM(E9:X9)</f>
        <v>130</v>
      </c>
    </row>
    <row r="10" spans="1:25"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row>
    <row r="11" spans="1:25" customFormat="1" x14ac:dyDescent="0.15">
      <c r="A11" s="1"/>
      <c r="B11" s="1"/>
      <c r="C11" s="1"/>
      <c r="D11" s="1"/>
      <c r="E11" s="14">
        <v>30</v>
      </c>
      <c r="F11" s="14">
        <f>E11+1</f>
        <v>31</v>
      </c>
      <c r="G11" s="14">
        <f t="shared" ref="G11:X11" si="4">F11+1</f>
        <v>32</v>
      </c>
      <c r="H11" s="14">
        <f t="shared" si="4"/>
        <v>33</v>
      </c>
      <c r="I11" s="14">
        <f t="shared" si="4"/>
        <v>34</v>
      </c>
      <c r="J11" s="14">
        <f t="shared" si="4"/>
        <v>35</v>
      </c>
      <c r="K11" s="14">
        <f t="shared" si="4"/>
        <v>36</v>
      </c>
      <c r="L11" s="14">
        <f t="shared" si="4"/>
        <v>37</v>
      </c>
      <c r="M11" s="14">
        <f t="shared" si="4"/>
        <v>38</v>
      </c>
      <c r="N11" s="14">
        <f t="shared" si="4"/>
        <v>39</v>
      </c>
      <c r="O11" s="14">
        <f t="shared" si="4"/>
        <v>40</v>
      </c>
      <c r="P11" s="14">
        <f t="shared" si="4"/>
        <v>41</v>
      </c>
      <c r="Q11" s="14">
        <f t="shared" si="4"/>
        <v>42</v>
      </c>
      <c r="R11" s="14">
        <f t="shared" si="4"/>
        <v>43</v>
      </c>
      <c r="S11" s="14">
        <f t="shared" si="4"/>
        <v>44</v>
      </c>
      <c r="T11" s="14">
        <f t="shared" si="4"/>
        <v>45</v>
      </c>
      <c r="U11" s="14">
        <f t="shared" si="4"/>
        <v>46</v>
      </c>
      <c r="V11" s="14">
        <f t="shared" si="4"/>
        <v>47</v>
      </c>
      <c r="W11" s="14">
        <f t="shared" si="4"/>
        <v>48</v>
      </c>
      <c r="X11" s="14">
        <f t="shared" si="4"/>
        <v>49</v>
      </c>
      <c r="Y11" s="28" t="s">
        <v>63</v>
      </c>
    </row>
    <row r="12" spans="1:25" x14ac:dyDescent="0.15">
      <c r="B12" s="67"/>
      <c r="C12" s="68">
        <f t="array" ref="C12:C31">TRANSPOSE(E5:X5)</f>
        <v>30</v>
      </c>
      <c r="D12" s="59">
        <f t="array" ref="D12:D31">TRANSPOSE(E9:X9)</f>
        <v>5</v>
      </c>
      <c r="E12" s="58" t="str">
        <f t="shared" ref="E12:E31" si="5">IF($C12&lt;E$5,$D12/$D$3,"")</f>
        <v/>
      </c>
      <c r="F12" s="58">
        <f>IF(AND($C12&lt;F$5,COUNT($E12:E12)&lt;$D$3),$D12*(1-$I$3)/$D$3,"")</f>
        <v>0.59375</v>
      </c>
      <c r="G12" s="58">
        <f>IF(AND($C12&lt;G$5,COUNT($E12:F12)&lt;$D$3),$D12*(1-$I$3)/$D$3,"")</f>
        <v>0.59375</v>
      </c>
      <c r="H12" s="58">
        <f>IF(AND($C12&lt;H$5,COUNT($E12:G12)&lt;$D$3),$D12*(1-$I$3)/$D$3,"")</f>
        <v>0.59375</v>
      </c>
      <c r="I12" s="58">
        <f>IF(AND($C12&lt;I$5,COUNT($E12:H12)&lt;$D$3),$D12*(1-$I$3)/$D$3,"")</f>
        <v>0.59375</v>
      </c>
      <c r="J12" s="58">
        <f>IF(AND($C12&lt;J$5,COUNT($E12:I12)&lt;$D$3),$D12*(1-$I$3)/$D$3,"")</f>
        <v>0.59375</v>
      </c>
      <c r="K12" s="58">
        <f>IF(AND($C12&lt;K$5,COUNT($E12:J12)&lt;$D$3),$D12*(1-$I$3)/$D$3,"")</f>
        <v>0.59375</v>
      </c>
      <c r="L12" s="58">
        <f>IF(AND($C12&lt;L$5,COUNT($E12:K12)&lt;$D$3),$D12*(1-$I$3)/$D$3,"")</f>
        <v>0.59375</v>
      </c>
      <c r="M12" s="58">
        <f>IF(AND($C12&lt;M$5,COUNT($E12:L12)&lt;$D$3),$D12*(1-$I$3)/$D$3,"")</f>
        <v>0.59375</v>
      </c>
      <c r="N12" s="58" t="str">
        <f>IF(AND($C12&lt;N$5,COUNT($E12:M12)&lt;$D$3),$D12*(1-$I$3)/$D$3,"")</f>
        <v/>
      </c>
      <c r="O12" s="58" t="str">
        <f>IF(AND($C12&lt;O$5,COUNT($E12:N12)&lt;$D$3),$D12*(1-$I$3)/$D$3,"")</f>
        <v/>
      </c>
      <c r="P12" s="58" t="str">
        <f>IF(AND($C12&lt;P$5,COUNT($E12:O12)&lt;$D$3),$D12*(1-$I$3)/$D$3,"")</f>
        <v/>
      </c>
      <c r="Q12" s="58" t="str">
        <f>IF(AND($C12&lt;Q$5,COUNT($E12:P12)&lt;$D$3),$D12*(1-$I$3)/$D$3,"")</f>
        <v/>
      </c>
      <c r="R12" s="58" t="str">
        <f>IF(AND($C12&lt;R$5,COUNT($E12:Q12)&lt;$D$3),$D12*(1-$I$3)/$D$3,"")</f>
        <v/>
      </c>
      <c r="S12" s="58" t="str">
        <f>IF(AND($C12&lt;S$5,COUNT($E12:R12)&lt;$D$3),$D12*(1-$I$3)/$D$3,"")</f>
        <v/>
      </c>
      <c r="T12" s="58" t="str">
        <f>IF(AND($C12&lt;T$5,COUNT($E12:S12)&lt;$D$3),$D12*(1-$I$3)/$D$3,"")</f>
        <v/>
      </c>
      <c r="U12" s="58" t="str">
        <f>IF(AND($C12&lt;U$5,COUNT($E12:T12)&lt;$D$3),$D12*(1-$I$3)/$D$3,"")</f>
        <v/>
      </c>
      <c r="V12" s="58" t="str">
        <f>IF(AND($C12&lt;V$5,COUNT($E12:U12)&lt;$D$3),$D12*(1-$I$3)/$D$3,"")</f>
        <v/>
      </c>
      <c r="W12" s="58" t="str">
        <f>IF(AND($C12&lt;W$5,COUNT($E12:V12)&lt;$D$3),$D12*(1-$I$3)/$D$3,"")</f>
        <v/>
      </c>
      <c r="X12" s="58" t="str">
        <f>IF(AND($C12&lt;X$5,COUNT($E12:W12)&lt;$D$3),$D12*(1-$I$3)/$D$3,"")</f>
        <v/>
      </c>
      <c r="Y12" s="58">
        <f>D12-SUM(E12:X12)</f>
        <v>0.25</v>
      </c>
    </row>
    <row r="13" spans="1:25" x14ac:dyDescent="0.15">
      <c r="B13" s="69"/>
      <c r="C13" s="70">
        <v>31</v>
      </c>
      <c r="D13" s="60">
        <v>5</v>
      </c>
      <c r="E13" s="61" t="str">
        <f t="shared" si="5"/>
        <v/>
      </c>
      <c r="F13" s="61" t="str">
        <f>IF(AND($C13&lt;F$5,COUNT($E13:E13)&lt;$D$3),$D13*(1-$I$3)/$D$3,"")</f>
        <v/>
      </c>
      <c r="G13" s="61">
        <f>IF(AND($C13&lt;G$5,COUNT($E13:F13)&lt;$D$3),$D13*(1-$I$3)/$D$3,"")</f>
        <v>0.59375</v>
      </c>
      <c r="H13" s="61">
        <f>IF(AND($C13&lt;H$5,COUNT($E13:G13)&lt;$D$3),$D13*(1-$I$3)/$D$3,"")</f>
        <v>0.59375</v>
      </c>
      <c r="I13" s="61">
        <f>IF(AND($C13&lt;I$5,COUNT($E13:H13)&lt;$D$3),$D13*(1-$I$3)/$D$3,"")</f>
        <v>0.59375</v>
      </c>
      <c r="J13" s="61">
        <f>IF(AND($C13&lt;J$5,COUNT($E13:I13)&lt;$D$3),$D13*(1-$I$3)/$D$3,"")</f>
        <v>0.59375</v>
      </c>
      <c r="K13" s="61">
        <f>IF(AND($C13&lt;K$5,COUNT($E13:J13)&lt;$D$3),$D13*(1-$I$3)/$D$3,"")</f>
        <v>0.59375</v>
      </c>
      <c r="L13" s="61">
        <f>IF(AND($C13&lt;L$5,COUNT($E13:K13)&lt;$D$3),$D13*(1-$I$3)/$D$3,"")</f>
        <v>0.59375</v>
      </c>
      <c r="M13" s="61">
        <f>IF(AND($C13&lt;M$5,COUNT($E13:L13)&lt;$D$3),$D13*(1-$I$3)/$D$3,"")</f>
        <v>0.59375</v>
      </c>
      <c r="N13" s="61">
        <f>IF(AND($C13&lt;N$5,COUNT($E13:M13)&lt;$D$3),$D13*(1-$I$3)/$D$3,"")</f>
        <v>0.59375</v>
      </c>
      <c r="O13" s="61" t="str">
        <f>IF(AND($C13&lt;O$5,COUNT($E13:N13)&lt;$D$3),$D13*(1-$I$3)/$D$3,"")</f>
        <v/>
      </c>
      <c r="P13" s="61" t="str">
        <f>IF(AND($C13&lt;P$5,COUNT($E13:O13)&lt;$D$3),$D13*(1-$I$3)/$D$3,"")</f>
        <v/>
      </c>
      <c r="Q13" s="61" t="str">
        <f>IF(AND($C13&lt;Q$5,COUNT($E13:P13)&lt;$D$3),$D13*(1-$I$3)/$D$3,"")</f>
        <v/>
      </c>
      <c r="R13" s="61" t="str">
        <f>IF(AND($C13&lt;R$5,COUNT($E13:Q13)&lt;$D$3),$D13*(1-$I$3)/$D$3,"")</f>
        <v/>
      </c>
      <c r="S13" s="61" t="str">
        <f>IF(AND($C13&lt;S$5,COUNT($E13:R13)&lt;$D$3),$D13*(1-$I$3)/$D$3,"")</f>
        <v/>
      </c>
      <c r="T13" s="61" t="str">
        <f>IF(AND($C13&lt;T$5,COUNT($E13:S13)&lt;$D$3),$D13*(1-$I$3)/$D$3,"")</f>
        <v/>
      </c>
      <c r="U13" s="61" t="str">
        <f>IF(AND($C13&lt;U$5,COUNT($E13:T13)&lt;$D$3),$D13*(1-$I$3)/$D$3,"")</f>
        <v/>
      </c>
      <c r="V13" s="61" t="str">
        <f>IF(AND($C13&lt;V$5,COUNT($E13:U13)&lt;$D$3),$D13*(1-$I$3)/$D$3,"")</f>
        <v/>
      </c>
      <c r="W13" s="61" t="str">
        <f>IF(AND($C13&lt;W$5,COUNT($E13:V13)&lt;$D$3),$D13*(1-$I$3)/$D$3,"")</f>
        <v/>
      </c>
      <c r="X13" s="61" t="str">
        <f>IF(AND($C13&lt;X$5,COUNT($E13:W13)&lt;$D$3),$D13*(1-$I$3)/$D$3,"")</f>
        <v/>
      </c>
      <c r="Y13" s="61">
        <f t="shared" ref="Y13:Y31" si="6">D13-SUM(E13:X13)</f>
        <v>0.25</v>
      </c>
    </row>
    <row r="14" spans="1:25" x14ac:dyDescent="0.15">
      <c r="B14" s="69"/>
      <c r="C14" s="70">
        <v>32</v>
      </c>
      <c r="D14" s="60">
        <v>5</v>
      </c>
      <c r="E14" s="61" t="str">
        <f t="shared" si="5"/>
        <v/>
      </c>
      <c r="F14" s="61" t="str">
        <f>IF(AND($C14&lt;F$5,COUNT($E14:E14)&lt;$D$3),$D14*(1-$I$3)/$D$3,"")</f>
        <v/>
      </c>
      <c r="G14" s="61" t="str">
        <f>IF(AND($C14&lt;G$5,COUNT($E14:F14)&lt;$D$3),$D14*(1-$I$3)/$D$3,"")</f>
        <v/>
      </c>
      <c r="H14" s="61">
        <f>IF(AND($C14&lt;H$5,COUNT($E14:G14)&lt;$D$3),$D14*(1-$I$3)/$D$3,"")</f>
        <v>0.59375</v>
      </c>
      <c r="I14" s="61">
        <f>IF(AND($C14&lt;I$5,COUNT($E14:H14)&lt;$D$3),$D14*(1-$I$3)/$D$3,"")</f>
        <v>0.59375</v>
      </c>
      <c r="J14" s="61">
        <f>IF(AND($C14&lt;J$5,COUNT($E14:I14)&lt;$D$3),$D14*(1-$I$3)/$D$3,"")</f>
        <v>0.59375</v>
      </c>
      <c r="K14" s="61">
        <f>IF(AND($C14&lt;K$5,COUNT($E14:J14)&lt;$D$3),$D14*(1-$I$3)/$D$3,"")</f>
        <v>0.59375</v>
      </c>
      <c r="L14" s="61">
        <f>IF(AND($C14&lt;L$5,COUNT($E14:K14)&lt;$D$3),$D14*(1-$I$3)/$D$3,"")</f>
        <v>0.59375</v>
      </c>
      <c r="M14" s="61">
        <f>IF(AND($C14&lt;M$5,COUNT($E14:L14)&lt;$D$3),$D14*(1-$I$3)/$D$3,"")</f>
        <v>0.59375</v>
      </c>
      <c r="N14" s="61">
        <f>IF(AND($C14&lt;N$5,COUNT($E14:M14)&lt;$D$3),$D14*(1-$I$3)/$D$3,"")</f>
        <v>0.59375</v>
      </c>
      <c r="O14" s="61">
        <f>IF(AND($C14&lt;O$5,COUNT($E14:N14)&lt;$D$3),$D14*(1-$I$3)/$D$3,"")</f>
        <v>0.59375</v>
      </c>
      <c r="P14" s="61" t="str">
        <f>IF(AND($C14&lt;P$5,COUNT($E14:O14)&lt;$D$3),$D14*(1-$I$3)/$D$3,"")</f>
        <v/>
      </c>
      <c r="Q14" s="61" t="str">
        <f>IF(AND($C14&lt;Q$5,COUNT($E14:P14)&lt;$D$3),$D14*(1-$I$3)/$D$3,"")</f>
        <v/>
      </c>
      <c r="R14" s="61" t="str">
        <f>IF(AND($C14&lt;R$5,COUNT($E14:Q14)&lt;$D$3),$D14*(1-$I$3)/$D$3,"")</f>
        <v/>
      </c>
      <c r="S14" s="61" t="str">
        <f>IF(AND($C14&lt;S$5,COUNT($E14:R14)&lt;$D$3),$D14*(1-$I$3)/$D$3,"")</f>
        <v/>
      </c>
      <c r="T14" s="61" t="str">
        <f>IF(AND($C14&lt;T$5,COUNT($E14:S14)&lt;$D$3),$D14*(1-$I$3)/$D$3,"")</f>
        <v/>
      </c>
      <c r="U14" s="61" t="str">
        <f>IF(AND($C14&lt;U$5,COUNT($E14:T14)&lt;$D$3),$D14*(1-$I$3)/$D$3,"")</f>
        <v/>
      </c>
      <c r="V14" s="61" t="str">
        <f>IF(AND($C14&lt;V$5,COUNT($E14:U14)&lt;$D$3),$D14*(1-$I$3)/$D$3,"")</f>
        <v/>
      </c>
      <c r="W14" s="61" t="str">
        <f>IF(AND($C14&lt;W$5,COUNT($E14:V14)&lt;$D$3),$D14*(1-$I$3)/$D$3,"")</f>
        <v/>
      </c>
      <c r="X14" s="61" t="str">
        <f>IF(AND($C14&lt;X$5,COUNT($E14:W14)&lt;$D$3),$D14*(1-$I$3)/$D$3,"")</f>
        <v/>
      </c>
      <c r="Y14" s="61">
        <f t="shared" si="6"/>
        <v>0.25</v>
      </c>
    </row>
    <row r="15" spans="1:25" x14ac:dyDescent="0.15">
      <c r="B15" s="69"/>
      <c r="C15" s="70">
        <v>33</v>
      </c>
      <c r="D15" s="60">
        <v>5</v>
      </c>
      <c r="E15" s="61" t="str">
        <f t="shared" si="5"/>
        <v/>
      </c>
      <c r="F15" s="61" t="str">
        <f>IF(AND($C15&lt;F$5,COUNT($E15:E15)&lt;$D$3),$D15*(1-$I$3)/$D$3,"")</f>
        <v/>
      </c>
      <c r="G15" s="61" t="str">
        <f>IF(AND($C15&lt;G$5,COUNT($E15:F15)&lt;$D$3),$D15*(1-$I$3)/$D$3,"")</f>
        <v/>
      </c>
      <c r="H15" s="61" t="str">
        <f>IF(AND($C15&lt;H$5,COUNT($E15:G15)&lt;$D$3),$D15*(1-$I$3)/$D$3,"")</f>
        <v/>
      </c>
      <c r="I15" s="61">
        <f>IF(AND($C15&lt;I$5,COUNT($E15:H15)&lt;$D$3),$D15*(1-$I$3)/$D$3,"")</f>
        <v>0.59375</v>
      </c>
      <c r="J15" s="61">
        <f>IF(AND($C15&lt;J$5,COUNT($E15:I15)&lt;$D$3),$D15*(1-$I$3)/$D$3,"")</f>
        <v>0.59375</v>
      </c>
      <c r="K15" s="61">
        <f>IF(AND($C15&lt;K$5,COUNT($E15:J15)&lt;$D$3),$D15*(1-$I$3)/$D$3,"")</f>
        <v>0.59375</v>
      </c>
      <c r="L15" s="61">
        <f>IF(AND($C15&lt;L$5,COUNT($E15:K15)&lt;$D$3),$D15*(1-$I$3)/$D$3,"")</f>
        <v>0.59375</v>
      </c>
      <c r="M15" s="61">
        <f>IF(AND($C15&lt;M$5,COUNT($E15:L15)&lt;$D$3),$D15*(1-$I$3)/$D$3,"")</f>
        <v>0.59375</v>
      </c>
      <c r="N15" s="61">
        <f>IF(AND($C15&lt;N$5,COUNT($E15:M15)&lt;$D$3),$D15*(1-$I$3)/$D$3,"")</f>
        <v>0.59375</v>
      </c>
      <c r="O15" s="61">
        <f>IF(AND($C15&lt;O$5,COUNT($E15:N15)&lt;$D$3),$D15*(1-$I$3)/$D$3,"")</f>
        <v>0.59375</v>
      </c>
      <c r="P15" s="61">
        <f>IF(AND($C15&lt;P$5,COUNT($E15:O15)&lt;$D$3),$D15*(1-$I$3)/$D$3,"")</f>
        <v>0.59375</v>
      </c>
      <c r="Q15" s="61" t="str">
        <f>IF(AND($C15&lt;Q$5,COUNT($E15:P15)&lt;$D$3),$D15*(1-$I$3)/$D$3,"")</f>
        <v/>
      </c>
      <c r="R15" s="61" t="str">
        <f>IF(AND($C15&lt;R$5,COUNT($E15:Q15)&lt;$D$3),$D15*(1-$I$3)/$D$3,"")</f>
        <v/>
      </c>
      <c r="S15" s="61" t="str">
        <f>IF(AND($C15&lt;S$5,COUNT($E15:R15)&lt;$D$3),$D15*(1-$I$3)/$D$3,"")</f>
        <v/>
      </c>
      <c r="T15" s="61" t="str">
        <f>IF(AND($C15&lt;T$5,COUNT($E15:S15)&lt;$D$3),$D15*(1-$I$3)/$D$3,"")</f>
        <v/>
      </c>
      <c r="U15" s="61" t="str">
        <f>IF(AND($C15&lt;U$5,COUNT($E15:T15)&lt;$D$3),$D15*(1-$I$3)/$D$3,"")</f>
        <v/>
      </c>
      <c r="V15" s="61" t="str">
        <f>IF(AND($C15&lt;V$5,COUNT($E15:U15)&lt;$D$3),$D15*(1-$I$3)/$D$3,"")</f>
        <v/>
      </c>
      <c r="W15" s="61" t="str">
        <f>IF(AND($C15&lt;W$5,COUNT($E15:V15)&lt;$D$3),$D15*(1-$I$3)/$D$3,"")</f>
        <v/>
      </c>
      <c r="X15" s="61" t="str">
        <f>IF(AND($C15&lt;X$5,COUNT($E15:W15)&lt;$D$3),$D15*(1-$I$3)/$D$3,"")</f>
        <v/>
      </c>
      <c r="Y15" s="61">
        <f t="shared" si="6"/>
        <v>0.25</v>
      </c>
    </row>
    <row r="16" spans="1:25" x14ac:dyDescent="0.15">
      <c r="B16" s="69"/>
      <c r="C16" s="70">
        <v>34</v>
      </c>
      <c r="D16" s="60">
        <v>5</v>
      </c>
      <c r="E16" s="61" t="str">
        <f t="shared" si="5"/>
        <v/>
      </c>
      <c r="F16" s="61" t="str">
        <f>IF(AND($C16&lt;F$5,COUNT($E16:E16)&lt;$D$3),$D16*(1-$I$3)/$D$3,"")</f>
        <v/>
      </c>
      <c r="G16" s="61" t="str">
        <f>IF(AND($C16&lt;G$5,COUNT($E16:F16)&lt;$D$3),$D16*(1-$I$3)/$D$3,"")</f>
        <v/>
      </c>
      <c r="H16" s="61" t="str">
        <f>IF(AND($C16&lt;H$5,COUNT($E16:G16)&lt;$D$3),$D16*(1-$I$3)/$D$3,"")</f>
        <v/>
      </c>
      <c r="I16" s="61" t="str">
        <f>IF(AND($C16&lt;I$5,COUNT($E16:H16)&lt;$D$3),$D16*(1-$I$3)/$D$3,"")</f>
        <v/>
      </c>
      <c r="J16" s="61">
        <f>IF(AND($C16&lt;J$5,COUNT($E16:I16)&lt;$D$3),$D16*(1-$I$3)/$D$3,"")</f>
        <v>0.59375</v>
      </c>
      <c r="K16" s="61">
        <f>IF(AND($C16&lt;K$5,COUNT($E16:J16)&lt;$D$3),$D16*(1-$I$3)/$D$3,"")</f>
        <v>0.59375</v>
      </c>
      <c r="L16" s="61">
        <f>IF(AND($C16&lt;L$5,COUNT($E16:K16)&lt;$D$3),$D16*(1-$I$3)/$D$3,"")</f>
        <v>0.59375</v>
      </c>
      <c r="M16" s="61">
        <f>IF(AND($C16&lt;M$5,COUNT($E16:L16)&lt;$D$3),$D16*(1-$I$3)/$D$3,"")</f>
        <v>0.59375</v>
      </c>
      <c r="N16" s="61">
        <f>IF(AND($C16&lt;N$5,COUNT($E16:M16)&lt;$D$3),$D16*(1-$I$3)/$D$3,"")</f>
        <v>0.59375</v>
      </c>
      <c r="O16" s="61">
        <f>IF(AND($C16&lt;O$5,COUNT($E16:N16)&lt;$D$3),$D16*(1-$I$3)/$D$3,"")</f>
        <v>0.59375</v>
      </c>
      <c r="P16" s="61">
        <f>IF(AND($C16&lt;P$5,COUNT($E16:O16)&lt;$D$3),$D16*(1-$I$3)/$D$3,"")</f>
        <v>0.59375</v>
      </c>
      <c r="Q16" s="61">
        <f>IF(AND($C16&lt;Q$5,COUNT($E16:P16)&lt;$D$3),$D16*(1-$I$3)/$D$3,"")</f>
        <v>0.59375</v>
      </c>
      <c r="R16" s="61" t="str">
        <f>IF(AND($C16&lt;R$5,COUNT($E16:Q16)&lt;$D$3),$D16*(1-$I$3)/$D$3,"")</f>
        <v/>
      </c>
      <c r="S16" s="61" t="str">
        <f>IF(AND($C16&lt;S$5,COUNT($E16:R16)&lt;$D$3),$D16*(1-$I$3)/$D$3,"")</f>
        <v/>
      </c>
      <c r="T16" s="61" t="str">
        <f>IF(AND($C16&lt;T$5,COUNT($E16:S16)&lt;$D$3),$D16*(1-$I$3)/$D$3,"")</f>
        <v/>
      </c>
      <c r="U16" s="61" t="str">
        <f>IF(AND($C16&lt;U$5,COUNT($E16:T16)&lt;$D$3),$D16*(1-$I$3)/$D$3,"")</f>
        <v/>
      </c>
      <c r="V16" s="61" t="str">
        <f>IF(AND($C16&lt;V$5,COUNT($E16:U16)&lt;$D$3),$D16*(1-$I$3)/$D$3,"")</f>
        <v/>
      </c>
      <c r="W16" s="61" t="str">
        <f>IF(AND($C16&lt;W$5,COUNT($E16:V16)&lt;$D$3),$D16*(1-$I$3)/$D$3,"")</f>
        <v/>
      </c>
      <c r="X16" s="61" t="str">
        <f>IF(AND($C16&lt;X$5,COUNT($E16:W16)&lt;$D$3),$D16*(1-$I$3)/$D$3,"")</f>
        <v/>
      </c>
      <c r="Y16" s="61">
        <f t="shared" si="6"/>
        <v>0.25</v>
      </c>
    </row>
    <row r="17" spans="2:25" x14ac:dyDescent="0.15">
      <c r="B17" s="69"/>
      <c r="C17" s="70">
        <v>35</v>
      </c>
      <c r="D17" s="60">
        <v>5</v>
      </c>
      <c r="E17" s="61" t="str">
        <f t="shared" si="5"/>
        <v/>
      </c>
      <c r="F17" s="61" t="str">
        <f>IF(AND($C17&lt;F$5,COUNT($E17:E17)&lt;$D$3),$D17*(1-$I$3)/$D$3,"")</f>
        <v/>
      </c>
      <c r="G17" s="61" t="str">
        <f>IF(AND($C17&lt;G$5,COUNT($E17:F17)&lt;$D$3),$D17*(1-$I$3)/$D$3,"")</f>
        <v/>
      </c>
      <c r="H17" s="61" t="str">
        <f>IF(AND($C17&lt;H$5,COUNT($E17:G17)&lt;$D$3),$D17*(1-$I$3)/$D$3,"")</f>
        <v/>
      </c>
      <c r="I17" s="61" t="str">
        <f>IF(AND($C17&lt;I$5,COUNT($E17:H17)&lt;$D$3),$D17*(1-$I$3)/$D$3,"")</f>
        <v/>
      </c>
      <c r="J17" s="61" t="str">
        <f>IF(AND($C17&lt;J$5,COUNT($E17:I17)&lt;$D$3),$D17*(1-$I$3)/$D$3,"")</f>
        <v/>
      </c>
      <c r="K17" s="61">
        <f>IF(AND($C17&lt;K$5,COUNT($E17:J17)&lt;$D$3),$D17*(1-$I$3)/$D$3,"")</f>
        <v>0.59375</v>
      </c>
      <c r="L17" s="61">
        <f>IF(AND($C17&lt;L$5,COUNT($E17:K17)&lt;$D$3),$D17*(1-$I$3)/$D$3,"")</f>
        <v>0.59375</v>
      </c>
      <c r="M17" s="61">
        <f>IF(AND($C17&lt;M$5,COUNT($E17:L17)&lt;$D$3),$D17*(1-$I$3)/$D$3,"")</f>
        <v>0.59375</v>
      </c>
      <c r="N17" s="61">
        <f>IF(AND($C17&lt;N$5,COUNT($E17:M17)&lt;$D$3),$D17*(1-$I$3)/$D$3,"")</f>
        <v>0.59375</v>
      </c>
      <c r="O17" s="61">
        <f>IF(AND($C17&lt;O$5,COUNT($E17:N17)&lt;$D$3),$D17*(1-$I$3)/$D$3,"")</f>
        <v>0.59375</v>
      </c>
      <c r="P17" s="61">
        <f>IF(AND($C17&lt;P$5,COUNT($E17:O17)&lt;$D$3),$D17*(1-$I$3)/$D$3,"")</f>
        <v>0.59375</v>
      </c>
      <c r="Q17" s="61">
        <f>IF(AND($C17&lt;Q$5,COUNT($E17:P17)&lt;$D$3),$D17*(1-$I$3)/$D$3,"")</f>
        <v>0.59375</v>
      </c>
      <c r="R17" s="61">
        <f>IF(AND($C17&lt;R$5,COUNT($E17:Q17)&lt;$D$3),$D17*(1-$I$3)/$D$3,"")</f>
        <v>0.59375</v>
      </c>
      <c r="S17" s="61" t="str">
        <f>IF(AND($C17&lt;S$5,COUNT($E17:R17)&lt;$D$3),$D17*(1-$I$3)/$D$3,"")</f>
        <v/>
      </c>
      <c r="T17" s="61" t="str">
        <f>IF(AND($C17&lt;T$5,COUNT($E17:S17)&lt;$D$3),$D17*(1-$I$3)/$D$3,"")</f>
        <v/>
      </c>
      <c r="U17" s="61" t="str">
        <f>IF(AND($C17&lt;U$5,COUNT($E17:T17)&lt;$D$3),$D17*(1-$I$3)/$D$3,"")</f>
        <v/>
      </c>
      <c r="V17" s="61" t="str">
        <f>IF(AND($C17&lt;V$5,COUNT($E17:U17)&lt;$D$3),$D17*(1-$I$3)/$D$3,"")</f>
        <v/>
      </c>
      <c r="W17" s="61" t="str">
        <f>IF(AND($C17&lt;W$5,COUNT($E17:V17)&lt;$D$3),$D17*(1-$I$3)/$D$3,"")</f>
        <v/>
      </c>
      <c r="X17" s="61" t="str">
        <f>IF(AND($C17&lt;X$5,COUNT($E17:W17)&lt;$D$3),$D17*(1-$I$3)/$D$3,"")</f>
        <v/>
      </c>
      <c r="Y17" s="61">
        <f t="shared" si="6"/>
        <v>0.25</v>
      </c>
    </row>
    <row r="18" spans="2:25" x14ac:dyDescent="0.15">
      <c r="B18" s="69"/>
      <c r="C18" s="70">
        <v>36</v>
      </c>
      <c r="D18" s="60">
        <v>5</v>
      </c>
      <c r="E18" s="61" t="str">
        <f t="shared" si="5"/>
        <v/>
      </c>
      <c r="F18" s="61" t="str">
        <f>IF(AND($C18&lt;F$5,COUNT($E18:E18)&lt;$D$3),$D18*(1-$I$3)/$D$3,"")</f>
        <v/>
      </c>
      <c r="G18" s="61" t="str">
        <f>IF(AND($C18&lt;G$5,COUNT($E18:F18)&lt;$D$3),$D18*(1-$I$3)/$D$3,"")</f>
        <v/>
      </c>
      <c r="H18" s="61" t="str">
        <f>IF(AND($C18&lt;H$5,COUNT($E18:G18)&lt;$D$3),$D18*(1-$I$3)/$D$3,"")</f>
        <v/>
      </c>
      <c r="I18" s="61" t="str">
        <f>IF(AND($C18&lt;I$5,COUNT($E18:H18)&lt;$D$3),$D18*(1-$I$3)/$D$3,"")</f>
        <v/>
      </c>
      <c r="J18" s="61" t="str">
        <f>IF(AND($C18&lt;J$5,COUNT($E18:I18)&lt;$D$3),$D18*(1-$I$3)/$D$3,"")</f>
        <v/>
      </c>
      <c r="K18" s="61" t="str">
        <f>IF(AND($C18&lt;K$5,COUNT($E18:J18)&lt;$D$3),$D18*(1-$I$3)/$D$3,"")</f>
        <v/>
      </c>
      <c r="L18" s="61">
        <f>IF(AND($C18&lt;L$5,COUNT($E18:K18)&lt;$D$3),$D18*(1-$I$3)/$D$3,"")</f>
        <v>0.59375</v>
      </c>
      <c r="M18" s="61">
        <f>IF(AND($C18&lt;M$5,COUNT($E18:L18)&lt;$D$3),$D18*(1-$I$3)/$D$3,"")</f>
        <v>0.59375</v>
      </c>
      <c r="N18" s="61">
        <f>IF(AND($C18&lt;N$5,COUNT($E18:M18)&lt;$D$3),$D18*(1-$I$3)/$D$3,"")</f>
        <v>0.59375</v>
      </c>
      <c r="O18" s="61">
        <f>IF(AND($C18&lt;O$5,COUNT($E18:N18)&lt;$D$3),$D18*(1-$I$3)/$D$3,"")</f>
        <v>0.59375</v>
      </c>
      <c r="P18" s="61">
        <f>IF(AND($C18&lt;P$5,COUNT($E18:O18)&lt;$D$3),$D18*(1-$I$3)/$D$3,"")</f>
        <v>0.59375</v>
      </c>
      <c r="Q18" s="61">
        <f>IF(AND($C18&lt;Q$5,COUNT($E18:P18)&lt;$D$3),$D18*(1-$I$3)/$D$3,"")</f>
        <v>0.59375</v>
      </c>
      <c r="R18" s="61">
        <f>IF(AND($C18&lt;R$5,COUNT($E18:Q18)&lt;$D$3),$D18*(1-$I$3)/$D$3,"")</f>
        <v>0.59375</v>
      </c>
      <c r="S18" s="61">
        <f>IF(AND($C18&lt;S$5,COUNT($E18:R18)&lt;$D$3),$D18*(1-$I$3)/$D$3,"")</f>
        <v>0.59375</v>
      </c>
      <c r="T18" s="61" t="str">
        <f>IF(AND($C18&lt;T$5,COUNT($E18:S18)&lt;$D$3),$D18*(1-$I$3)/$D$3,"")</f>
        <v/>
      </c>
      <c r="U18" s="61" t="str">
        <f>IF(AND($C18&lt;U$5,COUNT($E18:T18)&lt;$D$3),$D18*(1-$I$3)/$D$3,"")</f>
        <v/>
      </c>
      <c r="V18" s="61" t="str">
        <f>IF(AND($C18&lt;V$5,COUNT($E18:U18)&lt;$D$3),$D18*(1-$I$3)/$D$3,"")</f>
        <v/>
      </c>
      <c r="W18" s="61" t="str">
        <f>IF(AND($C18&lt;W$5,COUNT($E18:V18)&lt;$D$3),$D18*(1-$I$3)/$D$3,"")</f>
        <v/>
      </c>
      <c r="X18" s="61" t="str">
        <f>IF(AND($C18&lt;X$5,COUNT($E18:W18)&lt;$D$3),$D18*(1-$I$3)/$D$3,"")</f>
        <v/>
      </c>
      <c r="Y18" s="61">
        <f t="shared" si="6"/>
        <v>0.25</v>
      </c>
    </row>
    <row r="19" spans="2:25" x14ac:dyDescent="0.15">
      <c r="B19" s="69"/>
      <c r="C19" s="70">
        <v>37</v>
      </c>
      <c r="D19" s="60">
        <v>5</v>
      </c>
      <c r="E19" s="61" t="str">
        <f t="shared" si="5"/>
        <v/>
      </c>
      <c r="F19" s="61" t="str">
        <f>IF(AND($C19&lt;F$5,COUNT($E19:E19)&lt;$D$3),$D19*(1-$I$3)/$D$3,"")</f>
        <v/>
      </c>
      <c r="G19" s="61" t="str">
        <f>IF(AND($C19&lt;G$5,COUNT($E19:F19)&lt;$D$3),$D19*(1-$I$3)/$D$3,"")</f>
        <v/>
      </c>
      <c r="H19" s="61" t="str">
        <f>IF(AND($C19&lt;H$5,COUNT($E19:G19)&lt;$D$3),$D19*(1-$I$3)/$D$3,"")</f>
        <v/>
      </c>
      <c r="I19" s="61" t="str">
        <f>IF(AND($C19&lt;I$5,COUNT($E19:H19)&lt;$D$3),$D19*(1-$I$3)/$D$3,"")</f>
        <v/>
      </c>
      <c r="J19" s="61" t="str">
        <f>IF(AND($C19&lt;J$5,COUNT($E19:I19)&lt;$D$3),$D19*(1-$I$3)/$D$3,"")</f>
        <v/>
      </c>
      <c r="K19" s="61" t="str">
        <f>IF(AND($C19&lt;K$5,COUNT($E19:J19)&lt;$D$3),$D19*(1-$I$3)/$D$3,"")</f>
        <v/>
      </c>
      <c r="L19" s="61" t="str">
        <f>IF(AND($C19&lt;L$5,COUNT($E19:K19)&lt;$D$3),$D19*(1-$I$3)/$D$3,"")</f>
        <v/>
      </c>
      <c r="M19" s="61">
        <f>IF(AND($C19&lt;M$5,COUNT($E19:L19)&lt;$D$3),$D19*(1-$I$3)/$D$3,"")</f>
        <v>0.59375</v>
      </c>
      <c r="N19" s="61">
        <f>IF(AND($C19&lt;N$5,COUNT($E19:M19)&lt;$D$3),$D19*(1-$I$3)/$D$3,"")</f>
        <v>0.59375</v>
      </c>
      <c r="O19" s="61">
        <f>IF(AND($C19&lt;O$5,COUNT($E19:N19)&lt;$D$3),$D19*(1-$I$3)/$D$3,"")</f>
        <v>0.59375</v>
      </c>
      <c r="P19" s="61">
        <f>IF(AND($C19&lt;P$5,COUNT($E19:O19)&lt;$D$3),$D19*(1-$I$3)/$D$3,"")</f>
        <v>0.59375</v>
      </c>
      <c r="Q19" s="61">
        <f>IF(AND($C19&lt;Q$5,COUNT($E19:P19)&lt;$D$3),$D19*(1-$I$3)/$D$3,"")</f>
        <v>0.59375</v>
      </c>
      <c r="R19" s="61">
        <f>IF(AND($C19&lt;R$5,COUNT($E19:Q19)&lt;$D$3),$D19*(1-$I$3)/$D$3,"")</f>
        <v>0.59375</v>
      </c>
      <c r="S19" s="61">
        <f>IF(AND($C19&lt;S$5,COUNT($E19:R19)&lt;$D$3),$D19*(1-$I$3)/$D$3,"")</f>
        <v>0.59375</v>
      </c>
      <c r="T19" s="61">
        <f>IF(AND($C19&lt;T$5,COUNT($E19:S19)&lt;$D$3),$D19*(1-$I$3)/$D$3,"")</f>
        <v>0.59375</v>
      </c>
      <c r="U19" s="61" t="str">
        <f>IF(AND($C19&lt;U$5,COUNT($E19:T19)&lt;$D$3),$D19*(1-$I$3)/$D$3,"")</f>
        <v/>
      </c>
      <c r="V19" s="61" t="str">
        <f>IF(AND($C19&lt;V$5,COUNT($E19:U19)&lt;$D$3),$D19*(1-$I$3)/$D$3,"")</f>
        <v/>
      </c>
      <c r="W19" s="61" t="str">
        <f>IF(AND($C19&lt;W$5,COUNT($E19:V19)&lt;$D$3),$D19*(1-$I$3)/$D$3,"")</f>
        <v/>
      </c>
      <c r="X19" s="61" t="str">
        <f>IF(AND($C19&lt;X$5,COUNT($E19:W19)&lt;$D$3),$D19*(1-$I$3)/$D$3,"")</f>
        <v/>
      </c>
      <c r="Y19" s="61">
        <f t="shared" si="6"/>
        <v>0.25</v>
      </c>
    </row>
    <row r="20" spans="2:25" x14ac:dyDescent="0.15">
      <c r="B20" s="69"/>
      <c r="C20" s="70">
        <v>38</v>
      </c>
      <c r="D20" s="60">
        <v>20</v>
      </c>
      <c r="E20" s="61" t="str">
        <f t="shared" si="5"/>
        <v/>
      </c>
      <c r="F20" s="61" t="str">
        <f>IF(AND($C20&lt;F$5,COUNT($E20:E20)&lt;$D$3),$D20*(1-$I$3)/$D$3,"")</f>
        <v/>
      </c>
      <c r="G20" s="61" t="str">
        <f>IF(AND($C20&lt;G$5,COUNT($E20:F20)&lt;$D$3),$D20*(1-$I$3)/$D$3,"")</f>
        <v/>
      </c>
      <c r="H20" s="61" t="str">
        <f>IF(AND($C20&lt;H$5,COUNT($E20:G20)&lt;$D$3),$D20*(1-$I$3)/$D$3,"")</f>
        <v/>
      </c>
      <c r="I20" s="61" t="str">
        <f>IF(AND($C20&lt;I$5,COUNT($E20:H20)&lt;$D$3),$D20*(1-$I$3)/$D$3,"")</f>
        <v/>
      </c>
      <c r="J20" s="61" t="str">
        <f>IF(AND($C20&lt;J$5,COUNT($E20:I20)&lt;$D$3),$D20*(1-$I$3)/$D$3,"")</f>
        <v/>
      </c>
      <c r="K20" s="61" t="str">
        <f>IF(AND($C20&lt;K$5,COUNT($E20:J20)&lt;$D$3),$D20*(1-$I$3)/$D$3,"")</f>
        <v/>
      </c>
      <c r="L20" s="61" t="str">
        <f>IF(AND($C20&lt;L$5,COUNT($E20:K20)&lt;$D$3),$D20*(1-$I$3)/$D$3,"")</f>
        <v/>
      </c>
      <c r="M20" s="61" t="str">
        <f>IF(AND($C20&lt;M$5,COUNT($E20:L20)&lt;$D$3),$D20*(1-$I$3)/$D$3,"")</f>
        <v/>
      </c>
      <c r="N20" s="61">
        <f>IF(AND($C20&lt;N$5,COUNT($E20:M20)&lt;$D$3),$D20*(1-$I$3)/$D$3,"")</f>
        <v>2.375</v>
      </c>
      <c r="O20" s="61">
        <f>IF(AND($C20&lt;O$5,COUNT($E20:N20)&lt;$D$3),$D20*(1-$I$3)/$D$3,"")</f>
        <v>2.375</v>
      </c>
      <c r="P20" s="61">
        <f>IF(AND($C20&lt;P$5,COUNT($E20:O20)&lt;$D$3),$D20*(1-$I$3)/$D$3,"")</f>
        <v>2.375</v>
      </c>
      <c r="Q20" s="61">
        <f>IF(AND($C20&lt;Q$5,COUNT($E20:P20)&lt;$D$3),$D20*(1-$I$3)/$D$3,"")</f>
        <v>2.375</v>
      </c>
      <c r="R20" s="61">
        <f>IF(AND($C20&lt;R$5,COUNT($E20:Q20)&lt;$D$3),$D20*(1-$I$3)/$D$3,"")</f>
        <v>2.375</v>
      </c>
      <c r="S20" s="61">
        <f>IF(AND($C20&lt;S$5,COUNT($E20:R20)&lt;$D$3),$D20*(1-$I$3)/$D$3,"")</f>
        <v>2.375</v>
      </c>
      <c r="T20" s="61">
        <f>IF(AND($C20&lt;T$5,COUNT($E20:S20)&lt;$D$3),$D20*(1-$I$3)/$D$3,"")</f>
        <v>2.375</v>
      </c>
      <c r="U20" s="61">
        <f>IF(AND($C20&lt;U$5,COUNT($E20:T20)&lt;$D$3),$D20*(1-$I$3)/$D$3,"")</f>
        <v>2.375</v>
      </c>
      <c r="V20" s="61" t="str">
        <f>IF(AND($C20&lt;V$5,COUNT($E20:U20)&lt;$D$3),$D20*(1-$I$3)/$D$3,"")</f>
        <v/>
      </c>
      <c r="W20" s="61" t="str">
        <f>IF(AND($C20&lt;W$5,COUNT($E20:V20)&lt;$D$3),$D20*(1-$I$3)/$D$3,"")</f>
        <v/>
      </c>
      <c r="X20" s="61" t="str">
        <f>IF(AND($C20&lt;X$5,COUNT($E20:W20)&lt;$D$3),$D20*(1-$I$3)/$D$3,"")</f>
        <v/>
      </c>
      <c r="Y20" s="61">
        <f t="shared" si="6"/>
        <v>1</v>
      </c>
    </row>
    <row r="21" spans="2:25" x14ac:dyDescent="0.15">
      <c r="B21" s="69"/>
      <c r="C21" s="70">
        <v>39</v>
      </c>
      <c r="D21" s="60">
        <v>5</v>
      </c>
      <c r="E21" s="61" t="str">
        <f t="shared" si="5"/>
        <v/>
      </c>
      <c r="F21" s="61" t="str">
        <f>IF(AND($C21&lt;F$5,COUNT($E21:E21)&lt;$D$3),$D21*(1-$I$3)/$D$3,"")</f>
        <v/>
      </c>
      <c r="G21" s="61" t="str">
        <f>IF(AND($C21&lt;G$5,COUNT($E21:F21)&lt;$D$3),$D21*(1-$I$3)/$D$3,"")</f>
        <v/>
      </c>
      <c r="H21" s="61" t="str">
        <f>IF(AND($C21&lt;H$5,COUNT($E21:G21)&lt;$D$3),$D21*(1-$I$3)/$D$3,"")</f>
        <v/>
      </c>
      <c r="I21" s="61" t="str">
        <f>IF(AND($C21&lt;I$5,COUNT($E21:H21)&lt;$D$3),$D21*(1-$I$3)/$D$3,"")</f>
        <v/>
      </c>
      <c r="J21" s="61" t="str">
        <f>IF(AND($C21&lt;J$5,COUNT($E21:I21)&lt;$D$3),$D21*(1-$I$3)/$D$3,"")</f>
        <v/>
      </c>
      <c r="K21" s="61" t="str">
        <f>IF(AND($C21&lt;K$5,COUNT($E21:J21)&lt;$D$3),$D21*(1-$I$3)/$D$3,"")</f>
        <v/>
      </c>
      <c r="L21" s="61" t="str">
        <f>IF(AND($C21&lt;L$5,COUNT($E21:K21)&lt;$D$3),$D21*(1-$I$3)/$D$3,"")</f>
        <v/>
      </c>
      <c r="M21" s="61" t="str">
        <f>IF(AND($C21&lt;M$5,COUNT($E21:L21)&lt;$D$3),$D21*(1-$I$3)/$D$3,"")</f>
        <v/>
      </c>
      <c r="N21" s="61" t="str">
        <f>IF(AND($C21&lt;N$5,COUNT($E21:M21)&lt;$D$3),$D21*(1-$I$3)/$D$3,"")</f>
        <v/>
      </c>
      <c r="O21" s="61">
        <f>IF(AND($C21&lt;O$5,COUNT($E21:N21)&lt;$D$3),$D21*(1-$I$3)/$D$3,"")</f>
        <v>0.59375</v>
      </c>
      <c r="P21" s="61">
        <f>IF(AND($C21&lt;P$5,COUNT($E21:O21)&lt;$D$3),$D21*(1-$I$3)/$D$3,"")</f>
        <v>0.59375</v>
      </c>
      <c r="Q21" s="61">
        <f>IF(AND($C21&lt;Q$5,COUNT($E21:P21)&lt;$D$3),$D21*(1-$I$3)/$D$3,"")</f>
        <v>0.59375</v>
      </c>
      <c r="R21" s="61">
        <f>IF(AND($C21&lt;R$5,COUNT($E21:Q21)&lt;$D$3),$D21*(1-$I$3)/$D$3,"")</f>
        <v>0.59375</v>
      </c>
      <c r="S21" s="61">
        <f>IF(AND($C21&lt;S$5,COUNT($E21:R21)&lt;$D$3),$D21*(1-$I$3)/$D$3,"")</f>
        <v>0.59375</v>
      </c>
      <c r="T21" s="61">
        <f>IF(AND($C21&lt;T$5,COUNT($E21:S21)&lt;$D$3),$D21*(1-$I$3)/$D$3,"")</f>
        <v>0.59375</v>
      </c>
      <c r="U21" s="61">
        <f>IF(AND($C21&lt;U$5,COUNT($E21:T21)&lt;$D$3),$D21*(1-$I$3)/$D$3,"")</f>
        <v>0.59375</v>
      </c>
      <c r="V21" s="61">
        <f>IF(AND($C21&lt;V$5,COUNT($E21:U21)&lt;$D$3),$D21*(1-$I$3)/$D$3,"")</f>
        <v>0.59375</v>
      </c>
      <c r="W21" s="61" t="str">
        <f>IF(AND($C21&lt;W$5,COUNT($E21:V21)&lt;$D$3),$D21*(1-$I$3)/$D$3,"")</f>
        <v/>
      </c>
      <c r="X21" s="61" t="str">
        <f>IF(AND($C21&lt;X$5,COUNT($E21:W21)&lt;$D$3),$D21*(1-$I$3)/$D$3,"")</f>
        <v/>
      </c>
      <c r="Y21" s="61">
        <f t="shared" si="6"/>
        <v>0.25</v>
      </c>
    </row>
    <row r="22" spans="2:25" x14ac:dyDescent="0.15">
      <c r="B22" s="69"/>
      <c r="C22" s="70">
        <v>40</v>
      </c>
      <c r="D22" s="60">
        <v>5</v>
      </c>
      <c r="E22" s="61" t="str">
        <f t="shared" si="5"/>
        <v/>
      </c>
      <c r="F22" s="61" t="str">
        <f>IF(AND($C22&lt;F$5,COUNT($E22:E22)&lt;$D$3),$D22*(1-$I$3)/$D$3,"")</f>
        <v/>
      </c>
      <c r="G22" s="61" t="str">
        <f>IF(AND($C22&lt;G$5,COUNT($E22:F22)&lt;$D$3),$D22*(1-$I$3)/$D$3,"")</f>
        <v/>
      </c>
      <c r="H22" s="61" t="str">
        <f>IF(AND($C22&lt;H$5,COUNT($E22:G22)&lt;$D$3),$D22*(1-$I$3)/$D$3,"")</f>
        <v/>
      </c>
      <c r="I22" s="61" t="str">
        <f>IF(AND($C22&lt;I$5,COUNT($E22:H22)&lt;$D$3),$D22*(1-$I$3)/$D$3,"")</f>
        <v/>
      </c>
      <c r="J22" s="61" t="str">
        <f>IF(AND($C22&lt;J$5,COUNT($E22:I22)&lt;$D$3),$D22*(1-$I$3)/$D$3,"")</f>
        <v/>
      </c>
      <c r="K22" s="61" t="str">
        <f>IF(AND($C22&lt;K$5,COUNT($E22:J22)&lt;$D$3),$D22*(1-$I$3)/$D$3,"")</f>
        <v/>
      </c>
      <c r="L22" s="61" t="str">
        <f>IF(AND($C22&lt;L$5,COUNT($E22:K22)&lt;$D$3),$D22*(1-$I$3)/$D$3,"")</f>
        <v/>
      </c>
      <c r="M22" s="61" t="str">
        <f>IF(AND($C22&lt;M$5,COUNT($E22:L22)&lt;$D$3),$D22*(1-$I$3)/$D$3,"")</f>
        <v/>
      </c>
      <c r="N22" s="61" t="str">
        <f>IF(AND($C22&lt;N$5,COUNT($E22:M22)&lt;$D$3),$D22*(1-$I$3)/$D$3,"")</f>
        <v/>
      </c>
      <c r="O22" s="61" t="str">
        <f>IF(AND($C22&lt;O$5,COUNT($E22:N22)&lt;$D$3),$D22*(1-$I$3)/$D$3,"")</f>
        <v/>
      </c>
      <c r="P22" s="61">
        <f>IF(AND($C22&lt;P$5,COUNT($E22:O22)&lt;$D$3),$D22*(1-$I$3)/$D$3,"")</f>
        <v>0.59375</v>
      </c>
      <c r="Q22" s="61">
        <f>IF(AND($C22&lt;Q$5,COUNT($E22:P22)&lt;$D$3),$D22*(1-$I$3)/$D$3,"")</f>
        <v>0.59375</v>
      </c>
      <c r="R22" s="61">
        <f>IF(AND($C22&lt;R$5,COUNT($E22:Q22)&lt;$D$3),$D22*(1-$I$3)/$D$3,"")</f>
        <v>0.59375</v>
      </c>
      <c r="S22" s="61">
        <f>IF(AND($C22&lt;S$5,COUNT($E22:R22)&lt;$D$3),$D22*(1-$I$3)/$D$3,"")</f>
        <v>0.59375</v>
      </c>
      <c r="T22" s="61">
        <f>IF(AND($C22&lt;T$5,COUNT($E22:S22)&lt;$D$3),$D22*(1-$I$3)/$D$3,"")</f>
        <v>0.59375</v>
      </c>
      <c r="U22" s="61">
        <f>IF(AND($C22&lt;U$5,COUNT($E22:T22)&lt;$D$3),$D22*(1-$I$3)/$D$3,"")</f>
        <v>0.59375</v>
      </c>
      <c r="V22" s="61">
        <f>IF(AND($C22&lt;V$5,COUNT($E22:U22)&lt;$D$3),$D22*(1-$I$3)/$D$3,"")</f>
        <v>0.59375</v>
      </c>
      <c r="W22" s="61">
        <f>IF(AND($C22&lt;W$5,COUNT($E22:V22)&lt;$D$3),$D22*(1-$I$3)/$D$3,"")</f>
        <v>0.59375</v>
      </c>
      <c r="X22" s="61" t="str">
        <f>IF(AND($C22&lt;X$5,COUNT($E22:W22)&lt;$D$3),$D22*(1-$I$3)/$D$3,"")</f>
        <v/>
      </c>
      <c r="Y22" s="61">
        <f t="shared" si="6"/>
        <v>0.25</v>
      </c>
    </row>
    <row r="23" spans="2:25" x14ac:dyDescent="0.15">
      <c r="B23" s="69"/>
      <c r="C23" s="70">
        <v>41</v>
      </c>
      <c r="D23" s="60">
        <v>5</v>
      </c>
      <c r="E23" s="61" t="str">
        <f t="shared" si="5"/>
        <v/>
      </c>
      <c r="F23" s="61" t="str">
        <f>IF(AND($C23&lt;F$5,COUNT($E23:E23)&lt;$D$3),$D23*(1-$I$3)/$D$3,"")</f>
        <v/>
      </c>
      <c r="G23" s="61" t="str">
        <f>IF(AND($C23&lt;G$5,COUNT($E23:F23)&lt;$D$3),$D23*(1-$I$3)/$D$3,"")</f>
        <v/>
      </c>
      <c r="H23" s="61" t="str">
        <f>IF(AND($C23&lt;H$5,COUNT($E23:G23)&lt;$D$3),$D23*(1-$I$3)/$D$3,"")</f>
        <v/>
      </c>
      <c r="I23" s="61" t="str">
        <f>IF(AND($C23&lt;I$5,COUNT($E23:H23)&lt;$D$3),$D23*(1-$I$3)/$D$3,"")</f>
        <v/>
      </c>
      <c r="J23" s="61" t="str">
        <f>IF(AND($C23&lt;J$5,COUNT($E23:I23)&lt;$D$3),$D23*(1-$I$3)/$D$3,"")</f>
        <v/>
      </c>
      <c r="K23" s="61" t="str">
        <f>IF(AND($C23&lt;K$5,COUNT($E23:J23)&lt;$D$3),$D23*(1-$I$3)/$D$3,"")</f>
        <v/>
      </c>
      <c r="L23" s="61" t="str">
        <f>IF(AND($C23&lt;L$5,COUNT($E23:K23)&lt;$D$3),$D23*(1-$I$3)/$D$3,"")</f>
        <v/>
      </c>
      <c r="M23" s="61" t="str">
        <f>IF(AND($C23&lt;M$5,COUNT($E23:L23)&lt;$D$3),$D23*(1-$I$3)/$D$3,"")</f>
        <v/>
      </c>
      <c r="N23" s="61" t="str">
        <f>IF(AND($C23&lt;N$5,COUNT($E23:M23)&lt;$D$3),$D23*(1-$I$3)/$D$3,"")</f>
        <v/>
      </c>
      <c r="O23" s="61" t="str">
        <f>IF(AND($C23&lt;O$5,COUNT($E23:N23)&lt;$D$3),$D23*(1-$I$3)/$D$3,"")</f>
        <v/>
      </c>
      <c r="P23" s="61" t="str">
        <f>IF(AND($C23&lt;P$5,COUNT($E23:O23)&lt;$D$3),$D23*(1-$I$3)/$D$3,"")</f>
        <v/>
      </c>
      <c r="Q23" s="61">
        <f>IF(AND($C23&lt;Q$5,COUNT($E23:P23)&lt;$D$3),$D23*(1-$I$3)/$D$3,"")</f>
        <v>0.59375</v>
      </c>
      <c r="R23" s="61">
        <f>IF(AND($C23&lt;R$5,COUNT($E23:Q23)&lt;$D$3),$D23*(1-$I$3)/$D$3,"")</f>
        <v>0.59375</v>
      </c>
      <c r="S23" s="61">
        <f>IF(AND($C23&lt;S$5,COUNT($E23:R23)&lt;$D$3),$D23*(1-$I$3)/$D$3,"")</f>
        <v>0.59375</v>
      </c>
      <c r="T23" s="61">
        <f>IF(AND($C23&lt;T$5,COUNT($E23:S23)&lt;$D$3),$D23*(1-$I$3)/$D$3,"")</f>
        <v>0.59375</v>
      </c>
      <c r="U23" s="61">
        <f>IF(AND($C23&lt;U$5,COUNT($E23:T23)&lt;$D$3),$D23*(1-$I$3)/$D$3,"")</f>
        <v>0.59375</v>
      </c>
      <c r="V23" s="61">
        <f>IF(AND($C23&lt;V$5,COUNT($E23:U23)&lt;$D$3),$D23*(1-$I$3)/$D$3,"")</f>
        <v>0.59375</v>
      </c>
      <c r="W23" s="61">
        <f>IF(AND($C23&lt;W$5,COUNT($E23:V23)&lt;$D$3),$D23*(1-$I$3)/$D$3,"")</f>
        <v>0.59375</v>
      </c>
      <c r="X23" s="61">
        <f>IF(AND($C23&lt;X$5,COUNT($E23:W23)&lt;$D$3),$D23*(1-$I$3)/$D$3,"")</f>
        <v>0.59375</v>
      </c>
      <c r="Y23" s="61">
        <f t="shared" si="6"/>
        <v>0.25</v>
      </c>
    </row>
    <row r="24" spans="2:25" x14ac:dyDescent="0.15">
      <c r="B24" s="69"/>
      <c r="C24" s="70">
        <v>42</v>
      </c>
      <c r="D24" s="60">
        <v>5</v>
      </c>
      <c r="E24" s="61" t="str">
        <f t="shared" si="5"/>
        <v/>
      </c>
      <c r="F24" s="61" t="str">
        <f>IF(AND($C24&lt;F$5,COUNT($E24:E24)&lt;$D$3),$D24*(1-$I$3)/$D$3,"")</f>
        <v/>
      </c>
      <c r="G24" s="61" t="str">
        <f>IF(AND($C24&lt;G$5,COUNT($E24:F24)&lt;$D$3),$D24*(1-$I$3)/$D$3,"")</f>
        <v/>
      </c>
      <c r="H24" s="61" t="str">
        <f>IF(AND($C24&lt;H$5,COUNT($E24:G24)&lt;$D$3),$D24*(1-$I$3)/$D$3,"")</f>
        <v/>
      </c>
      <c r="I24" s="61" t="str">
        <f>IF(AND($C24&lt;I$5,COUNT($E24:H24)&lt;$D$3),$D24*(1-$I$3)/$D$3,"")</f>
        <v/>
      </c>
      <c r="J24" s="61" t="str">
        <f>IF(AND($C24&lt;J$5,COUNT($E24:I24)&lt;$D$3),$D24*(1-$I$3)/$D$3,"")</f>
        <v/>
      </c>
      <c r="K24" s="61" t="str">
        <f>IF(AND($C24&lt;K$5,COUNT($E24:J24)&lt;$D$3),$D24*(1-$I$3)/$D$3,"")</f>
        <v/>
      </c>
      <c r="L24" s="61" t="str">
        <f>IF(AND($C24&lt;L$5,COUNT($E24:K24)&lt;$D$3),$D24*(1-$I$3)/$D$3,"")</f>
        <v/>
      </c>
      <c r="M24" s="61" t="str">
        <f>IF(AND($C24&lt;M$5,COUNT($E24:L24)&lt;$D$3),$D24*(1-$I$3)/$D$3,"")</f>
        <v/>
      </c>
      <c r="N24" s="61" t="str">
        <f>IF(AND($C24&lt;N$5,COUNT($E24:M24)&lt;$D$3),$D24*(1-$I$3)/$D$3,"")</f>
        <v/>
      </c>
      <c r="O24" s="61" t="str">
        <f>IF(AND($C24&lt;O$5,COUNT($E24:N24)&lt;$D$3),$D24*(1-$I$3)/$D$3,"")</f>
        <v/>
      </c>
      <c r="P24" s="61" t="str">
        <f>IF(AND($C24&lt;P$5,COUNT($E24:O24)&lt;$D$3),$D24*(1-$I$3)/$D$3,"")</f>
        <v/>
      </c>
      <c r="Q24" s="61" t="str">
        <f>IF(AND($C24&lt;Q$5,COUNT($E24:P24)&lt;$D$3),$D24*(1-$I$3)/$D$3,"")</f>
        <v/>
      </c>
      <c r="R24" s="61">
        <f>IF(AND($C24&lt;R$5,COUNT($E24:Q24)&lt;$D$3),$D24*(1-$I$3)/$D$3,"")</f>
        <v>0.59375</v>
      </c>
      <c r="S24" s="61">
        <f>IF(AND($C24&lt;S$5,COUNT($E24:R24)&lt;$D$3),$D24*(1-$I$3)/$D$3,"")</f>
        <v>0.59375</v>
      </c>
      <c r="T24" s="61">
        <f>IF(AND($C24&lt;T$5,COUNT($E24:S24)&lt;$D$3),$D24*(1-$I$3)/$D$3,"")</f>
        <v>0.59375</v>
      </c>
      <c r="U24" s="61">
        <f>IF(AND($C24&lt;U$5,COUNT($E24:T24)&lt;$D$3),$D24*(1-$I$3)/$D$3,"")</f>
        <v>0.59375</v>
      </c>
      <c r="V24" s="61">
        <f>IF(AND($C24&lt;V$5,COUNT($E24:U24)&lt;$D$3),$D24*(1-$I$3)/$D$3,"")</f>
        <v>0.59375</v>
      </c>
      <c r="W24" s="61">
        <f>IF(AND($C24&lt;W$5,COUNT($E24:V24)&lt;$D$3),$D24*(1-$I$3)/$D$3,"")</f>
        <v>0.59375</v>
      </c>
      <c r="X24" s="61">
        <f>IF(AND($C24&lt;X$5,COUNT($E24:W24)&lt;$D$3),$D24*(1-$I$3)/$D$3,"")</f>
        <v>0.59375</v>
      </c>
      <c r="Y24" s="61">
        <f t="shared" si="6"/>
        <v>0.84375</v>
      </c>
    </row>
    <row r="25" spans="2:25" x14ac:dyDescent="0.15">
      <c r="B25" s="69"/>
      <c r="C25" s="70">
        <v>43</v>
      </c>
      <c r="D25" s="60">
        <v>5</v>
      </c>
      <c r="E25" s="61" t="str">
        <f t="shared" si="5"/>
        <v/>
      </c>
      <c r="F25" s="61" t="str">
        <f>IF(AND($C25&lt;F$5,COUNT($E25:E25)&lt;$D$3),$D25*(1-$I$3)/$D$3,"")</f>
        <v/>
      </c>
      <c r="G25" s="61" t="str">
        <f>IF(AND($C25&lt;G$5,COUNT($E25:F25)&lt;$D$3),$D25*(1-$I$3)/$D$3,"")</f>
        <v/>
      </c>
      <c r="H25" s="61" t="str">
        <f>IF(AND($C25&lt;H$5,COUNT($E25:G25)&lt;$D$3),$D25*(1-$I$3)/$D$3,"")</f>
        <v/>
      </c>
      <c r="I25" s="61" t="str">
        <f>IF(AND($C25&lt;I$5,COUNT($E25:H25)&lt;$D$3),$D25*(1-$I$3)/$D$3,"")</f>
        <v/>
      </c>
      <c r="J25" s="61" t="str">
        <f>IF(AND($C25&lt;J$5,COUNT($E25:I25)&lt;$D$3),$D25*(1-$I$3)/$D$3,"")</f>
        <v/>
      </c>
      <c r="K25" s="61" t="str">
        <f>IF(AND($C25&lt;K$5,COUNT($E25:J25)&lt;$D$3),$D25*(1-$I$3)/$D$3,"")</f>
        <v/>
      </c>
      <c r="L25" s="61" t="str">
        <f>IF(AND($C25&lt;L$5,COUNT($E25:K25)&lt;$D$3),$D25*(1-$I$3)/$D$3,"")</f>
        <v/>
      </c>
      <c r="M25" s="61" t="str">
        <f>IF(AND($C25&lt;M$5,COUNT($E25:L25)&lt;$D$3),$D25*(1-$I$3)/$D$3,"")</f>
        <v/>
      </c>
      <c r="N25" s="61" t="str">
        <f>IF(AND($C25&lt;N$5,COUNT($E25:M25)&lt;$D$3),$D25*(1-$I$3)/$D$3,"")</f>
        <v/>
      </c>
      <c r="O25" s="61" t="str">
        <f>IF(AND($C25&lt;O$5,COUNT($E25:N25)&lt;$D$3),$D25*(1-$I$3)/$D$3,"")</f>
        <v/>
      </c>
      <c r="P25" s="61" t="str">
        <f>IF(AND($C25&lt;P$5,COUNT($E25:O25)&lt;$D$3),$D25*(1-$I$3)/$D$3,"")</f>
        <v/>
      </c>
      <c r="Q25" s="61" t="str">
        <f>IF(AND($C25&lt;Q$5,COUNT($E25:P25)&lt;$D$3),$D25*(1-$I$3)/$D$3,"")</f>
        <v/>
      </c>
      <c r="R25" s="61" t="str">
        <f>IF(AND($C25&lt;R$5,COUNT($E25:Q25)&lt;$D$3),$D25*(1-$I$3)/$D$3,"")</f>
        <v/>
      </c>
      <c r="S25" s="61">
        <f>IF(AND($C25&lt;S$5,COUNT($E25:R25)&lt;$D$3),$D25*(1-$I$3)/$D$3,"")</f>
        <v>0.59375</v>
      </c>
      <c r="T25" s="61">
        <f>IF(AND($C25&lt;T$5,COUNT($E25:S25)&lt;$D$3),$D25*(1-$I$3)/$D$3,"")</f>
        <v>0.59375</v>
      </c>
      <c r="U25" s="61">
        <f>IF(AND($C25&lt;U$5,COUNT($E25:T25)&lt;$D$3),$D25*(1-$I$3)/$D$3,"")</f>
        <v>0.59375</v>
      </c>
      <c r="V25" s="61">
        <f>IF(AND($C25&lt;V$5,COUNT($E25:U25)&lt;$D$3),$D25*(1-$I$3)/$D$3,"")</f>
        <v>0.59375</v>
      </c>
      <c r="W25" s="61">
        <f>IF(AND($C25&lt;W$5,COUNT($E25:V25)&lt;$D$3),$D25*(1-$I$3)/$D$3,"")</f>
        <v>0.59375</v>
      </c>
      <c r="X25" s="61">
        <f>IF(AND($C25&lt;X$5,COUNT($E25:W25)&lt;$D$3),$D25*(1-$I$3)/$D$3,"")</f>
        <v>0.59375</v>
      </c>
      <c r="Y25" s="61">
        <f t="shared" si="6"/>
        <v>1.4375</v>
      </c>
    </row>
    <row r="26" spans="2:25" x14ac:dyDescent="0.15">
      <c r="B26" s="69"/>
      <c r="C26" s="70">
        <v>44</v>
      </c>
      <c r="D26" s="60">
        <v>5</v>
      </c>
      <c r="E26" s="61" t="str">
        <f t="shared" si="5"/>
        <v/>
      </c>
      <c r="F26" s="61" t="str">
        <f>IF(AND($C26&lt;F$5,COUNT($E26:E26)&lt;$D$3),$D26*(1-$I$3)/$D$3,"")</f>
        <v/>
      </c>
      <c r="G26" s="61" t="str">
        <f>IF(AND($C26&lt;G$5,COUNT($E26:F26)&lt;$D$3),$D26*(1-$I$3)/$D$3,"")</f>
        <v/>
      </c>
      <c r="H26" s="61" t="str">
        <f>IF(AND($C26&lt;H$5,COUNT($E26:G26)&lt;$D$3),$D26*(1-$I$3)/$D$3,"")</f>
        <v/>
      </c>
      <c r="I26" s="61" t="str">
        <f>IF(AND($C26&lt;I$5,COUNT($E26:H26)&lt;$D$3),$D26*(1-$I$3)/$D$3,"")</f>
        <v/>
      </c>
      <c r="J26" s="61" t="str">
        <f>IF(AND($C26&lt;J$5,COUNT($E26:I26)&lt;$D$3),$D26*(1-$I$3)/$D$3,"")</f>
        <v/>
      </c>
      <c r="K26" s="61" t="str">
        <f>IF(AND($C26&lt;K$5,COUNT($E26:J26)&lt;$D$3),$D26*(1-$I$3)/$D$3,"")</f>
        <v/>
      </c>
      <c r="L26" s="61" t="str">
        <f>IF(AND($C26&lt;L$5,COUNT($E26:K26)&lt;$D$3),$D26*(1-$I$3)/$D$3,"")</f>
        <v/>
      </c>
      <c r="M26" s="61" t="str">
        <f>IF(AND($C26&lt;M$5,COUNT($E26:L26)&lt;$D$3),$D26*(1-$I$3)/$D$3,"")</f>
        <v/>
      </c>
      <c r="N26" s="61" t="str">
        <f>IF(AND($C26&lt;N$5,COUNT($E26:M26)&lt;$D$3),$D26*(1-$I$3)/$D$3,"")</f>
        <v/>
      </c>
      <c r="O26" s="61" t="str">
        <f>IF(AND($C26&lt;O$5,COUNT($E26:N26)&lt;$D$3),$D26*(1-$I$3)/$D$3,"")</f>
        <v/>
      </c>
      <c r="P26" s="61" t="str">
        <f>IF(AND($C26&lt;P$5,COUNT($E26:O26)&lt;$D$3),$D26*(1-$I$3)/$D$3,"")</f>
        <v/>
      </c>
      <c r="Q26" s="61" t="str">
        <f>IF(AND($C26&lt;Q$5,COUNT($E26:P26)&lt;$D$3),$D26*(1-$I$3)/$D$3,"")</f>
        <v/>
      </c>
      <c r="R26" s="61" t="str">
        <f>IF(AND($C26&lt;R$5,COUNT($E26:Q26)&lt;$D$3),$D26*(1-$I$3)/$D$3,"")</f>
        <v/>
      </c>
      <c r="S26" s="61" t="str">
        <f>IF(AND($C26&lt;S$5,COUNT($E26:R26)&lt;$D$3),$D26*(1-$I$3)/$D$3,"")</f>
        <v/>
      </c>
      <c r="T26" s="61">
        <f>IF(AND($C26&lt;T$5,COUNT($E26:S26)&lt;$D$3),$D26*(1-$I$3)/$D$3,"")</f>
        <v>0.59375</v>
      </c>
      <c r="U26" s="61">
        <f>IF(AND($C26&lt;U$5,COUNT($E26:T26)&lt;$D$3),$D26*(1-$I$3)/$D$3,"")</f>
        <v>0.59375</v>
      </c>
      <c r="V26" s="61">
        <f>IF(AND($C26&lt;V$5,COUNT($E26:U26)&lt;$D$3),$D26*(1-$I$3)/$D$3,"")</f>
        <v>0.59375</v>
      </c>
      <c r="W26" s="61">
        <f>IF(AND($C26&lt;W$5,COUNT($E26:V26)&lt;$D$3),$D26*(1-$I$3)/$D$3,"")</f>
        <v>0.59375</v>
      </c>
      <c r="X26" s="61">
        <f>IF(AND($C26&lt;X$5,COUNT($E26:W26)&lt;$D$3),$D26*(1-$I$3)/$D$3,"")</f>
        <v>0.59375</v>
      </c>
      <c r="Y26" s="61">
        <f t="shared" si="6"/>
        <v>2.03125</v>
      </c>
    </row>
    <row r="27" spans="2:25" x14ac:dyDescent="0.15">
      <c r="B27" s="69"/>
      <c r="C27" s="70">
        <v>45</v>
      </c>
      <c r="D27" s="60">
        <v>5</v>
      </c>
      <c r="E27" s="61" t="str">
        <f t="shared" si="5"/>
        <v/>
      </c>
      <c r="F27" s="61" t="str">
        <f>IF(AND($C27&lt;F$5,COUNT($E27:E27)&lt;$D$3),$D27*(1-$I$3)/$D$3,"")</f>
        <v/>
      </c>
      <c r="G27" s="61" t="str">
        <f>IF(AND($C27&lt;G$5,COUNT($E27:F27)&lt;$D$3),$D27*(1-$I$3)/$D$3,"")</f>
        <v/>
      </c>
      <c r="H27" s="61" t="str">
        <f>IF(AND($C27&lt;H$5,COUNT($E27:G27)&lt;$D$3),$D27*(1-$I$3)/$D$3,"")</f>
        <v/>
      </c>
      <c r="I27" s="61" t="str">
        <f>IF(AND($C27&lt;I$5,COUNT($E27:H27)&lt;$D$3),$D27*(1-$I$3)/$D$3,"")</f>
        <v/>
      </c>
      <c r="J27" s="61" t="str">
        <f>IF(AND($C27&lt;J$5,COUNT($E27:I27)&lt;$D$3),$D27*(1-$I$3)/$D$3,"")</f>
        <v/>
      </c>
      <c r="K27" s="61" t="str">
        <f>IF(AND($C27&lt;K$5,COUNT($E27:J27)&lt;$D$3),$D27*(1-$I$3)/$D$3,"")</f>
        <v/>
      </c>
      <c r="L27" s="61" t="str">
        <f>IF(AND($C27&lt;L$5,COUNT($E27:K27)&lt;$D$3),$D27*(1-$I$3)/$D$3,"")</f>
        <v/>
      </c>
      <c r="M27" s="61" t="str">
        <f>IF(AND($C27&lt;M$5,COUNT($E27:L27)&lt;$D$3),$D27*(1-$I$3)/$D$3,"")</f>
        <v/>
      </c>
      <c r="N27" s="61" t="str">
        <f>IF(AND($C27&lt;N$5,COUNT($E27:M27)&lt;$D$3),$D27*(1-$I$3)/$D$3,"")</f>
        <v/>
      </c>
      <c r="O27" s="61" t="str">
        <f>IF(AND($C27&lt;O$5,COUNT($E27:N27)&lt;$D$3),$D27*(1-$I$3)/$D$3,"")</f>
        <v/>
      </c>
      <c r="P27" s="61" t="str">
        <f>IF(AND($C27&lt;P$5,COUNT($E27:O27)&lt;$D$3),$D27*(1-$I$3)/$D$3,"")</f>
        <v/>
      </c>
      <c r="Q27" s="61" t="str">
        <f>IF(AND($C27&lt;Q$5,COUNT($E27:P27)&lt;$D$3),$D27*(1-$I$3)/$D$3,"")</f>
        <v/>
      </c>
      <c r="R27" s="61" t="str">
        <f>IF(AND($C27&lt;R$5,COUNT($E27:Q27)&lt;$D$3),$D27*(1-$I$3)/$D$3,"")</f>
        <v/>
      </c>
      <c r="S27" s="61" t="str">
        <f>IF(AND($C27&lt;S$5,COUNT($E27:R27)&lt;$D$3),$D27*(1-$I$3)/$D$3,"")</f>
        <v/>
      </c>
      <c r="T27" s="61" t="str">
        <f>IF(AND($C27&lt;T$5,COUNT($E27:S27)&lt;$D$3),$D27*(1-$I$3)/$D$3,"")</f>
        <v/>
      </c>
      <c r="U27" s="61">
        <f>IF(AND($C27&lt;U$5,COUNT($E27:T27)&lt;$D$3),$D27*(1-$I$3)/$D$3,"")</f>
        <v>0.59375</v>
      </c>
      <c r="V27" s="61">
        <f>IF(AND($C27&lt;V$5,COUNT($E27:U27)&lt;$D$3),$D27*(1-$I$3)/$D$3,"")</f>
        <v>0.59375</v>
      </c>
      <c r="W27" s="61">
        <f>IF(AND($C27&lt;W$5,COUNT($E27:V27)&lt;$D$3),$D27*(1-$I$3)/$D$3,"")</f>
        <v>0.59375</v>
      </c>
      <c r="X27" s="61">
        <f>IF(AND($C27&lt;X$5,COUNT($E27:W27)&lt;$D$3),$D27*(1-$I$3)/$D$3,"")</f>
        <v>0.59375</v>
      </c>
      <c r="Y27" s="61">
        <f t="shared" si="6"/>
        <v>2.625</v>
      </c>
    </row>
    <row r="28" spans="2:25" x14ac:dyDescent="0.15">
      <c r="B28" s="69"/>
      <c r="C28" s="70">
        <v>46</v>
      </c>
      <c r="D28" s="60">
        <v>5</v>
      </c>
      <c r="E28" s="61" t="str">
        <f t="shared" si="5"/>
        <v/>
      </c>
      <c r="F28" s="61" t="str">
        <f>IF(AND($C28&lt;F$5,COUNT($E28:E28)&lt;$D$3),$D28*(1-$I$3)/$D$3,"")</f>
        <v/>
      </c>
      <c r="G28" s="61" t="str">
        <f>IF(AND($C28&lt;G$5,COUNT($E28:F28)&lt;$D$3),$D28*(1-$I$3)/$D$3,"")</f>
        <v/>
      </c>
      <c r="H28" s="61" t="str">
        <f>IF(AND($C28&lt;H$5,COUNT($E28:G28)&lt;$D$3),$D28*(1-$I$3)/$D$3,"")</f>
        <v/>
      </c>
      <c r="I28" s="61" t="str">
        <f>IF(AND($C28&lt;I$5,COUNT($E28:H28)&lt;$D$3),$D28*(1-$I$3)/$D$3,"")</f>
        <v/>
      </c>
      <c r="J28" s="61" t="str">
        <f>IF(AND($C28&lt;J$5,COUNT($E28:I28)&lt;$D$3),$D28*(1-$I$3)/$D$3,"")</f>
        <v/>
      </c>
      <c r="K28" s="61" t="str">
        <f>IF(AND($C28&lt;K$5,COUNT($E28:J28)&lt;$D$3),$D28*(1-$I$3)/$D$3,"")</f>
        <v/>
      </c>
      <c r="L28" s="61" t="str">
        <f>IF(AND($C28&lt;L$5,COUNT($E28:K28)&lt;$D$3),$D28*(1-$I$3)/$D$3,"")</f>
        <v/>
      </c>
      <c r="M28" s="61" t="str">
        <f>IF(AND($C28&lt;M$5,COUNT($E28:L28)&lt;$D$3),$D28*(1-$I$3)/$D$3,"")</f>
        <v/>
      </c>
      <c r="N28" s="61" t="str">
        <f>IF(AND($C28&lt;N$5,COUNT($E28:M28)&lt;$D$3),$D28*(1-$I$3)/$D$3,"")</f>
        <v/>
      </c>
      <c r="O28" s="61" t="str">
        <f>IF(AND($C28&lt;O$5,COUNT($E28:N28)&lt;$D$3),$D28*(1-$I$3)/$D$3,"")</f>
        <v/>
      </c>
      <c r="P28" s="61" t="str">
        <f>IF(AND($C28&lt;P$5,COUNT($E28:O28)&lt;$D$3),$D28*(1-$I$3)/$D$3,"")</f>
        <v/>
      </c>
      <c r="Q28" s="61" t="str">
        <f>IF(AND($C28&lt;Q$5,COUNT($E28:P28)&lt;$D$3),$D28*(1-$I$3)/$D$3,"")</f>
        <v/>
      </c>
      <c r="R28" s="61" t="str">
        <f>IF(AND($C28&lt;R$5,COUNT($E28:Q28)&lt;$D$3),$D28*(1-$I$3)/$D$3,"")</f>
        <v/>
      </c>
      <c r="S28" s="61" t="str">
        <f>IF(AND($C28&lt;S$5,COUNT($E28:R28)&lt;$D$3),$D28*(1-$I$3)/$D$3,"")</f>
        <v/>
      </c>
      <c r="T28" s="61" t="str">
        <f>IF(AND($C28&lt;T$5,COUNT($E28:S28)&lt;$D$3),$D28*(1-$I$3)/$D$3,"")</f>
        <v/>
      </c>
      <c r="U28" s="61" t="str">
        <f>IF(AND($C28&lt;U$5,COUNT($E28:T28)&lt;$D$3),$D28*(1-$I$3)/$D$3,"")</f>
        <v/>
      </c>
      <c r="V28" s="61">
        <f>IF(AND($C28&lt;V$5,COUNT($E28:U28)&lt;$D$3),$D28*(1-$I$3)/$D$3,"")</f>
        <v>0.59375</v>
      </c>
      <c r="W28" s="61">
        <f>IF(AND($C28&lt;W$5,COUNT($E28:V28)&lt;$D$3),$D28*(1-$I$3)/$D$3,"")</f>
        <v>0.59375</v>
      </c>
      <c r="X28" s="61">
        <f>IF(AND($C28&lt;X$5,COUNT($E28:W28)&lt;$D$3),$D28*(1-$I$3)/$D$3,"")</f>
        <v>0.59375</v>
      </c>
      <c r="Y28" s="61">
        <f>D28-SUM(E28:X28)</f>
        <v>3.21875</v>
      </c>
    </row>
    <row r="29" spans="2:25" x14ac:dyDescent="0.15">
      <c r="B29" s="69"/>
      <c r="C29" s="70">
        <v>47</v>
      </c>
      <c r="D29" s="60">
        <v>20</v>
      </c>
      <c r="E29" s="61" t="str">
        <f t="shared" si="5"/>
        <v/>
      </c>
      <c r="F29" s="61" t="str">
        <f>IF(AND($C29&lt;F$5,COUNT($E29:E29)&lt;$D$3),$D29*(1-$I$3)/$D$3,"")</f>
        <v/>
      </c>
      <c r="G29" s="61" t="str">
        <f>IF(AND($C29&lt;G$5,COUNT($E29:F29)&lt;$D$3),$D29*(1-$I$3)/$D$3,"")</f>
        <v/>
      </c>
      <c r="H29" s="61" t="str">
        <f>IF(AND($C29&lt;H$5,COUNT($E29:G29)&lt;$D$3),$D29*(1-$I$3)/$D$3,"")</f>
        <v/>
      </c>
      <c r="I29" s="61" t="str">
        <f>IF(AND($C29&lt;I$5,COUNT($E29:H29)&lt;$D$3),$D29*(1-$I$3)/$D$3,"")</f>
        <v/>
      </c>
      <c r="J29" s="61" t="str">
        <f>IF(AND($C29&lt;J$5,COUNT($E29:I29)&lt;$D$3),$D29*(1-$I$3)/$D$3,"")</f>
        <v/>
      </c>
      <c r="K29" s="61" t="str">
        <f>IF(AND($C29&lt;K$5,COUNT($E29:J29)&lt;$D$3),$D29*(1-$I$3)/$D$3,"")</f>
        <v/>
      </c>
      <c r="L29" s="61" t="str">
        <f>IF(AND($C29&lt;L$5,COUNT($E29:K29)&lt;$D$3),$D29*(1-$I$3)/$D$3,"")</f>
        <v/>
      </c>
      <c r="M29" s="61" t="str">
        <f>IF(AND($C29&lt;M$5,COUNT($E29:L29)&lt;$D$3),$D29*(1-$I$3)/$D$3,"")</f>
        <v/>
      </c>
      <c r="N29" s="61" t="str">
        <f>IF(AND($C29&lt;N$5,COUNT($E29:M29)&lt;$D$3),$D29*(1-$I$3)/$D$3,"")</f>
        <v/>
      </c>
      <c r="O29" s="61" t="str">
        <f>IF(AND($C29&lt;O$5,COUNT($E29:N29)&lt;$D$3),$D29*(1-$I$3)/$D$3,"")</f>
        <v/>
      </c>
      <c r="P29" s="61" t="str">
        <f>IF(AND($C29&lt;P$5,COUNT($E29:O29)&lt;$D$3),$D29*(1-$I$3)/$D$3,"")</f>
        <v/>
      </c>
      <c r="Q29" s="61" t="str">
        <f>IF(AND($C29&lt;Q$5,COUNT($E29:P29)&lt;$D$3),$D29*(1-$I$3)/$D$3,"")</f>
        <v/>
      </c>
      <c r="R29" s="61" t="str">
        <f>IF(AND($C29&lt;R$5,COUNT($E29:Q29)&lt;$D$3),$D29*(1-$I$3)/$D$3,"")</f>
        <v/>
      </c>
      <c r="S29" s="61" t="str">
        <f>IF(AND($C29&lt;S$5,COUNT($E29:R29)&lt;$D$3),$D29*(1-$I$3)/$D$3,"")</f>
        <v/>
      </c>
      <c r="T29" s="61" t="str">
        <f>IF(AND($C29&lt;T$5,COUNT($E29:S29)&lt;$D$3),$D29*(1-$I$3)/$D$3,"")</f>
        <v/>
      </c>
      <c r="U29" s="61" t="str">
        <f>IF(AND($C29&lt;U$5,COUNT($E29:T29)&lt;$D$3),$D29*(1-$I$3)/$D$3,"")</f>
        <v/>
      </c>
      <c r="V29" s="61" t="str">
        <f>IF(AND($C29&lt;V$5,COUNT($E29:U29)&lt;$D$3),$D29*(1-$I$3)/$D$3,"")</f>
        <v/>
      </c>
      <c r="W29" s="61">
        <f>IF(AND($C29&lt;W$5,COUNT($E29:V29)&lt;$D$3),$D29*(1-$I$3)/$D$3,"")</f>
        <v>2.375</v>
      </c>
      <c r="X29" s="61">
        <f>IF(AND($C29&lt;X$5,COUNT($E29:W29)&lt;$D$3),$D29*(1-$I$3)/$D$3,"")</f>
        <v>2.375</v>
      </c>
      <c r="Y29" s="61">
        <f t="shared" si="6"/>
        <v>15.25</v>
      </c>
    </row>
    <row r="30" spans="2:25" x14ac:dyDescent="0.15">
      <c r="B30" s="69"/>
      <c r="C30" s="70">
        <v>48</v>
      </c>
      <c r="D30" s="60">
        <v>5</v>
      </c>
      <c r="E30" s="61" t="str">
        <f t="shared" si="5"/>
        <v/>
      </c>
      <c r="F30" s="61" t="str">
        <f>IF(AND($C30&lt;F$5,COUNT($E30:E30)&lt;$D$3),$D30*(1-$I$3)/$D$3,"")</f>
        <v/>
      </c>
      <c r="G30" s="61" t="str">
        <f>IF(AND($C30&lt;G$5,COUNT($E30:F30)&lt;$D$3),$D30*(1-$I$3)/$D$3,"")</f>
        <v/>
      </c>
      <c r="H30" s="61" t="str">
        <f>IF(AND($C30&lt;H$5,COUNT($E30:G30)&lt;$D$3),$D30*(1-$I$3)/$D$3,"")</f>
        <v/>
      </c>
      <c r="I30" s="61" t="str">
        <f>IF(AND($C30&lt;I$5,COUNT($E30:H30)&lt;$D$3),$D30*(1-$I$3)/$D$3,"")</f>
        <v/>
      </c>
      <c r="J30" s="61" t="str">
        <f>IF(AND($C30&lt;J$5,COUNT($E30:I30)&lt;$D$3),$D30*(1-$I$3)/$D$3,"")</f>
        <v/>
      </c>
      <c r="K30" s="61" t="str">
        <f>IF(AND($C30&lt;K$5,COUNT($E30:J30)&lt;$D$3),$D30*(1-$I$3)/$D$3,"")</f>
        <v/>
      </c>
      <c r="L30" s="61" t="str">
        <f>IF(AND($C30&lt;L$5,COUNT($E30:K30)&lt;$D$3),$D30*(1-$I$3)/$D$3,"")</f>
        <v/>
      </c>
      <c r="M30" s="61" t="str">
        <f>IF(AND($C30&lt;M$5,COUNT($E30:L30)&lt;$D$3),$D30*(1-$I$3)/$D$3,"")</f>
        <v/>
      </c>
      <c r="N30" s="61" t="str">
        <f>IF(AND($C30&lt;N$5,COUNT($E30:M30)&lt;$D$3),$D30*(1-$I$3)/$D$3,"")</f>
        <v/>
      </c>
      <c r="O30" s="61" t="str">
        <f>IF(AND($C30&lt;O$5,COUNT($E30:N30)&lt;$D$3),$D30*(1-$I$3)/$D$3,"")</f>
        <v/>
      </c>
      <c r="P30" s="61" t="str">
        <f>IF(AND($C30&lt;P$5,COUNT($E30:O30)&lt;$D$3),$D30*(1-$I$3)/$D$3,"")</f>
        <v/>
      </c>
      <c r="Q30" s="61" t="str">
        <f>IF(AND($C30&lt;Q$5,COUNT($E30:P30)&lt;$D$3),$D30*(1-$I$3)/$D$3,"")</f>
        <v/>
      </c>
      <c r="R30" s="61" t="str">
        <f>IF(AND($C30&lt;R$5,COUNT($E30:Q30)&lt;$D$3),$D30*(1-$I$3)/$D$3,"")</f>
        <v/>
      </c>
      <c r="S30" s="61" t="str">
        <f>IF(AND($C30&lt;S$5,COUNT($E30:R30)&lt;$D$3),$D30*(1-$I$3)/$D$3,"")</f>
        <v/>
      </c>
      <c r="T30" s="61" t="str">
        <f>IF(AND($C30&lt;T$5,COUNT($E30:S30)&lt;$D$3),$D30*(1-$I$3)/$D$3,"")</f>
        <v/>
      </c>
      <c r="U30" s="61" t="str">
        <f>IF(AND($C30&lt;U$5,COUNT($E30:T30)&lt;$D$3),$D30*(1-$I$3)/$D$3,"")</f>
        <v/>
      </c>
      <c r="V30" s="61" t="str">
        <f>IF(AND($C30&lt;V$5,COUNT($E30:U30)&lt;$D$3),$D30*(1-$I$3)/$D$3,"")</f>
        <v/>
      </c>
      <c r="W30" s="61" t="str">
        <f>IF(AND($C30&lt;W$5,COUNT($E30:V30)&lt;$D$3),$D30*(1-$I$3)/$D$3,"")</f>
        <v/>
      </c>
      <c r="X30" s="61">
        <f>IF(AND($C30&lt;X$5,COUNT($E30:W30)&lt;$D$3),$D30*(1-$I$3)/$D$3,"")</f>
        <v>0.59375</v>
      </c>
      <c r="Y30" s="61">
        <f t="shared" si="6"/>
        <v>4.40625</v>
      </c>
    </row>
    <row r="31" spans="2:25" x14ac:dyDescent="0.15">
      <c r="B31" s="76"/>
      <c r="C31" s="77">
        <v>49</v>
      </c>
      <c r="D31" s="62">
        <v>5</v>
      </c>
      <c r="E31" s="63" t="str">
        <f t="shared" si="5"/>
        <v/>
      </c>
      <c r="F31" s="63" t="str">
        <f>IF(AND($C31&lt;F$5,COUNT($E31:E31)&lt;$D$3),$D31*(1-$I$3)/$D$3,"")</f>
        <v/>
      </c>
      <c r="G31" s="63" t="str">
        <f>IF(AND($C31&lt;G$5,COUNT($E31:F31)&lt;$D$3),$D31*(1-$I$3)/$D$3,"")</f>
        <v/>
      </c>
      <c r="H31" s="63" t="str">
        <f>IF(AND($C31&lt;H$5,COUNT($E31:G31)&lt;$D$3),$D31*(1-$I$3)/$D$3,"")</f>
        <v/>
      </c>
      <c r="I31" s="63" t="str">
        <f>IF(AND($C31&lt;I$5,COUNT($E31:H31)&lt;$D$3),$D31*(1-$I$3)/$D$3,"")</f>
        <v/>
      </c>
      <c r="J31" s="63" t="str">
        <f>IF(AND($C31&lt;J$5,COUNT($E31:I31)&lt;$D$3),$D31*(1-$I$3)/$D$3,"")</f>
        <v/>
      </c>
      <c r="K31" s="63" t="str">
        <f>IF(AND($C31&lt;K$5,COUNT($E31:J31)&lt;$D$3),$D31*(1-$I$3)/$D$3,"")</f>
        <v/>
      </c>
      <c r="L31" s="63" t="str">
        <f>IF(AND($C31&lt;L$5,COUNT($E31:K31)&lt;$D$3),$D31*(1-$I$3)/$D$3,"")</f>
        <v/>
      </c>
      <c r="M31" s="63" t="str">
        <f>IF(AND($C31&lt;M$5,COUNT($E31:L31)&lt;$D$3),$D31*(1-$I$3)/$D$3,"")</f>
        <v/>
      </c>
      <c r="N31" s="63" t="str">
        <f>IF(AND($C31&lt;N$5,COUNT($E31:M31)&lt;$D$3),$D31*(1-$I$3)/$D$3,"")</f>
        <v/>
      </c>
      <c r="O31" s="63" t="str">
        <f>IF(AND($C31&lt;O$5,COUNT($E31:N31)&lt;$D$3),$D31*(1-$I$3)/$D$3,"")</f>
        <v/>
      </c>
      <c r="P31" s="63" t="str">
        <f>IF(AND($C31&lt;P$5,COUNT($E31:O31)&lt;$D$3),$D31*(1-$I$3)/$D$3,"")</f>
        <v/>
      </c>
      <c r="Q31" s="63" t="str">
        <f>IF(AND($C31&lt;Q$5,COUNT($E31:P31)&lt;$D$3),$D31*(1-$I$3)/$D$3,"")</f>
        <v/>
      </c>
      <c r="R31" s="63" t="str">
        <f>IF(AND($C31&lt;R$5,COUNT($E31:Q31)&lt;$D$3),$D31*(1-$I$3)/$D$3,"")</f>
        <v/>
      </c>
      <c r="S31" s="63" t="str">
        <f>IF(AND($C31&lt;S$5,COUNT($E31:R31)&lt;$D$3),$D31*(1-$I$3)/$D$3,"")</f>
        <v/>
      </c>
      <c r="T31" s="63" t="str">
        <f>IF(AND($C31&lt;T$5,COUNT($E31:S31)&lt;$D$3),$D31*(1-$I$3)/$D$3,"")</f>
        <v/>
      </c>
      <c r="U31" s="63" t="str">
        <f>IF(AND($C31&lt;U$5,COUNT($E31:T31)&lt;$D$3),$D31*(1-$I$3)/$D$3,"")</f>
        <v/>
      </c>
      <c r="V31" s="63" t="str">
        <f>IF(AND($C31&lt;V$5,COUNT($E31:U31)&lt;$D$3),$D31*(1-$I$3)/$D$3,"")</f>
        <v/>
      </c>
      <c r="W31" s="63" t="str">
        <f>IF(AND($C31&lt;W$5,COUNT($E31:V31)&lt;$D$3),$D31*(1-$I$3)/$D$3,"")</f>
        <v/>
      </c>
      <c r="X31" s="63" t="str">
        <f>IF(AND($C31&lt;X$5,COUNT($E31:W31)&lt;$D$3),$D31*(1-$I$3)/$D$3,"")</f>
        <v/>
      </c>
      <c r="Y31" s="63">
        <f t="shared" si="6"/>
        <v>5</v>
      </c>
    </row>
    <row r="32" spans="2:25" x14ac:dyDescent="0.15">
      <c r="Y32" s="53" t="s">
        <v>54</v>
      </c>
    </row>
    <row r="33" spans="1:25" x14ac:dyDescent="0.15">
      <c r="A33" s="27" t="s">
        <v>102</v>
      </c>
      <c r="E33" s="14">
        <v>30</v>
      </c>
      <c r="F33" s="14">
        <f>E33+1</f>
        <v>31</v>
      </c>
      <c r="G33" s="14">
        <f t="shared" ref="G33:X33" si="7">F33+1</f>
        <v>32</v>
      </c>
      <c r="H33" s="14">
        <f t="shared" si="7"/>
        <v>33</v>
      </c>
      <c r="I33" s="14">
        <f t="shared" si="7"/>
        <v>34</v>
      </c>
      <c r="J33" s="14">
        <f t="shared" si="7"/>
        <v>35</v>
      </c>
      <c r="K33" s="14">
        <f t="shared" si="7"/>
        <v>36</v>
      </c>
      <c r="L33" s="14">
        <f t="shared" si="7"/>
        <v>37</v>
      </c>
      <c r="M33" s="14">
        <f t="shared" si="7"/>
        <v>38</v>
      </c>
      <c r="N33" s="14">
        <f t="shared" si="7"/>
        <v>39</v>
      </c>
      <c r="O33" s="14">
        <f t="shared" si="7"/>
        <v>40</v>
      </c>
      <c r="P33" s="14">
        <f t="shared" si="7"/>
        <v>41</v>
      </c>
      <c r="Q33" s="14">
        <f t="shared" si="7"/>
        <v>42</v>
      </c>
      <c r="R33" s="14">
        <f t="shared" si="7"/>
        <v>43</v>
      </c>
      <c r="S33" s="14">
        <f t="shared" si="7"/>
        <v>44</v>
      </c>
      <c r="T33" s="14">
        <f t="shared" si="7"/>
        <v>45</v>
      </c>
      <c r="U33" s="14">
        <f t="shared" si="7"/>
        <v>46</v>
      </c>
      <c r="V33" s="14">
        <f t="shared" si="7"/>
        <v>47</v>
      </c>
      <c r="W33" s="14">
        <f t="shared" si="7"/>
        <v>48</v>
      </c>
      <c r="X33" s="14">
        <f t="shared" si="7"/>
        <v>49</v>
      </c>
      <c r="Y33" s="10"/>
    </row>
    <row r="34" spans="1:25" x14ac:dyDescent="0.15">
      <c r="E34" s="8">
        <v>1</v>
      </c>
      <c r="F34" s="8">
        <f t="shared" ref="F34:X34" si="8">E34+1</f>
        <v>2</v>
      </c>
      <c r="G34" s="8">
        <f t="shared" si="8"/>
        <v>3</v>
      </c>
      <c r="H34" s="8">
        <f t="shared" si="8"/>
        <v>4</v>
      </c>
      <c r="I34" s="8">
        <f t="shared" si="8"/>
        <v>5</v>
      </c>
      <c r="J34" s="8">
        <f t="shared" si="8"/>
        <v>6</v>
      </c>
      <c r="K34" s="8">
        <f t="shared" si="8"/>
        <v>7</v>
      </c>
      <c r="L34" s="8">
        <f t="shared" si="8"/>
        <v>8</v>
      </c>
      <c r="M34" s="8">
        <f t="shared" si="8"/>
        <v>9</v>
      </c>
      <c r="N34" s="8">
        <f t="shared" si="8"/>
        <v>10</v>
      </c>
      <c r="O34" s="8">
        <f t="shared" si="8"/>
        <v>11</v>
      </c>
      <c r="P34" s="8">
        <f t="shared" si="8"/>
        <v>12</v>
      </c>
      <c r="Q34" s="8">
        <f t="shared" si="8"/>
        <v>13</v>
      </c>
      <c r="R34" s="8">
        <f t="shared" si="8"/>
        <v>14</v>
      </c>
      <c r="S34" s="8">
        <f t="shared" si="8"/>
        <v>15</v>
      </c>
      <c r="T34" s="8">
        <f t="shared" si="8"/>
        <v>16</v>
      </c>
      <c r="U34" s="8">
        <f t="shared" si="8"/>
        <v>17</v>
      </c>
      <c r="V34" s="8">
        <f t="shared" si="8"/>
        <v>18</v>
      </c>
      <c r="W34" s="8">
        <f t="shared" si="8"/>
        <v>19</v>
      </c>
      <c r="X34" s="8">
        <f t="shared" si="8"/>
        <v>20</v>
      </c>
      <c r="Y34" s="11" t="s">
        <v>29</v>
      </c>
    </row>
    <row r="35" spans="1:25" x14ac:dyDescent="0.15">
      <c r="B35" s="2"/>
      <c r="E35" s="9">
        <v>43555</v>
      </c>
      <c r="F35" s="9">
        <f t="shared" ref="F35:X35" si="9">DATE(YEAR(E35)+1,MONTH(E35),DAY(E35))</f>
        <v>43921</v>
      </c>
      <c r="G35" s="9">
        <f t="shared" si="9"/>
        <v>44286</v>
      </c>
      <c r="H35" s="9">
        <f t="shared" si="9"/>
        <v>44651</v>
      </c>
      <c r="I35" s="9">
        <f t="shared" si="9"/>
        <v>45016</v>
      </c>
      <c r="J35" s="9">
        <f t="shared" si="9"/>
        <v>45382</v>
      </c>
      <c r="K35" s="9">
        <f t="shared" si="9"/>
        <v>45747</v>
      </c>
      <c r="L35" s="9">
        <f t="shared" si="9"/>
        <v>46112</v>
      </c>
      <c r="M35" s="9">
        <f t="shared" si="9"/>
        <v>46477</v>
      </c>
      <c r="N35" s="9">
        <f t="shared" si="9"/>
        <v>46843</v>
      </c>
      <c r="O35" s="9">
        <f t="shared" si="9"/>
        <v>47208</v>
      </c>
      <c r="P35" s="9">
        <f t="shared" si="9"/>
        <v>47573</v>
      </c>
      <c r="Q35" s="9">
        <f t="shared" si="9"/>
        <v>47938</v>
      </c>
      <c r="R35" s="9">
        <f t="shared" si="9"/>
        <v>48304</v>
      </c>
      <c r="S35" s="9">
        <f t="shared" si="9"/>
        <v>48669</v>
      </c>
      <c r="T35" s="9">
        <f t="shared" si="9"/>
        <v>49034</v>
      </c>
      <c r="U35" s="9">
        <f t="shared" si="9"/>
        <v>49399</v>
      </c>
      <c r="V35" s="9">
        <f t="shared" si="9"/>
        <v>49765</v>
      </c>
      <c r="W35" s="9">
        <f t="shared" si="9"/>
        <v>50130</v>
      </c>
      <c r="X35" s="9">
        <f t="shared" si="9"/>
        <v>50495</v>
      </c>
      <c r="Y35" s="12"/>
    </row>
    <row r="36" spans="1:25" x14ac:dyDescent="0.15">
      <c r="B36" s="71"/>
      <c r="C36" s="72" t="s">
        <v>100</v>
      </c>
      <c r="D36" s="73"/>
      <c r="E36" s="61">
        <f t="shared" ref="E36:X36" si="10">E8</f>
        <v>50</v>
      </c>
      <c r="F36" s="61">
        <f t="shared" si="10"/>
        <v>50</v>
      </c>
      <c r="G36" s="61">
        <f t="shared" si="10"/>
        <v>50</v>
      </c>
      <c r="H36" s="61">
        <f t="shared" si="10"/>
        <v>50</v>
      </c>
      <c r="I36" s="61">
        <f t="shared" si="10"/>
        <v>50</v>
      </c>
      <c r="J36" s="61">
        <f t="shared" si="10"/>
        <v>50</v>
      </c>
      <c r="K36" s="61">
        <f t="shared" si="10"/>
        <v>50</v>
      </c>
      <c r="L36" s="61">
        <f t="shared" si="10"/>
        <v>50</v>
      </c>
      <c r="M36" s="61">
        <f t="shared" si="10"/>
        <v>200</v>
      </c>
      <c r="N36" s="61">
        <f t="shared" si="10"/>
        <v>50</v>
      </c>
      <c r="O36" s="61">
        <f t="shared" si="10"/>
        <v>50</v>
      </c>
      <c r="P36" s="61">
        <f t="shared" si="10"/>
        <v>50</v>
      </c>
      <c r="Q36" s="61">
        <f t="shared" si="10"/>
        <v>50</v>
      </c>
      <c r="R36" s="61">
        <f t="shared" si="10"/>
        <v>50</v>
      </c>
      <c r="S36" s="61">
        <f t="shared" si="10"/>
        <v>50</v>
      </c>
      <c r="T36" s="61">
        <f t="shared" si="10"/>
        <v>50</v>
      </c>
      <c r="U36" s="61">
        <f t="shared" si="10"/>
        <v>50</v>
      </c>
      <c r="V36" s="61">
        <f t="shared" si="10"/>
        <v>200</v>
      </c>
      <c r="W36" s="61">
        <f t="shared" si="10"/>
        <v>50</v>
      </c>
      <c r="X36" s="61">
        <f t="shared" si="10"/>
        <v>50</v>
      </c>
      <c r="Y36" s="61">
        <f>SUM(E36:X36)</f>
        <v>1300</v>
      </c>
    </row>
    <row r="37" spans="1:25" x14ac:dyDescent="0.15">
      <c r="B37" s="69"/>
      <c r="C37" s="74" t="s">
        <v>101</v>
      </c>
      <c r="D37" s="75"/>
      <c r="E37" s="61">
        <f t="array" ref="E37:X37">TRANSPOSE(Y12:Y31)</f>
        <v>0.25</v>
      </c>
      <c r="F37" s="61">
        <v>0.25</v>
      </c>
      <c r="G37" s="61">
        <v>0.25</v>
      </c>
      <c r="H37" s="61">
        <v>0.25</v>
      </c>
      <c r="I37" s="61">
        <v>0.25</v>
      </c>
      <c r="J37" s="61">
        <v>0.25</v>
      </c>
      <c r="K37" s="61">
        <v>0.25</v>
      </c>
      <c r="L37" s="61">
        <v>0.25</v>
      </c>
      <c r="M37" s="61">
        <v>1</v>
      </c>
      <c r="N37" s="61">
        <v>0.25</v>
      </c>
      <c r="O37" s="61">
        <v>0.25</v>
      </c>
      <c r="P37" s="61">
        <v>0.25</v>
      </c>
      <c r="Q37" s="61">
        <v>0.84375</v>
      </c>
      <c r="R37" s="61">
        <v>1.4375</v>
      </c>
      <c r="S37" s="61">
        <v>2.03125</v>
      </c>
      <c r="T37" s="61">
        <v>2.625</v>
      </c>
      <c r="U37" s="61">
        <v>3.21875</v>
      </c>
      <c r="V37" s="61">
        <v>15.25</v>
      </c>
      <c r="W37" s="61">
        <v>4.40625</v>
      </c>
      <c r="X37" s="61">
        <v>5</v>
      </c>
      <c r="Y37" s="61">
        <f>SUM(E37:X37)</f>
        <v>38.5625</v>
      </c>
    </row>
    <row r="38" spans="1:25" x14ac:dyDescent="0.15">
      <c r="B38" s="69"/>
      <c r="C38" s="74" t="s">
        <v>50</v>
      </c>
      <c r="D38" s="6">
        <v>0.55000000000000004</v>
      </c>
      <c r="E38" s="61">
        <f t="shared" ref="E38:X38" si="11">E8*$D$38</f>
        <v>27.500000000000004</v>
      </c>
      <c r="F38" s="61">
        <f t="shared" si="11"/>
        <v>27.500000000000004</v>
      </c>
      <c r="G38" s="61">
        <f t="shared" si="11"/>
        <v>27.500000000000004</v>
      </c>
      <c r="H38" s="61">
        <f t="shared" si="11"/>
        <v>27.500000000000004</v>
      </c>
      <c r="I38" s="61">
        <f t="shared" si="11"/>
        <v>27.500000000000004</v>
      </c>
      <c r="J38" s="61">
        <f t="shared" si="11"/>
        <v>27.500000000000004</v>
      </c>
      <c r="K38" s="61">
        <f t="shared" si="11"/>
        <v>27.500000000000004</v>
      </c>
      <c r="L38" s="61">
        <f t="shared" si="11"/>
        <v>27.500000000000004</v>
      </c>
      <c r="M38" s="61">
        <f t="shared" si="11"/>
        <v>110.00000000000001</v>
      </c>
      <c r="N38" s="61">
        <f t="shared" si="11"/>
        <v>27.500000000000004</v>
      </c>
      <c r="O38" s="61">
        <f t="shared" si="11"/>
        <v>27.500000000000004</v>
      </c>
      <c r="P38" s="61">
        <f t="shared" si="11"/>
        <v>27.500000000000004</v>
      </c>
      <c r="Q38" s="61">
        <f t="shared" si="11"/>
        <v>27.500000000000004</v>
      </c>
      <c r="R38" s="61">
        <f t="shared" si="11"/>
        <v>27.500000000000004</v>
      </c>
      <c r="S38" s="61">
        <f t="shared" si="11"/>
        <v>27.500000000000004</v>
      </c>
      <c r="T38" s="61">
        <f t="shared" si="11"/>
        <v>27.500000000000004</v>
      </c>
      <c r="U38" s="61">
        <f t="shared" si="11"/>
        <v>27.500000000000004</v>
      </c>
      <c r="V38" s="61">
        <f t="shared" si="11"/>
        <v>110.00000000000001</v>
      </c>
      <c r="W38" s="61">
        <f t="shared" si="11"/>
        <v>27.500000000000004</v>
      </c>
      <c r="X38" s="61">
        <f t="shared" si="11"/>
        <v>27.500000000000004</v>
      </c>
      <c r="Y38" s="61">
        <f>SUM(E38:X38)</f>
        <v>715.00000000000011</v>
      </c>
    </row>
    <row r="39" spans="1:25" x14ac:dyDescent="0.15">
      <c r="B39" s="69"/>
      <c r="C39" s="74" t="s">
        <v>52</v>
      </c>
      <c r="D39" s="75"/>
      <c r="E39" s="61">
        <f t="shared" ref="E39:X39" si="12">E36-E38-E9</f>
        <v>17.499999999999996</v>
      </c>
      <c r="F39" s="61">
        <f t="shared" si="12"/>
        <v>17.499999999999996</v>
      </c>
      <c r="G39" s="61">
        <f t="shared" si="12"/>
        <v>17.499999999999996</v>
      </c>
      <c r="H39" s="61">
        <f t="shared" si="12"/>
        <v>17.499999999999996</v>
      </c>
      <c r="I39" s="61">
        <f t="shared" si="12"/>
        <v>17.499999999999996</v>
      </c>
      <c r="J39" s="61">
        <f t="shared" si="12"/>
        <v>17.499999999999996</v>
      </c>
      <c r="K39" s="61">
        <f t="shared" si="12"/>
        <v>17.499999999999996</v>
      </c>
      <c r="L39" s="61">
        <f t="shared" si="12"/>
        <v>17.499999999999996</v>
      </c>
      <c r="M39" s="61">
        <f t="shared" si="12"/>
        <v>69.999999999999986</v>
      </c>
      <c r="N39" s="61">
        <f t="shared" si="12"/>
        <v>17.499999999999996</v>
      </c>
      <c r="O39" s="61">
        <f t="shared" si="12"/>
        <v>17.499999999999996</v>
      </c>
      <c r="P39" s="61">
        <f t="shared" si="12"/>
        <v>17.499999999999996</v>
      </c>
      <c r="Q39" s="61">
        <f t="shared" si="12"/>
        <v>17.499999999999996</v>
      </c>
      <c r="R39" s="61">
        <f t="shared" si="12"/>
        <v>17.499999999999996</v>
      </c>
      <c r="S39" s="61">
        <f t="shared" si="12"/>
        <v>17.499999999999996</v>
      </c>
      <c r="T39" s="61">
        <f t="shared" si="12"/>
        <v>17.499999999999996</v>
      </c>
      <c r="U39" s="61">
        <f t="shared" si="12"/>
        <v>17.499999999999996</v>
      </c>
      <c r="V39" s="61">
        <f t="shared" si="12"/>
        <v>69.999999999999986</v>
      </c>
      <c r="W39" s="61">
        <f t="shared" si="12"/>
        <v>17.499999999999996</v>
      </c>
      <c r="X39" s="61">
        <f t="shared" si="12"/>
        <v>17.499999999999996</v>
      </c>
      <c r="Y39" s="61">
        <f>SUM(E39:X39)</f>
        <v>454.99999999999994</v>
      </c>
    </row>
    <row r="40" spans="1:25" x14ac:dyDescent="0.15">
      <c r="B40" s="33"/>
      <c r="C40" s="34" t="s">
        <v>104</v>
      </c>
      <c r="D40" s="66"/>
      <c r="E40" s="64">
        <f>E36-E37-E38-E39</f>
        <v>4.75</v>
      </c>
      <c r="F40" s="64">
        <f t="shared" ref="F40:X40" si="13">F36-F37-F38-F39</f>
        <v>4.75</v>
      </c>
      <c r="G40" s="64">
        <f t="shared" si="13"/>
        <v>4.75</v>
      </c>
      <c r="H40" s="64">
        <f t="shared" si="13"/>
        <v>4.75</v>
      </c>
      <c r="I40" s="64">
        <f t="shared" si="13"/>
        <v>4.75</v>
      </c>
      <c r="J40" s="64">
        <f t="shared" si="13"/>
        <v>4.75</v>
      </c>
      <c r="K40" s="64">
        <f t="shared" si="13"/>
        <v>4.75</v>
      </c>
      <c r="L40" s="64">
        <f t="shared" si="13"/>
        <v>4.75</v>
      </c>
      <c r="M40" s="64">
        <f t="shared" si="13"/>
        <v>19</v>
      </c>
      <c r="N40" s="64">
        <f t="shared" si="13"/>
        <v>4.75</v>
      </c>
      <c r="O40" s="64">
        <f t="shared" si="13"/>
        <v>4.75</v>
      </c>
      <c r="P40" s="64">
        <f t="shared" si="13"/>
        <v>4.75</v>
      </c>
      <c r="Q40" s="64">
        <f t="shared" si="13"/>
        <v>4.15625</v>
      </c>
      <c r="R40" s="64">
        <f t="shared" si="13"/>
        <v>3.5625</v>
      </c>
      <c r="S40" s="64">
        <f t="shared" si="13"/>
        <v>2.96875</v>
      </c>
      <c r="T40" s="64">
        <f t="shared" si="13"/>
        <v>2.375</v>
      </c>
      <c r="U40" s="64">
        <f t="shared" si="13"/>
        <v>1.78125</v>
      </c>
      <c r="V40" s="64">
        <f t="shared" si="13"/>
        <v>4.75</v>
      </c>
      <c r="W40" s="64">
        <f t="shared" si="13"/>
        <v>0.59375</v>
      </c>
      <c r="X40" s="64">
        <f t="shared" si="13"/>
        <v>0</v>
      </c>
      <c r="Y40" s="64">
        <f>SUM(E40:X40)</f>
        <v>91.4375</v>
      </c>
    </row>
    <row r="41" spans="1:25" customFormat="1" x14ac:dyDescent="0.15">
      <c r="B41" s="1"/>
      <c r="C41" s="1"/>
      <c r="D41" s="1"/>
      <c r="E41" s="1"/>
      <c r="F41" s="1"/>
      <c r="G41" s="1"/>
      <c r="H41" s="1"/>
      <c r="I41" s="1"/>
      <c r="J41" s="1"/>
      <c r="K41" s="1"/>
      <c r="L41" s="1"/>
      <c r="M41" s="1"/>
      <c r="N41" s="1"/>
      <c r="O41" s="1"/>
      <c r="P41" s="1"/>
      <c r="Q41" s="1"/>
      <c r="R41" s="1"/>
      <c r="S41" s="1"/>
      <c r="T41" s="1"/>
      <c r="U41" s="1"/>
      <c r="V41" s="1"/>
      <c r="W41" s="1"/>
      <c r="X41" s="1"/>
      <c r="Y41" s="1"/>
    </row>
    <row r="42" spans="1:25" x14ac:dyDescent="0.15">
      <c r="B42" s="67"/>
      <c r="C42" s="68">
        <f t="array" ref="C42:C61">TRANSPOSE(E33:X33)</f>
        <v>30</v>
      </c>
      <c r="D42" s="59">
        <f t="array" ref="D42:D61">TRANSPOSE(E40:X40)</f>
        <v>4.75</v>
      </c>
      <c r="E42" s="58" t="str">
        <f t="shared" ref="E42:E61" si="14">IF($C42&lt;E$33,$D42/MIN($D$3,COUNT($E$33:$X$33)),"")</f>
        <v/>
      </c>
      <c r="F42" s="58">
        <f>IF(AND($C42&lt;F$33,COUNT($E42:E42)&lt;$D$3),$D42/MIN($D$3,COUNT($C$42:$C$61)-COUNT($C$42:$C42)),"")</f>
        <v>0.59375</v>
      </c>
      <c r="G42" s="58">
        <f>IF(AND($C42&lt;G$33,COUNT($E42:F42)&lt;$D$3),$D42/MIN($D$3,COUNT($C$42:$C$61)-COUNT($C$42:$C42)),"")</f>
        <v>0.59375</v>
      </c>
      <c r="H42" s="58">
        <f>IF(AND($C42&lt;H$33,COUNT($E42:G42)&lt;$D$3),$D42/MIN($D$3,COUNT($C$42:$C$61)-COUNT($C$42:$C42)),"")</f>
        <v>0.59375</v>
      </c>
      <c r="I42" s="58">
        <f>IF(AND($C42&lt;I$33,COUNT($E42:H42)&lt;$D$3),$D42/MIN($D$3,COUNT($C$42:$C$61)-COUNT($C$42:$C42)),"")</f>
        <v>0.59375</v>
      </c>
      <c r="J42" s="58">
        <f>IF(AND($C42&lt;J$33,COUNT($E42:I42)&lt;$D$3),$D42/MIN($D$3,COUNT($C$42:$C$61)-COUNT($C$42:$C42)),"")</f>
        <v>0.59375</v>
      </c>
      <c r="K42" s="58">
        <f>IF(AND($C42&lt;K$33,COUNT($E42:J42)&lt;$D$3),$D42/MIN($D$3,COUNT($C$42:$C$61)-COUNT($C$42:$C42)),"")</f>
        <v>0.59375</v>
      </c>
      <c r="L42" s="58">
        <f>IF(AND($C42&lt;L$33,COUNT($E42:K42)&lt;$D$3),$D42/MIN($D$3,COUNT($C$42:$C$61)-COUNT($C$42:$C42)),"")</f>
        <v>0.59375</v>
      </c>
      <c r="M42" s="58">
        <f>IF(AND($C42&lt;M$33,COUNT($E42:L42)&lt;$D$3),$D42/MIN($D$3,COUNT($C$42:$C$61)-COUNT($C$42:$C42)),"")</f>
        <v>0.59375</v>
      </c>
      <c r="N42" s="58" t="str">
        <f>IF(AND($C42&lt;N$33,COUNT($E42:M42)&lt;$D$3),$D42/MIN($D$3,COUNT($C$42:$C$61)-COUNT($C$42:$C42)),"")</f>
        <v/>
      </c>
      <c r="O42" s="58" t="str">
        <f>IF(AND($C42&lt;O$33,COUNT($E42:N42)&lt;$D$3),$D42/MIN($D$3,COUNT($C$42:$C$61)-COUNT($C$42:$C42)),"")</f>
        <v/>
      </c>
      <c r="P42" s="58" t="str">
        <f>IF(AND($C42&lt;P$33,COUNT($E42:O42)&lt;$D$3),$D42/MIN($D$3,COUNT($C$42:$C$61)-COUNT($C$42:$C42)),"")</f>
        <v/>
      </c>
      <c r="Q42" s="58" t="str">
        <f>IF(AND($C42&lt;Q$33,COUNT($E42:P42)&lt;$D$3),$D42/MIN($D$3,COUNT($C$42:$C$61)-COUNT($C$42:$C42)),"")</f>
        <v/>
      </c>
      <c r="R42" s="58" t="str">
        <f>IF(AND($C42&lt;R$33,COUNT($E42:Q42)&lt;$D$3),$D42/MIN($D$3,COUNT($C$42:$C$61)-COUNT($C$42:$C42)),"")</f>
        <v/>
      </c>
      <c r="S42" s="58" t="str">
        <f>IF(AND($C42&lt;S$33,COUNT($E42:R42)&lt;$D$3),$D42/MIN($D$3,COUNT($C$42:$C$61)-COUNT($C$42:$C42)),"")</f>
        <v/>
      </c>
      <c r="T42" s="58" t="str">
        <f>IF(AND($C42&lt;T$33,COUNT($E42:S42)&lt;$D$3),$D42/MIN($D$3,COUNT($C$42:$C$61)-COUNT($C$42:$C42)),"")</f>
        <v/>
      </c>
      <c r="U42" s="58" t="str">
        <f>IF(AND($C42&lt;U$33,COUNT($E42:T42)&lt;$D$3),$D42/MIN($D$3,COUNT($C$42:$C$61)-COUNT($C$42:$C42)),"")</f>
        <v/>
      </c>
      <c r="V42" s="58" t="str">
        <f>IF(AND($C42&lt;V$33,COUNT($E42:U42)&lt;$D$3),$D42/MIN($D$3,COUNT($C$42:$C$61)-COUNT($C$42:$C42)),"")</f>
        <v/>
      </c>
      <c r="W42" s="58" t="str">
        <f>IF(AND($C42&lt;W$33,COUNT($E42:V42)&lt;$D$3),$D42/MIN($D$3,COUNT($C$42:$C$61)-COUNT($C$42:$C42)),"")</f>
        <v/>
      </c>
      <c r="X42" s="58" t="str">
        <f>IF(AND($C42&lt;X$33,COUNT($E42:W42)&lt;$D$3),$D42/MIN($D$3,COUNT($C$42:$C$61)-COUNT($C$42:$C42)),"")</f>
        <v/>
      </c>
      <c r="Y42" s="58">
        <f t="shared" ref="Y42:Y62" si="15">SUM(E42:X42)</f>
        <v>4.75</v>
      </c>
    </row>
    <row r="43" spans="1:25" x14ac:dyDescent="0.15">
      <c r="B43" s="69"/>
      <c r="C43" s="70">
        <v>31</v>
      </c>
      <c r="D43" s="60">
        <v>4.75</v>
      </c>
      <c r="E43" s="61" t="str">
        <f t="shared" si="14"/>
        <v/>
      </c>
      <c r="F43" s="61" t="str">
        <f>IF(AND($C43&lt;F$33,COUNT($E43:E43)&lt;$D$3),$D43/MIN($D$3,COUNT($C$42:$C$61)-COUNT($C$42:$C43)),"")</f>
        <v/>
      </c>
      <c r="G43" s="61">
        <f>IF(AND($C43&lt;G$33,COUNT($E43:F43)&lt;$D$3),$D43/MIN($D$3,COUNT($C$42:$C$61)-COUNT($C$42:$C43)),"")</f>
        <v>0.59375</v>
      </c>
      <c r="H43" s="61">
        <f>IF(AND($C43&lt;H$33,COUNT($E43:G43)&lt;$D$3),$D43/MIN($D$3,COUNT($C$42:$C$61)-COUNT($C$42:$C43)),"")</f>
        <v>0.59375</v>
      </c>
      <c r="I43" s="61">
        <f>IF(AND($C43&lt;I$33,COUNT($E43:H43)&lt;$D$3),$D43/MIN($D$3,COUNT($C$42:$C$61)-COUNT($C$42:$C43)),"")</f>
        <v>0.59375</v>
      </c>
      <c r="J43" s="61">
        <f>IF(AND($C43&lt;J$33,COUNT($E43:I43)&lt;$D$3),$D43/MIN($D$3,COUNT($C$42:$C$61)-COUNT($C$42:$C43)),"")</f>
        <v>0.59375</v>
      </c>
      <c r="K43" s="61">
        <f>IF(AND($C43&lt;K$33,COUNT($E43:J43)&lt;$D$3),$D43/MIN($D$3,COUNT($C$42:$C$61)-COUNT($C$42:$C43)),"")</f>
        <v>0.59375</v>
      </c>
      <c r="L43" s="61">
        <f>IF(AND($C43&lt;L$33,COUNT($E43:K43)&lt;$D$3),$D43/MIN($D$3,COUNT($C$42:$C$61)-COUNT($C$42:$C43)),"")</f>
        <v>0.59375</v>
      </c>
      <c r="M43" s="61">
        <f>IF(AND($C43&lt;M$33,COUNT($E43:L43)&lt;$D$3),$D43/MIN($D$3,COUNT($C$42:$C$61)-COUNT($C$42:$C43)),"")</f>
        <v>0.59375</v>
      </c>
      <c r="N43" s="61">
        <f>IF(AND($C43&lt;N$33,COUNT($E43:M43)&lt;$D$3),$D43/MIN($D$3,COUNT($C$42:$C$61)-COUNT($C$42:$C43)),"")</f>
        <v>0.59375</v>
      </c>
      <c r="O43" s="61" t="str">
        <f>IF(AND($C43&lt;O$33,COUNT($E43:N43)&lt;$D$3),$D43/MIN($D$3,COUNT($C$42:$C$61)-COUNT($C$42:$C43)),"")</f>
        <v/>
      </c>
      <c r="P43" s="61" t="str">
        <f>IF(AND($C43&lt;P$33,COUNT($E43:O43)&lt;$D$3),$D43/MIN($D$3,COUNT($C$42:$C$61)-COUNT($C$42:$C43)),"")</f>
        <v/>
      </c>
      <c r="Q43" s="61" t="str">
        <f>IF(AND($C43&lt;Q$33,COUNT($E43:P43)&lt;$D$3),$D43/MIN($D$3,COUNT($C$42:$C$61)-COUNT($C$42:$C43)),"")</f>
        <v/>
      </c>
      <c r="R43" s="61" t="str">
        <f>IF(AND($C43&lt;R$33,COUNT($E43:Q43)&lt;$D$3),$D43/MIN($D$3,COUNT($C$42:$C$61)-COUNT($C$42:$C43)),"")</f>
        <v/>
      </c>
      <c r="S43" s="61" t="str">
        <f>IF(AND($C43&lt;S$33,COUNT($E43:R43)&lt;$D$3),$D43/MIN($D$3,COUNT($C$42:$C$61)-COUNT($C$42:$C43)),"")</f>
        <v/>
      </c>
      <c r="T43" s="61" t="str">
        <f>IF(AND($C43&lt;T$33,COUNT($E43:S43)&lt;$D$3),$D43/MIN($D$3,COUNT($C$42:$C$61)-COUNT($C$42:$C43)),"")</f>
        <v/>
      </c>
      <c r="U43" s="61" t="str">
        <f>IF(AND($C43&lt;U$33,COUNT($E43:T43)&lt;$D$3),$D43/MIN($D$3,COUNT($C$42:$C$61)-COUNT($C$42:$C43)),"")</f>
        <v/>
      </c>
      <c r="V43" s="61" t="str">
        <f>IF(AND($C43&lt;V$33,COUNT($E43:U43)&lt;$D$3),$D43/MIN($D$3,COUNT($C$42:$C$61)-COUNT($C$42:$C43)),"")</f>
        <v/>
      </c>
      <c r="W43" s="61" t="str">
        <f>IF(AND($C43&lt;W$33,COUNT($E43:V43)&lt;$D$3),$D43/MIN($D$3,COUNT($C$42:$C$61)-COUNT($C$42:$C43)),"")</f>
        <v/>
      </c>
      <c r="X43" s="61" t="str">
        <f>IF(AND($C43&lt;X$33,COUNT($E43:W43)&lt;$D$3),$D43/MIN($D$3,COUNT($C$42:$C$61)-COUNT($C$42:$C43)),"")</f>
        <v/>
      </c>
      <c r="Y43" s="61">
        <f t="shared" si="15"/>
        <v>4.75</v>
      </c>
    </row>
    <row r="44" spans="1:25" x14ac:dyDescent="0.15">
      <c r="B44" s="69"/>
      <c r="C44" s="70">
        <v>32</v>
      </c>
      <c r="D44" s="60">
        <v>4.75</v>
      </c>
      <c r="E44" s="61" t="str">
        <f t="shared" si="14"/>
        <v/>
      </c>
      <c r="F44" s="61" t="str">
        <f>IF(AND($C44&lt;F$33,COUNT($E44:E44)&lt;$D$3),$D44/MIN($D$3,COUNT($C$42:$C$61)-COUNT($C$42:$C44)),"")</f>
        <v/>
      </c>
      <c r="G44" s="61" t="str">
        <f>IF(AND($C44&lt;G$33,COUNT($E44:F44)&lt;$D$3),$D44/MIN($D$3,COUNT($C$42:$C$61)-COUNT($C$42:$C44)),"")</f>
        <v/>
      </c>
      <c r="H44" s="61">
        <f>IF(AND($C44&lt;H$33,COUNT($E44:G44)&lt;$D$3),$D44/MIN($D$3,COUNT($C$42:$C$61)-COUNT($C$42:$C44)),"")</f>
        <v>0.59375</v>
      </c>
      <c r="I44" s="61">
        <f>IF(AND($C44&lt;I$33,COUNT($E44:H44)&lt;$D$3),$D44/MIN($D$3,COUNT($C$42:$C$61)-COUNT($C$42:$C44)),"")</f>
        <v>0.59375</v>
      </c>
      <c r="J44" s="61">
        <f>IF(AND($C44&lt;J$33,COUNT($E44:I44)&lt;$D$3),$D44/MIN($D$3,COUNT($C$42:$C$61)-COUNT($C$42:$C44)),"")</f>
        <v>0.59375</v>
      </c>
      <c r="K44" s="61">
        <f>IF(AND($C44&lt;K$33,COUNT($E44:J44)&lt;$D$3),$D44/MIN($D$3,COUNT($C$42:$C$61)-COUNT($C$42:$C44)),"")</f>
        <v>0.59375</v>
      </c>
      <c r="L44" s="61">
        <f>IF(AND($C44&lt;L$33,COUNT($E44:K44)&lt;$D$3),$D44/MIN($D$3,COUNT($C$42:$C$61)-COUNT($C$42:$C44)),"")</f>
        <v>0.59375</v>
      </c>
      <c r="M44" s="61">
        <f>IF(AND($C44&lt;M$33,COUNT($E44:L44)&lt;$D$3),$D44/MIN($D$3,COUNT($C$42:$C$61)-COUNT($C$42:$C44)),"")</f>
        <v>0.59375</v>
      </c>
      <c r="N44" s="61">
        <f>IF(AND($C44&lt;N$33,COUNT($E44:M44)&lt;$D$3),$D44/MIN($D$3,COUNT($C$42:$C$61)-COUNT($C$42:$C44)),"")</f>
        <v>0.59375</v>
      </c>
      <c r="O44" s="61">
        <f>IF(AND($C44&lt;O$33,COUNT($E44:N44)&lt;$D$3),$D44/MIN($D$3,COUNT($C$42:$C$61)-COUNT($C$42:$C44)),"")</f>
        <v>0.59375</v>
      </c>
      <c r="P44" s="61" t="str">
        <f>IF(AND($C44&lt;P$33,COUNT($E44:O44)&lt;$D$3),$D44/MIN($D$3,COUNT($C$42:$C$61)-COUNT($C$42:$C44)),"")</f>
        <v/>
      </c>
      <c r="Q44" s="61" t="str">
        <f>IF(AND($C44&lt;Q$33,COUNT($E44:P44)&lt;$D$3),$D44/MIN($D$3,COUNT($C$42:$C$61)-COUNT($C$42:$C44)),"")</f>
        <v/>
      </c>
      <c r="R44" s="61" t="str">
        <f>IF(AND($C44&lt;R$33,COUNT($E44:Q44)&lt;$D$3),$D44/MIN($D$3,COUNT($C$42:$C$61)-COUNT($C$42:$C44)),"")</f>
        <v/>
      </c>
      <c r="S44" s="61" t="str">
        <f>IF(AND($C44&lt;S$33,COUNT($E44:R44)&lt;$D$3),$D44/MIN($D$3,COUNT($C$42:$C$61)-COUNT($C$42:$C44)),"")</f>
        <v/>
      </c>
      <c r="T44" s="61" t="str">
        <f>IF(AND($C44&lt;T$33,COUNT($E44:S44)&lt;$D$3),$D44/MIN($D$3,COUNT($C$42:$C$61)-COUNT($C$42:$C44)),"")</f>
        <v/>
      </c>
      <c r="U44" s="61" t="str">
        <f>IF(AND($C44&lt;U$33,COUNT($E44:T44)&lt;$D$3),$D44/MIN($D$3,COUNT($C$42:$C$61)-COUNT($C$42:$C44)),"")</f>
        <v/>
      </c>
      <c r="V44" s="61" t="str">
        <f>IF(AND($C44&lt;V$33,COUNT($E44:U44)&lt;$D$3),$D44/MIN($D$3,COUNT($C$42:$C$61)-COUNT($C$42:$C44)),"")</f>
        <v/>
      </c>
      <c r="W44" s="61" t="str">
        <f>IF(AND($C44&lt;W$33,COUNT($E44:V44)&lt;$D$3),$D44/MIN($D$3,COUNT($C$42:$C$61)-COUNT($C$42:$C44)),"")</f>
        <v/>
      </c>
      <c r="X44" s="61" t="str">
        <f>IF(AND($C44&lt;X$33,COUNT($E44:W44)&lt;$D$3),$D44/MIN($D$3,COUNT($C$42:$C$61)-COUNT($C$42:$C44)),"")</f>
        <v/>
      </c>
      <c r="Y44" s="61">
        <f t="shared" si="15"/>
        <v>4.75</v>
      </c>
    </row>
    <row r="45" spans="1:25" x14ac:dyDescent="0.15">
      <c r="B45" s="69"/>
      <c r="C45" s="70">
        <v>33</v>
      </c>
      <c r="D45" s="60">
        <v>4.75</v>
      </c>
      <c r="E45" s="61" t="str">
        <f t="shared" si="14"/>
        <v/>
      </c>
      <c r="F45" s="61" t="str">
        <f>IF(AND($C45&lt;F$33,COUNT($E45:E45)&lt;$D$3),$D45/MIN($D$3,COUNT($C$42:$C$61)-COUNT($C$42:$C45)),"")</f>
        <v/>
      </c>
      <c r="G45" s="61" t="str">
        <f>IF(AND($C45&lt;G$33,COUNT($E45:F45)&lt;$D$3),$D45/MIN($D$3,COUNT($C$42:$C$61)-COUNT($C$42:$C45)),"")</f>
        <v/>
      </c>
      <c r="H45" s="61" t="str">
        <f>IF(AND($C45&lt;H$33,COUNT($E45:G45)&lt;$D$3),$D45/MIN($D$3,COUNT($C$42:$C$61)-COUNT($C$42:$C45)),"")</f>
        <v/>
      </c>
      <c r="I45" s="61">
        <f>IF(AND($C45&lt;I$33,COUNT($E45:H45)&lt;$D$3),$D45/MIN($D$3,COUNT($C$42:$C$61)-COUNT($C$42:$C45)),"")</f>
        <v>0.59375</v>
      </c>
      <c r="J45" s="61">
        <f>IF(AND($C45&lt;J$33,COUNT($E45:I45)&lt;$D$3),$D45/MIN($D$3,COUNT($C$42:$C$61)-COUNT($C$42:$C45)),"")</f>
        <v>0.59375</v>
      </c>
      <c r="K45" s="61">
        <f>IF(AND($C45&lt;K$33,COUNT($E45:J45)&lt;$D$3),$D45/MIN($D$3,COUNT($C$42:$C$61)-COUNT($C$42:$C45)),"")</f>
        <v>0.59375</v>
      </c>
      <c r="L45" s="61">
        <f>IF(AND($C45&lt;L$33,COUNT($E45:K45)&lt;$D$3),$D45/MIN($D$3,COUNT($C$42:$C$61)-COUNT($C$42:$C45)),"")</f>
        <v>0.59375</v>
      </c>
      <c r="M45" s="61">
        <f>IF(AND($C45&lt;M$33,COUNT($E45:L45)&lt;$D$3),$D45/MIN($D$3,COUNT($C$42:$C$61)-COUNT($C$42:$C45)),"")</f>
        <v>0.59375</v>
      </c>
      <c r="N45" s="61">
        <f>IF(AND($C45&lt;N$33,COUNT($E45:M45)&lt;$D$3),$D45/MIN($D$3,COUNT($C$42:$C$61)-COUNT($C$42:$C45)),"")</f>
        <v>0.59375</v>
      </c>
      <c r="O45" s="61">
        <f>IF(AND($C45&lt;O$33,COUNT($E45:N45)&lt;$D$3),$D45/MIN($D$3,COUNT($C$42:$C$61)-COUNT($C$42:$C45)),"")</f>
        <v>0.59375</v>
      </c>
      <c r="P45" s="61">
        <f>IF(AND($C45&lt;P$33,COUNT($E45:O45)&lt;$D$3),$D45/MIN($D$3,COUNT($C$42:$C$61)-COUNT($C$42:$C45)),"")</f>
        <v>0.59375</v>
      </c>
      <c r="Q45" s="61" t="str">
        <f>IF(AND($C45&lt;Q$33,COUNT($E45:P45)&lt;$D$3),$D45/MIN($D$3,COUNT($C$42:$C$61)-COUNT($C$42:$C45)),"")</f>
        <v/>
      </c>
      <c r="R45" s="61" t="str">
        <f>IF(AND($C45&lt;R$33,COUNT($E45:Q45)&lt;$D$3),$D45/MIN($D$3,COUNT($C$42:$C$61)-COUNT($C$42:$C45)),"")</f>
        <v/>
      </c>
      <c r="S45" s="61" t="str">
        <f>IF(AND($C45&lt;S$33,COUNT($E45:R45)&lt;$D$3),$D45/MIN($D$3,COUNT($C$42:$C$61)-COUNT($C$42:$C45)),"")</f>
        <v/>
      </c>
      <c r="T45" s="61" t="str">
        <f>IF(AND($C45&lt;T$33,COUNT($E45:S45)&lt;$D$3),$D45/MIN($D$3,COUNT($C$42:$C$61)-COUNT($C$42:$C45)),"")</f>
        <v/>
      </c>
      <c r="U45" s="61" t="str">
        <f>IF(AND($C45&lt;U$33,COUNT($E45:T45)&lt;$D$3),$D45/MIN($D$3,COUNT($C$42:$C$61)-COUNT($C$42:$C45)),"")</f>
        <v/>
      </c>
      <c r="V45" s="61" t="str">
        <f>IF(AND($C45&lt;V$33,COUNT($E45:U45)&lt;$D$3),$D45/MIN($D$3,COUNT($C$42:$C$61)-COUNT($C$42:$C45)),"")</f>
        <v/>
      </c>
      <c r="W45" s="61" t="str">
        <f>IF(AND($C45&lt;W$33,COUNT($E45:V45)&lt;$D$3),$D45/MIN($D$3,COUNT($C$42:$C$61)-COUNT($C$42:$C45)),"")</f>
        <v/>
      </c>
      <c r="X45" s="61" t="str">
        <f>IF(AND($C45&lt;X$33,COUNT($E45:W45)&lt;$D$3),$D45/MIN($D$3,COUNT($C$42:$C$61)-COUNT($C$42:$C45)),"")</f>
        <v/>
      </c>
      <c r="Y45" s="61">
        <f t="shared" si="15"/>
        <v>4.75</v>
      </c>
    </row>
    <row r="46" spans="1:25" x14ac:dyDescent="0.15">
      <c r="B46" s="69"/>
      <c r="C46" s="70">
        <v>34</v>
      </c>
      <c r="D46" s="60">
        <v>4.75</v>
      </c>
      <c r="E46" s="61" t="str">
        <f t="shared" si="14"/>
        <v/>
      </c>
      <c r="F46" s="61" t="str">
        <f>IF(AND($C46&lt;F$33,COUNT($E46:E46)&lt;$D$3),$D46/MIN($D$3,COUNT($C$42:$C$61)-COUNT($C$42:$C46)),"")</f>
        <v/>
      </c>
      <c r="G46" s="61" t="str">
        <f>IF(AND($C46&lt;G$33,COUNT($E46:F46)&lt;$D$3),$D46/MIN($D$3,COUNT($C$42:$C$61)-COUNT($C$42:$C46)),"")</f>
        <v/>
      </c>
      <c r="H46" s="61" t="str">
        <f>IF(AND($C46&lt;H$33,COUNT($E46:G46)&lt;$D$3),$D46/MIN($D$3,COUNT($C$42:$C$61)-COUNT($C$42:$C46)),"")</f>
        <v/>
      </c>
      <c r="I46" s="61" t="str">
        <f>IF(AND($C46&lt;I$33,COUNT($E46:H46)&lt;$D$3),$D46/MIN($D$3,COUNT($C$42:$C$61)-COUNT($C$42:$C46)),"")</f>
        <v/>
      </c>
      <c r="J46" s="61">
        <f>IF(AND($C46&lt;J$33,COUNT($E46:I46)&lt;$D$3),$D46/MIN($D$3,COUNT($C$42:$C$61)-COUNT($C$42:$C46)),"")</f>
        <v>0.59375</v>
      </c>
      <c r="K46" s="61">
        <f>IF(AND($C46&lt;K$33,COUNT($E46:J46)&lt;$D$3),$D46/MIN($D$3,COUNT($C$42:$C$61)-COUNT($C$42:$C46)),"")</f>
        <v>0.59375</v>
      </c>
      <c r="L46" s="61">
        <f>IF(AND($C46&lt;L$33,COUNT($E46:K46)&lt;$D$3),$D46/MIN($D$3,COUNT($C$42:$C$61)-COUNT($C$42:$C46)),"")</f>
        <v>0.59375</v>
      </c>
      <c r="M46" s="61">
        <f>IF(AND($C46&lt;M$33,COUNT($E46:L46)&lt;$D$3),$D46/MIN($D$3,COUNT($C$42:$C$61)-COUNT($C$42:$C46)),"")</f>
        <v>0.59375</v>
      </c>
      <c r="N46" s="61">
        <f>IF(AND($C46&lt;N$33,COUNT($E46:M46)&lt;$D$3),$D46/MIN($D$3,COUNT($C$42:$C$61)-COUNT($C$42:$C46)),"")</f>
        <v>0.59375</v>
      </c>
      <c r="O46" s="61">
        <f>IF(AND($C46&lt;O$33,COUNT($E46:N46)&lt;$D$3),$D46/MIN($D$3,COUNT($C$42:$C$61)-COUNT($C$42:$C46)),"")</f>
        <v>0.59375</v>
      </c>
      <c r="P46" s="61">
        <f>IF(AND($C46&lt;P$33,COUNT($E46:O46)&lt;$D$3),$D46/MIN($D$3,COUNT($C$42:$C$61)-COUNT($C$42:$C46)),"")</f>
        <v>0.59375</v>
      </c>
      <c r="Q46" s="61">
        <f>IF(AND($C46&lt;Q$33,COUNT($E46:P46)&lt;$D$3),$D46/MIN($D$3,COUNT($C$42:$C$61)-COUNT($C$42:$C46)),"")</f>
        <v>0.59375</v>
      </c>
      <c r="R46" s="61" t="str">
        <f>IF(AND($C46&lt;R$33,COUNT($E46:Q46)&lt;$D$3),$D46/MIN($D$3,COUNT($C$42:$C$61)-COUNT($C$42:$C46)),"")</f>
        <v/>
      </c>
      <c r="S46" s="61" t="str">
        <f>IF(AND($C46&lt;S$33,COUNT($E46:R46)&lt;$D$3),$D46/MIN($D$3,COUNT($C$42:$C$61)-COUNT($C$42:$C46)),"")</f>
        <v/>
      </c>
      <c r="T46" s="61" t="str">
        <f>IF(AND($C46&lt;T$33,COUNT($E46:S46)&lt;$D$3),$D46/MIN($D$3,COUNT($C$42:$C$61)-COUNT($C$42:$C46)),"")</f>
        <v/>
      </c>
      <c r="U46" s="61" t="str">
        <f>IF(AND($C46&lt;U$33,COUNT($E46:T46)&lt;$D$3),$D46/MIN($D$3,COUNT($C$42:$C$61)-COUNT($C$42:$C46)),"")</f>
        <v/>
      </c>
      <c r="V46" s="61" t="str">
        <f>IF(AND($C46&lt;V$33,COUNT($E46:U46)&lt;$D$3),$D46/MIN($D$3,COUNT($C$42:$C$61)-COUNT($C$42:$C46)),"")</f>
        <v/>
      </c>
      <c r="W46" s="61" t="str">
        <f>IF(AND($C46&lt;W$33,COUNT($E46:V46)&lt;$D$3),$D46/MIN($D$3,COUNT($C$42:$C$61)-COUNT($C$42:$C46)),"")</f>
        <v/>
      </c>
      <c r="X46" s="61" t="str">
        <f>IF(AND($C46&lt;X$33,COUNT($E46:W46)&lt;$D$3),$D46/MIN($D$3,COUNT($C$42:$C$61)-COUNT($C$42:$C46)),"")</f>
        <v/>
      </c>
      <c r="Y46" s="61">
        <f t="shared" si="15"/>
        <v>4.75</v>
      </c>
    </row>
    <row r="47" spans="1:25" x14ac:dyDescent="0.15">
      <c r="B47" s="69"/>
      <c r="C47" s="70">
        <v>35</v>
      </c>
      <c r="D47" s="60">
        <v>4.75</v>
      </c>
      <c r="E47" s="61" t="str">
        <f t="shared" si="14"/>
        <v/>
      </c>
      <c r="F47" s="61" t="str">
        <f>IF(AND($C47&lt;F$33,COUNT($E47:E47)&lt;$D$3),$D47/MIN($D$3,COUNT($C$42:$C$61)-COUNT($C$42:$C47)),"")</f>
        <v/>
      </c>
      <c r="G47" s="61" t="str">
        <f>IF(AND($C47&lt;G$33,COUNT($E47:F47)&lt;$D$3),$D47/MIN($D$3,COUNT($C$42:$C$61)-COUNT($C$42:$C47)),"")</f>
        <v/>
      </c>
      <c r="H47" s="61" t="str">
        <f>IF(AND($C47&lt;H$33,COUNT($E47:G47)&lt;$D$3),$D47/MIN($D$3,COUNT($C$42:$C$61)-COUNT($C$42:$C47)),"")</f>
        <v/>
      </c>
      <c r="I47" s="61" t="str">
        <f>IF(AND($C47&lt;I$33,COUNT($E47:H47)&lt;$D$3),$D47/MIN($D$3,COUNT($C$42:$C$61)-COUNT($C$42:$C47)),"")</f>
        <v/>
      </c>
      <c r="J47" s="61" t="str">
        <f>IF(AND($C47&lt;J$33,COUNT($E47:I47)&lt;$D$3),$D47/MIN($D$3,COUNT($C$42:$C$61)-COUNT($C$42:$C47)),"")</f>
        <v/>
      </c>
      <c r="K47" s="61">
        <f>IF(AND($C47&lt;K$33,COUNT($E47:J47)&lt;$D$3),$D47/MIN($D$3,COUNT($C$42:$C$61)-COUNT($C$42:$C47)),"")</f>
        <v>0.59375</v>
      </c>
      <c r="L47" s="61">
        <f>IF(AND($C47&lt;L$33,COUNT($E47:K47)&lt;$D$3),$D47/MIN($D$3,COUNT($C$42:$C$61)-COUNT($C$42:$C47)),"")</f>
        <v>0.59375</v>
      </c>
      <c r="M47" s="61">
        <f>IF(AND($C47&lt;M$33,COUNT($E47:L47)&lt;$D$3),$D47/MIN($D$3,COUNT($C$42:$C$61)-COUNT($C$42:$C47)),"")</f>
        <v>0.59375</v>
      </c>
      <c r="N47" s="61">
        <f>IF(AND($C47&lt;N$33,COUNT($E47:M47)&lt;$D$3),$D47/MIN($D$3,COUNT($C$42:$C$61)-COUNT($C$42:$C47)),"")</f>
        <v>0.59375</v>
      </c>
      <c r="O47" s="61">
        <f>IF(AND($C47&lt;O$33,COUNT($E47:N47)&lt;$D$3),$D47/MIN($D$3,COUNT($C$42:$C$61)-COUNT($C$42:$C47)),"")</f>
        <v>0.59375</v>
      </c>
      <c r="P47" s="61">
        <f>IF(AND($C47&lt;P$33,COUNT($E47:O47)&lt;$D$3),$D47/MIN($D$3,COUNT($C$42:$C$61)-COUNT($C$42:$C47)),"")</f>
        <v>0.59375</v>
      </c>
      <c r="Q47" s="61">
        <f>IF(AND($C47&lt;Q$33,COUNT($E47:P47)&lt;$D$3),$D47/MIN($D$3,COUNT($C$42:$C$61)-COUNT($C$42:$C47)),"")</f>
        <v>0.59375</v>
      </c>
      <c r="R47" s="61">
        <f>IF(AND($C47&lt;R$33,COUNT($E47:Q47)&lt;$D$3),$D47/MIN($D$3,COUNT($C$42:$C$61)-COUNT($C$42:$C47)),"")</f>
        <v>0.59375</v>
      </c>
      <c r="S47" s="61" t="str">
        <f>IF(AND($C47&lt;S$33,COUNT($E47:R47)&lt;$D$3),$D47/MIN($D$3,COUNT($C$42:$C$61)-COUNT($C$42:$C47)),"")</f>
        <v/>
      </c>
      <c r="T47" s="61" t="str">
        <f>IF(AND($C47&lt;T$33,COUNT($E47:S47)&lt;$D$3),$D47/MIN($D$3,COUNT($C$42:$C$61)-COUNT($C$42:$C47)),"")</f>
        <v/>
      </c>
      <c r="U47" s="61" t="str">
        <f>IF(AND($C47&lt;U$33,COUNT($E47:T47)&lt;$D$3),$D47/MIN($D$3,COUNT($C$42:$C$61)-COUNT($C$42:$C47)),"")</f>
        <v/>
      </c>
      <c r="V47" s="61" t="str">
        <f>IF(AND($C47&lt;V$33,COUNT($E47:U47)&lt;$D$3),$D47/MIN($D$3,COUNT($C$42:$C$61)-COUNT($C$42:$C47)),"")</f>
        <v/>
      </c>
      <c r="W47" s="61" t="str">
        <f>IF(AND($C47&lt;W$33,COUNT($E47:V47)&lt;$D$3),$D47/MIN($D$3,COUNT($C$42:$C$61)-COUNT($C$42:$C47)),"")</f>
        <v/>
      </c>
      <c r="X47" s="61" t="str">
        <f>IF(AND($C47&lt;X$33,COUNT($E47:W47)&lt;$D$3),$D47/MIN($D$3,COUNT($C$42:$C$61)-COUNT($C$42:$C47)),"")</f>
        <v/>
      </c>
      <c r="Y47" s="61">
        <f t="shared" si="15"/>
        <v>4.75</v>
      </c>
    </row>
    <row r="48" spans="1:25" x14ac:dyDescent="0.15">
      <c r="B48" s="69"/>
      <c r="C48" s="70">
        <v>36</v>
      </c>
      <c r="D48" s="60">
        <v>4.75</v>
      </c>
      <c r="E48" s="61" t="str">
        <f t="shared" si="14"/>
        <v/>
      </c>
      <c r="F48" s="61" t="str">
        <f>IF(AND($C48&lt;F$33,COUNT($E48:E48)&lt;$D$3),$D48/MIN($D$3,COUNT($C$42:$C$61)-COUNT($C$42:$C48)),"")</f>
        <v/>
      </c>
      <c r="G48" s="61" t="str">
        <f>IF(AND($C48&lt;G$33,COUNT($E48:F48)&lt;$D$3),$D48/MIN($D$3,COUNT($C$42:$C$61)-COUNT($C$42:$C48)),"")</f>
        <v/>
      </c>
      <c r="H48" s="61" t="str">
        <f>IF(AND($C48&lt;H$33,COUNT($E48:G48)&lt;$D$3),$D48/MIN($D$3,COUNT($C$42:$C$61)-COUNT($C$42:$C48)),"")</f>
        <v/>
      </c>
      <c r="I48" s="61" t="str">
        <f>IF(AND($C48&lt;I$33,COUNT($E48:H48)&lt;$D$3),$D48/MIN($D$3,COUNT($C$42:$C$61)-COUNT($C$42:$C48)),"")</f>
        <v/>
      </c>
      <c r="J48" s="61" t="str">
        <f>IF(AND($C48&lt;J$33,COUNT($E48:I48)&lt;$D$3),$D48/MIN($D$3,COUNT($C$42:$C$61)-COUNT($C$42:$C48)),"")</f>
        <v/>
      </c>
      <c r="K48" s="61" t="str">
        <f>IF(AND($C48&lt;K$33,COUNT($E48:J48)&lt;$D$3),$D48/MIN($D$3,COUNT($C$42:$C$61)-COUNT($C$42:$C48)),"")</f>
        <v/>
      </c>
      <c r="L48" s="61">
        <f>IF(AND($C48&lt;L$33,COUNT($E48:K48)&lt;$D$3),$D48/MIN($D$3,COUNT($C$42:$C$61)-COUNT($C$42:$C48)),"")</f>
        <v>0.59375</v>
      </c>
      <c r="M48" s="61">
        <f>IF(AND($C48&lt;M$33,COUNT($E48:L48)&lt;$D$3),$D48/MIN($D$3,COUNT($C$42:$C$61)-COUNT($C$42:$C48)),"")</f>
        <v>0.59375</v>
      </c>
      <c r="N48" s="61">
        <f>IF(AND($C48&lt;N$33,COUNT($E48:M48)&lt;$D$3),$D48/MIN($D$3,COUNT($C$42:$C$61)-COUNT($C$42:$C48)),"")</f>
        <v>0.59375</v>
      </c>
      <c r="O48" s="61">
        <f>IF(AND($C48&lt;O$33,COUNT($E48:N48)&lt;$D$3),$D48/MIN($D$3,COUNT($C$42:$C$61)-COUNT($C$42:$C48)),"")</f>
        <v>0.59375</v>
      </c>
      <c r="P48" s="61">
        <f>IF(AND($C48&lt;P$33,COUNT($E48:O48)&lt;$D$3),$D48/MIN($D$3,COUNT($C$42:$C$61)-COUNT($C$42:$C48)),"")</f>
        <v>0.59375</v>
      </c>
      <c r="Q48" s="61">
        <f>IF(AND($C48&lt;Q$33,COUNT($E48:P48)&lt;$D$3),$D48/MIN($D$3,COUNT($C$42:$C$61)-COUNT($C$42:$C48)),"")</f>
        <v>0.59375</v>
      </c>
      <c r="R48" s="61">
        <f>IF(AND($C48&lt;R$33,COUNT($E48:Q48)&lt;$D$3),$D48/MIN($D$3,COUNT($C$42:$C$61)-COUNT($C$42:$C48)),"")</f>
        <v>0.59375</v>
      </c>
      <c r="S48" s="61">
        <f>IF(AND($C48&lt;S$33,COUNT($E48:R48)&lt;$D$3),$D48/MIN($D$3,COUNT($C$42:$C$61)-COUNT($C$42:$C48)),"")</f>
        <v>0.59375</v>
      </c>
      <c r="T48" s="61" t="str">
        <f>IF(AND($C48&lt;T$33,COUNT($E48:S48)&lt;$D$3),$D48/MIN($D$3,COUNT($C$42:$C$61)-COUNT($C$42:$C48)),"")</f>
        <v/>
      </c>
      <c r="U48" s="61" t="str">
        <f>IF(AND($C48&lt;U$33,COUNT($E48:T48)&lt;$D$3),$D48/MIN($D$3,COUNT($C$42:$C$61)-COUNT($C$42:$C48)),"")</f>
        <v/>
      </c>
      <c r="V48" s="61" t="str">
        <f>IF(AND($C48&lt;V$33,COUNT($E48:U48)&lt;$D$3),$D48/MIN($D$3,COUNT($C$42:$C$61)-COUNT($C$42:$C48)),"")</f>
        <v/>
      </c>
      <c r="W48" s="61" t="str">
        <f>IF(AND($C48&lt;W$33,COUNT($E48:V48)&lt;$D$3),$D48/MIN($D$3,COUNT($C$42:$C$61)-COUNT($C$42:$C48)),"")</f>
        <v/>
      </c>
      <c r="X48" s="61" t="str">
        <f>IF(AND($C48&lt;X$33,COUNT($E48:W48)&lt;$D$3),$D48/MIN($D$3,COUNT($C$42:$C$61)-COUNT($C$42:$C48)),"")</f>
        <v/>
      </c>
      <c r="Y48" s="61">
        <f t="shared" si="15"/>
        <v>4.75</v>
      </c>
    </row>
    <row r="49" spans="1:26" x14ac:dyDescent="0.15">
      <c r="B49" s="69"/>
      <c r="C49" s="70">
        <v>37</v>
      </c>
      <c r="D49" s="60">
        <v>4.75</v>
      </c>
      <c r="E49" s="61" t="str">
        <f t="shared" si="14"/>
        <v/>
      </c>
      <c r="F49" s="61" t="str">
        <f>IF(AND($C49&lt;F$33,COUNT($E49:E49)&lt;$D$3),$D49/MIN($D$3,COUNT($C$42:$C$61)-COUNT($C$42:$C49)),"")</f>
        <v/>
      </c>
      <c r="G49" s="61" t="str">
        <f>IF(AND($C49&lt;G$33,COUNT($E49:F49)&lt;$D$3),$D49/MIN($D$3,COUNT($C$42:$C$61)-COUNT($C$42:$C49)),"")</f>
        <v/>
      </c>
      <c r="H49" s="61" t="str">
        <f>IF(AND($C49&lt;H$33,COUNT($E49:G49)&lt;$D$3),$D49/MIN($D$3,COUNT($C$42:$C$61)-COUNT($C$42:$C49)),"")</f>
        <v/>
      </c>
      <c r="I49" s="61" t="str">
        <f>IF(AND($C49&lt;I$33,COUNT($E49:H49)&lt;$D$3),$D49/MIN($D$3,COUNT($C$42:$C$61)-COUNT($C$42:$C49)),"")</f>
        <v/>
      </c>
      <c r="J49" s="61" t="str">
        <f>IF(AND($C49&lt;J$33,COUNT($E49:I49)&lt;$D$3),$D49/MIN($D$3,COUNT($C$42:$C$61)-COUNT($C$42:$C49)),"")</f>
        <v/>
      </c>
      <c r="K49" s="61" t="str">
        <f>IF(AND($C49&lt;K$33,COUNT($E49:J49)&lt;$D$3),$D49/MIN($D$3,COUNT($C$42:$C$61)-COUNT($C$42:$C49)),"")</f>
        <v/>
      </c>
      <c r="L49" s="61" t="str">
        <f>IF(AND($C49&lt;L$33,COUNT($E49:K49)&lt;$D$3),$D49/MIN($D$3,COUNT($C$42:$C$61)-COUNT($C$42:$C49)),"")</f>
        <v/>
      </c>
      <c r="M49" s="61">
        <f>IF(AND($C49&lt;M$33,COUNT($E49:L49)&lt;$D$3),$D49/MIN($D$3,COUNT($C$42:$C$61)-COUNT($C$42:$C49)),"")</f>
        <v>0.59375</v>
      </c>
      <c r="N49" s="61">
        <f>IF(AND($C49&lt;N$33,COUNT($E49:M49)&lt;$D$3),$D49/MIN($D$3,COUNT($C$42:$C$61)-COUNT($C$42:$C49)),"")</f>
        <v>0.59375</v>
      </c>
      <c r="O49" s="61">
        <f>IF(AND($C49&lt;O$33,COUNT($E49:N49)&lt;$D$3),$D49/MIN($D$3,COUNT($C$42:$C$61)-COUNT($C$42:$C49)),"")</f>
        <v>0.59375</v>
      </c>
      <c r="P49" s="61">
        <f>IF(AND($C49&lt;P$33,COUNT($E49:O49)&lt;$D$3),$D49/MIN($D$3,COUNT($C$42:$C$61)-COUNT($C$42:$C49)),"")</f>
        <v>0.59375</v>
      </c>
      <c r="Q49" s="61">
        <f>IF(AND($C49&lt;Q$33,COUNT($E49:P49)&lt;$D$3),$D49/MIN($D$3,COUNT($C$42:$C$61)-COUNT($C$42:$C49)),"")</f>
        <v>0.59375</v>
      </c>
      <c r="R49" s="61">
        <f>IF(AND($C49&lt;R$33,COUNT($E49:Q49)&lt;$D$3),$D49/MIN($D$3,COUNT($C$42:$C$61)-COUNT($C$42:$C49)),"")</f>
        <v>0.59375</v>
      </c>
      <c r="S49" s="61">
        <f>IF(AND($C49&lt;S$33,COUNT($E49:R49)&lt;$D$3),$D49/MIN($D$3,COUNT($C$42:$C$61)-COUNT($C$42:$C49)),"")</f>
        <v>0.59375</v>
      </c>
      <c r="T49" s="61">
        <f>IF(AND($C49&lt;T$33,COUNT($E49:S49)&lt;$D$3),$D49/MIN($D$3,COUNT($C$42:$C$61)-COUNT($C$42:$C49)),"")</f>
        <v>0.59375</v>
      </c>
      <c r="U49" s="61" t="str">
        <f>IF(AND($C49&lt;U$33,COUNT($E49:T49)&lt;$D$3),$D49/MIN($D$3,COUNT($C$42:$C$61)-COUNT($C$42:$C49)),"")</f>
        <v/>
      </c>
      <c r="V49" s="61" t="str">
        <f>IF(AND($C49&lt;V$33,COUNT($E49:U49)&lt;$D$3),$D49/MIN($D$3,COUNT($C$42:$C$61)-COUNT($C$42:$C49)),"")</f>
        <v/>
      </c>
      <c r="W49" s="61" t="str">
        <f>IF(AND($C49&lt;W$33,COUNT($E49:V49)&lt;$D$3),$D49/MIN($D$3,COUNT($C$42:$C$61)-COUNT($C$42:$C49)),"")</f>
        <v/>
      </c>
      <c r="X49" s="61" t="str">
        <f>IF(AND($C49&lt;X$33,COUNT($E49:W49)&lt;$D$3),$D49/MIN($D$3,COUNT($C$42:$C$61)-COUNT($C$42:$C49)),"")</f>
        <v/>
      </c>
      <c r="Y49" s="61">
        <f t="shared" si="15"/>
        <v>4.75</v>
      </c>
    </row>
    <row r="50" spans="1:26" x14ac:dyDescent="0.15">
      <c r="B50" s="69"/>
      <c r="C50" s="70">
        <v>38</v>
      </c>
      <c r="D50" s="60">
        <v>19</v>
      </c>
      <c r="E50" s="61" t="str">
        <f t="shared" si="14"/>
        <v/>
      </c>
      <c r="F50" s="61" t="str">
        <f>IF(AND($C50&lt;F$33,COUNT($E50:E50)&lt;$D$3),$D50/MIN($D$3,COUNT($C$42:$C$61)-COUNT($C$42:$C50)),"")</f>
        <v/>
      </c>
      <c r="G50" s="61" t="str">
        <f>IF(AND($C50&lt;G$33,COUNT($E50:F50)&lt;$D$3),$D50/MIN($D$3,COUNT($C$42:$C$61)-COUNT($C$42:$C50)),"")</f>
        <v/>
      </c>
      <c r="H50" s="61" t="str">
        <f>IF(AND($C50&lt;H$33,COUNT($E50:G50)&lt;$D$3),$D50/MIN($D$3,COUNT($C$42:$C$61)-COUNT($C$42:$C50)),"")</f>
        <v/>
      </c>
      <c r="I50" s="61" t="str">
        <f>IF(AND($C50&lt;I$33,COUNT($E50:H50)&lt;$D$3),$D50/MIN($D$3,COUNT($C$42:$C$61)-COUNT($C$42:$C50)),"")</f>
        <v/>
      </c>
      <c r="J50" s="61" t="str">
        <f>IF(AND($C50&lt;J$33,COUNT($E50:I50)&lt;$D$3),$D50/MIN($D$3,COUNT($C$42:$C$61)-COUNT($C$42:$C50)),"")</f>
        <v/>
      </c>
      <c r="K50" s="61" t="str">
        <f>IF(AND($C50&lt;K$33,COUNT($E50:J50)&lt;$D$3),$D50/MIN($D$3,COUNT($C$42:$C$61)-COUNT($C$42:$C50)),"")</f>
        <v/>
      </c>
      <c r="L50" s="61" t="str">
        <f>IF(AND($C50&lt;L$33,COUNT($E50:K50)&lt;$D$3),$D50/MIN($D$3,COUNT($C$42:$C$61)-COUNT($C$42:$C50)),"")</f>
        <v/>
      </c>
      <c r="M50" s="61" t="str">
        <f>IF(AND($C50&lt;M$33,COUNT($E50:L50)&lt;$D$3),$D50/MIN($D$3,COUNT($C$42:$C$61)-COUNT($C$42:$C50)),"")</f>
        <v/>
      </c>
      <c r="N50" s="61">
        <f>IF(AND($C50&lt;N$33,COUNT($E50:M50)&lt;$D$3),$D50/MIN($D$3,COUNT($C$42:$C$61)-COUNT($C$42:$C50)),"")</f>
        <v>2.375</v>
      </c>
      <c r="O50" s="61">
        <f>IF(AND($C50&lt;O$33,COUNT($E50:N50)&lt;$D$3),$D50/MIN($D$3,COUNT($C$42:$C$61)-COUNT($C$42:$C50)),"")</f>
        <v>2.375</v>
      </c>
      <c r="P50" s="61">
        <f>IF(AND($C50&lt;P$33,COUNT($E50:O50)&lt;$D$3),$D50/MIN($D$3,COUNT($C$42:$C$61)-COUNT($C$42:$C50)),"")</f>
        <v>2.375</v>
      </c>
      <c r="Q50" s="61">
        <f>IF(AND($C50&lt;Q$33,COUNT($E50:P50)&lt;$D$3),$D50/MIN($D$3,COUNT($C$42:$C$61)-COUNT($C$42:$C50)),"")</f>
        <v>2.375</v>
      </c>
      <c r="R50" s="61">
        <f>IF(AND($C50&lt;R$33,COUNT($E50:Q50)&lt;$D$3),$D50/MIN($D$3,COUNT($C$42:$C$61)-COUNT($C$42:$C50)),"")</f>
        <v>2.375</v>
      </c>
      <c r="S50" s="61">
        <f>IF(AND($C50&lt;S$33,COUNT($E50:R50)&lt;$D$3),$D50/MIN($D$3,COUNT($C$42:$C$61)-COUNT($C$42:$C50)),"")</f>
        <v>2.375</v>
      </c>
      <c r="T50" s="61">
        <f>IF(AND($C50&lt;T$33,COUNT($E50:S50)&lt;$D$3),$D50/MIN($D$3,COUNT($C$42:$C$61)-COUNT($C$42:$C50)),"")</f>
        <v>2.375</v>
      </c>
      <c r="U50" s="61">
        <f>IF(AND($C50&lt;U$33,COUNT($E50:T50)&lt;$D$3),$D50/MIN($D$3,COUNT($C$42:$C$61)-COUNT($C$42:$C50)),"")</f>
        <v>2.375</v>
      </c>
      <c r="V50" s="61" t="str">
        <f>IF(AND($C50&lt;V$33,COUNT($E50:U50)&lt;$D$3),$D50/MIN($D$3,COUNT($C$42:$C$61)-COUNT($C$42:$C50)),"")</f>
        <v/>
      </c>
      <c r="W50" s="61" t="str">
        <f>IF(AND($C50&lt;W$33,COUNT($E50:V50)&lt;$D$3),$D50/MIN($D$3,COUNT($C$42:$C$61)-COUNT($C$42:$C50)),"")</f>
        <v/>
      </c>
      <c r="X50" s="61" t="str">
        <f>IF(AND($C50&lt;X$33,COUNT($E50:W50)&lt;$D$3),$D50/MIN($D$3,COUNT($C$42:$C$61)-COUNT($C$42:$C50)),"")</f>
        <v/>
      </c>
      <c r="Y50" s="61">
        <f t="shared" si="15"/>
        <v>19</v>
      </c>
    </row>
    <row r="51" spans="1:26" x14ac:dyDescent="0.15">
      <c r="B51" s="69"/>
      <c r="C51" s="70">
        <v>39</v>
      </c>
      <c r="D51" s="60">
        <v>4.75</v>
      </c>
      <c r="E51" s="61" t="str">
        <f t="shared" si="14"/>
        <v/>
      </c>
      <c r="F51" s="61" t="str">
        <f>IF(AND($C51&lt;F$33,COUNT($E51:E51)&lt;$D$3),$D51/MIN($D$3,COUNT($C$42:$C$61)-COUNT($C$42:$C51)),"")</f>
        <v/>
      </c>
      <c r="G51" s="61" t="str">
        <f>IF(AND($C51&lt;G$33,COUNT($E51:F51)&lt;$D$3),$D51/MIN($D$3,COUNT($C$42:$C$61)-COUNT($C$42:$C51)),"")</f>
        <v/>
      </c>
      <c r="H51" s="61" t="str">
        <f>IF(AND($C51&lt;H$33,COUNT($E51:G51)&lt;$D$3),$D51/MIN($D$3,COUNT($C$42:$C$61)-COUNT($C$42:$C51)),"")</f>
        <v/>
      </c>
      <c r="I51" s="61" t="str">
        <f>IF(AND($C51&lt;I$33,COUNT($E51:H51)&lt;$D$3),$D51/MIN($D$3,COUNT($C$42:$C$61)-COUNT($C$42:$C51)),"")</f>
        <v/>
      </c>
      <c r="J51" s="61" t="str">
        <f>IF(AND($C51&lt;J$33,COUNT($E51:I51)&lt;$D$3),$D51/MIN($D$3,COUNT($C$42:$C$61)-COUNT($C$42:$C51)),"")</f>
        <v/>
      </c>
      <c r="K51" s="61" t="str">
        <f>IF(AND($C51&lt;K$33,COUNT($E51:J51)&lt;$D$3),$D51/MIN($D$3,COUNT($C$42:$C$61)-COUNT($C$42:$C51)),"")</f>
        <v/>
      </c>
      <c r="L51" s="61" t="str">
        <f>IF(AND($C51&lt;L$33,COUNT($E51:K51)&lt;$D$3),$D51/MIN($D$3,COUNT($C$42:$C$61)-COUNT($C$42:$C51)),"")</f>
        <v/>
      </c>
      <c r="M51" s="61" t="str">
        <f>IF(AND($C51&lt;M$33,COUNT($E51:L51)&lt;$D$3),$D51/MIN($D$3,COUNT($C$42:$C$61)-COUNT($C$42:$C51)),"")</f>
        <v/>
      </c>
      <c r="N51" s="61" t="str">
        <f>IF(AND($C51&lt;N$33,COUNT($E51:M51)&lt;$D$3),$D51/MIN($D$3,COUNT($C$42:$C$61)-COUNT($C$42:$C51)),"")</f>
        <v/>
      </c>
      <c r="O51" s="61">
        <f>IF(AND($C51&lt;O$33,COUNT($E51:N51)&lt;$D$3),$D51/MIN($D$3,COUNT($C$42:$C$61)-COUNT($C$42:$C51)),"")</f>
        <v>0.59375</v>
      </c>
      <c r="P51" s="61">
        <f>IF(AND($C51&lt;P$33,COUNT($E51:O51)&lt;$D$3),$D51/MIN($D$3,COUNT($C$42:$C$61)-COUNT($C$42:$C51)),"")</f>
        <v>0.59375</v>
      </c>
      <c r="Q51" s="61">
        <f>IF(AND($C51&lt;Q$33,COUNT($E51:P51)&lt;$D$3),$D51/MIN($D$3,COUNT($C$42:$C$61)-COUNT($C$42:$C51)),"")</f>
        <v>0.59375</v>
      </c>
      <c r="R51" s="61">
        <f>IF(AND($C51&lt;R$33,COUNT($E51:Q51)&lt;$D$3),$D51/MIN($D$3,COUNT($C$42:$C$61)-COUNT($C$42:$C51)),"")</f>
        <v>0.59375</v>
      </c>
      <c r="S51" s="61">
        <f>IF(AND($C51&lt;S$33,COUNT($E51:R51)&lt;$D$3),$D51/MIN($D$3,COUNT($C$42:$C$61)-COUNT($C$42:$C51)),"")</f>
        <v>0.59375</v>
      </c>
      <c r="T51" s="61">
        <f>IF(AND($C51&lt;T$33,COUNT($E51:S51)&lt;$D$3),$D51/MIN($D$3,COUNT($C$42:$C$61)-COUNT($C$42:$C51)),"")</f>
        <v>0.59375</v>
      </c>
      <c r="U51" s="61">
        <f>IF(AND($C51&lt;U$33,COUNT($E51:T51)&lt;$D$3),$D51/MIN($D$3,COUNT($C$42:$C$61)-COUNT($C$42:$C51)),"")</f>
        <v>0.59375</v>
      </c>
      <c r="V51" s="61">
        <f>IF(AND($C51&lt;V$33,COUNT($E51:U51)&lt;$D$3),$D51/MIN($D$3,COUNT($C$42:$C$61)-COUNT($C$42:$C51)),"")</f>
        <v>0.59375</v>
      </c>
      <c r="W51" s="61" t="str">
        <f>IF(AND($C51&lt;W$33,COUNT($E51:V51)&lt;$D$3),$D51/MIN($D$3,COUNT($C$42:$C$61)-COUNT($C$42:$C51)),"")</f>
        <v/>
      </c>
      <c r="X51" s="61" t="str">
        <f>IF(AND($C51&lt;X$33,COUNT($E51:W51)&lt;$D$3),$D51/MIN($D$3,COUNT($C$42:$C$61)-COUNT($C$42:$C51)),"")</f>
        <v/>
      </c>
      <c r="Y51" s="61">
        <f t="shared" si="15"/>
        <v>4.75</v>
      </c>
    </row>
    <row r="52" spans="1:26" x14ac:dyDescent="0.15">
      <c r="B52" s="69"/>
      <c r="C52" s="70">
        <v>40</v>
      </c>
      <c r="D52" s="60">
        <v>4.75</v>
      </c>
      <c r="E52" s="61" t="str">
        <f t="shared" si="14"/>
        <v/>
      </c>
      <c r="F52" s="61" t="str">
        <f>IF(AND($C52&lt;F$33,COUNT($E52:E52)&lt;$D$3),$D52/MIN($D$3,COUNT($C$42:$C$61)-COUNT($C$42:$C52)),"")</f>
        <v/>
      </c>
      <c r="G52" s="61" t="str">
        <f>IF(AND($C52&lt;G$33,COUNT($E52:F52)&lt;$D$3),$D52/MIN($D$3,COUNT($C$42:$C$61)-COUNT($C$42:$C52)),"")</f>
        <v/>
      </c>
      <c r="H52" s="61" t="str">
        <f>IF(AND($C52&lt;H$33,COUNT($E52:G52)&lt;$D$3),$D52/MIN($D$3,COUNT($C$42:$C$61)-COUNT($C$42:$C52)),"")</f>
        <v/>
      </c>
      <c r="I52" s="61" t="str">
        <f>IF(AND($C52&lt;I$33,COUNT($E52:H52)&lt;$D$3),$D52/MIN($D$3,COUNT($C$42:$C$61)-COUNT($C$42:$C52)),"")</f>
        <v/>
      </c>
      <c r="J52" s="61" t="str">
        <f>IF(AND($C52&lt;J$33,COUNT($E52:I52)&lt;$D$3),$D52/MIN($D$3,COUNT($C$42:$C$61)-COUNT($C$42:$C52)),"")</f>
        <v/>
      </c>
      <c r="K52" s="61" t="str">
        <f>IF(AND($C52&lt;K$33,COUNT($E52:J52)&lt;$D$3),$D52/MIN($D$3,COUNT($C$42:$C$61)-COUNT($C$42:$C52)),"")</f>
        <v/>
      </c>
      <c r="L52" s="61" t="str">
        <f>IF(AND($C52&lt;L$33,COUNT($E52:K52)&lt;$D$3),$D52/MIN($D$3,COUNT($C$42:$C$61)-COUNT($C$42:$C52)),"")</f>
        <v/>
      </c>
      <c r="M52" s="61" t="str">
        <f>IF(AND($C52&lt;M$33,COUNT($E52:L52)&lt;$D$3),$D52/MIN($D$3,COUNT($C$42:$C$61)-COUNT($C$42:$C52)),"")</f>
        <v/>
      </c>
      <c r="N52" s="61" t="str">
        <f>IF(AND($C52&lt;N$33,COUNT($E52:M52)&lt;$D$3),$D52/MIN($D$3,COUNT($C$42:$C$61)-COUNT($C$42:$C52)),"")</f>
        <v/>
      </c>
      <c r="O52" s="61" t="str">
        <f>IF(AND($C52&lt;O$33,COUNT($E52:N52)&lt;$D$3),$D52/MIN($D$3,COUNT($C$42:$C$61)-COUNT($C$42:$C52)),"")</f>
        <v/>
      </c>
      <c r="P52" s="61">
        <f>IF(AND($C52&lt;P$33,COUNT($E52:O52)&lt;$D$3),$D52/MIN($D$3,COUNT($C$42:$C$61)-COUNT($C$42:$C52)),"")</f>
        <v>0.59375</v>
      </c>
      <c r="Q52" s="61">
        <f>IF(AND($C52&lt;Q$33,COUNT($E52:P52)&lt;$D$3),$D52/MIN($D$3,COUNT($C$42:$C$61)-COUNT($C$42:$C52)),"")</f>
        <v>0.59375</v>
      </c>
      <c r="R52" s="61">
        <f>IF(AND($C52&lt;R$33,COUNT($E52:Q52)&lt;$D$3),$D52/MIN($D$3,COUNT($C$42:$C$61)-COUNT($C$42:$C52)),"")</f>
        <v>0.59375</v>
      </c>
      <c r="S52" s="61">
        <f>IF(AND($C52&lt;S$33,COUNT($E52:R52)&lt;$D$3),$D52/MIN($D$3,COUNT($C$42:$C$61)-COUNT($C$42:$C52)),"")</f>
        <v>0.59375</v>
      </c>
      <c r="T52" s="61">
        <f>IF(AND($C52&lt;T$33,COUNT($E52:S52)&lt;$D$3),$D52/MIN($D$3,COUNT($C$42:$C$61)-COUNT($C$42:$C52)),"")</f>
        <v>0.59375</v>
      </c>
      <c r="U52" s="61">
        <f>IF(AND($C52&lt;U$33,COUNT($E52:T52)&lt;$D$3),$D52/MIN($D$3,COUNT($C$42:$C$61)-COUNT($C$42:$C52)),"")</f>
        <v>0.59375</v>
      </c>
      <c r="V52" s="61">
        <f>IF(AND($C52&lt;V$33,COUNT($E52:U52)&lt;$D$3),$D52/MIN($D$3,COUNT($C$42:$C$61)-COUNT($C$42:$C52)),"")</f>
        <v>0.59375</v>
      </c>
      <c r="W52" s="61">
        <f>IF(AND($C52&lt;W$33,COUNT($E52:V52)&lt;$D$3),$D52/MIN($D$3,COUNT($C$42:$C$61)-COUNT($C$42:$C52)),"")</f>
        <v>0.59375</v>
      </c>
      <c r="X52" s="61" t="str">
        <f>IF(AND($C52&lt;X$33,COUNT($E52:W52)&lt;$D$3),$D52/MIN($D$3,COUNT($C$42:$C$61)-COUNT($C$42:$C52)),"")</f>
        <v/>
      </c>
      <c r="Y52" s="61">
        <f t="shared" si="15"/>
        <v>4.75</v>
      </c>
    </row>
    <row r="53" spans="1:26" x14ac:dyDescent="0.15">
      <c r="B53" s="69"/>
      <c r="C53" s="70">
        <v>41</v>
      </c>
      <c r="D53" s="60">
        <v>4.75</v>
      </c>
      <c r="E53" s="61" t="str">
        <f t="shared" si="14"/>
        <v/>
      </c>
      <c r="F53" s="61" t="str">
        <f>IF(AND($C53&lt;F$33,COUNT($E53:E53)&lt;$D$3),$D53/MIN($D$3,COUNT($C$42:$C$61)-COUNT($C$42:$C53)),"")</f>
        <v/>
      </c>
      <c r="G53" s="61" t="str">
        <f>IF(AND($C53&lt;G$33,COUNT($E53:F53)&lt;$D$3),$D53/MIN($D$3,COUNT($C$42:$C$61)-COUNT($C$42:$C53)),"")</f>
        <v/>
      </c>
      <c r="H53" s="61" t="str">
        <f>IF(AND($C53&lt;H$33,COUNT($E53:G53)&lt;$D$3),$D53/MIN($D$3,COUNT($C$42:$C$61)-COUNT($C$42:$C53)),"")</f>
        <v/>
      </c>
      <c r="I53" s="61" t="str">
        <f>IF(AND($C53&lt;I$33,COUNT($E53:H53)&lt;$D$3),$D53/MIN($D$3,COUNT($C$42:$C$61)-COUNT($C$42:$C53)),"")</f>
        <v/>
      </c>
      <c r="J53" s="61" t="str">
        <f>IF(AND($C53&lt;J$33,COUNT($E53:I53)&lt;$D$3),$D53/MIN($D$3,COUNT($C$42:$C$61)-COUNT($C$42:$C53)),"")</f>
        <v/>
      </c>
      <c r="K53" s="61" t="str">
        <f>IF(AND($C53&lt;K$33,COUNT($E53:J53)&lt;$D$3),$D53/MIN($D$3,COUNT($C$42:$C$61)-COUNT($C$42:$C53)),"")</f>
        <v/>
      </c>
      <c r="L53" s="61" t="str">
        <f>IF(AND($C53&lt;L$33,COUNT($E53:K53)&lt;$D$3),$D53/MIN($D$3,COUNT($C$42:$C$61)-COUNT($C$42:$C53)),"")</f>
        <v/>
      </c>
      <c r="M53" s="61" t="str">
        <f>IF(AND($C53&lt;M$33,COUNT($E53:L53)&lt;$D$3),$D53/MIN($D$3,COUNT($C$42:$C$61)-COUNT($C$42:$C53)),"")</f>
        <v/>
      </c>
      <c r="N53" s="61" t="str">
        <f>IF(AND($C53&lt;N$33,COUNT($E53:M53)&lt;$D$3),$D53/MIN($D$3,COUNT($C$42:$C$61)-COUNT($C$42:$C53)),"")</f>
        <v/>
      </c>
      <c r="O53" s="61" t="str">
        <f>IF(AND($C53&lt;O$33,COUNT($E53:N53)&lt;$D$3),$D53/MIN($D$3,COUNT($C$42:$C$61)-COUNT($C$42:$C53)),"")</f>
        <v/>
      </c>
      <c r="P53" s="61" t="str">
        <f>IF(AND($C53&lt;P$33,COUNT($E53:O53)&lt;$D$3),$D53/MIN($D$3,COUNT($C$42:$C$61)-COUNT($C$42:$C53)),"")</f>
        <v/>
      </c>
      <c r="Q53" s="61">
        <f>IF(AND($C53&lt;Q$33,COUNT($E53:P53)&lt;$D$3),$D53/MIN($D$3,COUNT($C$42:$C$61)-COUNT($C$42:$C53)),"")</f>
        <v>0.59375</v>
      </c>
      <c r="R53" s="61">
        <f>IF(AND($C53&lt;R$33,COUNT($E53:Q53)&lt;$D$3),$D53/MIN($D$3,COUNT($C$42:$C$61)-COUNT($C$42:$C53)),"")</f>
        <v>0.59375</v>
      </c>
      <c r="S53" s="61">
        <f>IF(AND($C53&lt;S$33,COUNT($E53:R53)&lt;$D$3),$D53/MIN($D$3,COUNT($C$42:$C$61)-COUNT($C$42:$C53)),"")</f>
        <v>0.59375</v>
      </c>
      <c r="T53" s="61">
        <f>IF(AND($C53&lt;T$33,COUNT($E53:S53)&lt;$D$3),$D53/MIN($D$3,COUNT($C$42:$C$61)-COUNT($C$42:$C53)),"")</f>
        <v>0.59375</v>
      </c>
      <c r="U53" s="61">
        <f>IF(AND($C53&lt;U$33,COUNT($E53:T53)&lt;$D$3),$D53/MIN($D$3,COUNT($C$42:$C$61)-COUNT($C$42:$C53)),"")</f>
        <v>0.59375</v>
      </c>
      <c r="V53" s="61">
        <f>IF(AND($C53&lt;V$33,COUNT($E53:U53)&lt;$D$3),$D53/MIN($D$3,COUNT($C$42:$C$61)-COUNT($C$42:$C53)),"")</f>
        <v>0.59375</v>
      </c>
      <c r="W53" s="61">
        <f>IF(AND($C53&lt;W$33,COUNT($E53:V53)&lt;$D$3),$D53/MIN($D$3,COUNT($C$42:$C$61)-COUNT($C$42:$C53)),"")</f>
        <v>0.59375</v>
      </c>
      <c r="X53" s="61">
        <f>IF(AND($C53&lt;X$33,COUNT($E53:W53)&lt;$D$3),$D53/MIN($D$3,COUNT($C$42:$C$61)-COUNT($C$42:$C53)),"")</f>
        <v>0.59375</v>
      </c>
      <c r="Y53" s="61">
        <f t="shared" si="15"/>
        <v>4.75</v>
      </c>
    </row>
    <row r="54" spans="1:26" x14ac:dyDescent="0.15">
      <c r="B54" s="69"/>
      <c r="C54" s="70">
        <v>42</v>
      </c>
      <c r="D54" s="60">
        <v>4.15625</v>
      </c>
      <c r="E54" s="61" t="str">
        <f t="shared" si="14"/>
        <v/>
      </c>
      <c r="F54" s="61" t="str">
        <f>IF(AND($C54&lt;F$33,COUNT($E54:E54)&lt;$D$3),$D54/MIN($D$3,COUNT($C$42:$C$61)-COUNT($C$42:$C54)),"")</f>
        <v/>
      </c>
      <c r="G54" s="61" t="str">
        <f>IF(AND($C54&lt;G$33,COUNT($E54:F54)&lt;$D$3),$D54/MIN($D$3,COUNT($C$42:$C$61)-COUNT($C$42:$C54)),"")</f>
        <v/>
      </c>
      <c r="H54" s="61" t="str">
        <f>IF(AND($C54&lt;H$33,COUNT($E54:G54)&lt;$D$3),$D54/MIN($D$3,COUNT($C$42:$C$61)-COUNT($C$42:$C54)),"")</f>
        <v/>
      </c>
      <c r="I54" s="61" t="str">
        <f>IF(AND($C54&lt;I$33,COUNT($E54:H54)&lt;$D$3),$D54/MIN($D$3,COUNT($C$42:$C$61)-COUNT($C$42:$C54)),"")</f>
        <v/>
      </c>
      <c r="J54" s="61" t="str">
        <f>IF(AND($C54&lt;J$33,COUNT($E54:I54)&lt;$D$3),$D54/MIN($D$3,COUNT($C$42:$C$61)-COUNT($C$42:$C54)),"")</f>
        <v/>
      </c>
      <c r="K54" s="61" t="str">
        <f>IF(AND($C54&lt;K$33,COUNT($E54:J54)&lt;$D$3),$D54/MIN($D$3,COUNT($C$42:$C$61)-COUNT($C$42:$C54)),"")</f>
        <v/>
      </c>
      <c r="L54" s="61" t="str">
        <f>IF(AND($C54&lt;L$33,COUNT($E54:K54)&lt;$D$3),$D54/MIN($D$3,COUNT($C$42:$C$61)-COUNT($C$42:$C54)),"")</f>
        <v/>
      </c>
      <c r="M54" s="61" t="str">
        <f>IF(AND($C54&lt;M$33,COUNT($E54:L54)&lt;$D$3),$D54/MIN($D$3,COUNT($C$42:$C$61)-COUNT($C$42:$C54)),"")</f>
        <v/>
      </c>
      <c r="N54" s="61" t="str">
        <f>IF(AND($C54&lt;N$33,COUNT($E54:M54)&lt;$D$3),$D54/MIN($D$3,COUNT($C$42:$C$61)-COUNT($C$42:$C54)),"")</f>
        <v/>
      </c>
      <c r="O54" s="61" t="str">
        <f>IF(AND($C54&lt;O$33,COUNT($E54:N54)&lt;$D$3),$D54/MIN($D$3,COUNT($C$42:$C$61)-COUNT($C$42:$C54)),"")</f>
        <v/>
      </c>
      <c r="P54" s="61" t="str">
        <f>IF(AND($C54&lt;P$33,COUNT($E54:O54)&lt;$D$3),$D54/MIN($D$3,COUNT($C$42:$C$61)-COUNT($C$42:$C54)),"")</f>
        <v/>
      </c>
      <c r="Q54" s="61" t="str">
        <f>IF(AND($C54&lt;Q$33,COUNT($E54:P54)&lt;$D$3),$D54/MIN($D$3,COUNT($C$42:$C$61)-COUNT($C$42:$C54)),"")</f>
        <v/>
      </c>
      <c r="R54" s="61">
        <f>IF(AND($C54&lt;R$33,COUNT($E54:Q54)&lt;$D$3),$D54/MIN($D$3,COUNT($C$42:$C$61)-COUNT($C$42:$C54)),"")</f>
        <v>0.59375</v>
      </c>
      <c r="S54" s="61">
        <f>IF(AND($C54&lt;S$33,COUNT($E54:R54)&lt;$D$3),$D54/MIN($D$3,COUNT($C$42:$C$61)-COUNT($C$42:$C54)),"")</f>
        <v>0.59375</v>
      </c>
      <c r="T54" s="61">
        <f>IF(AND($C54&lt;T$33,COUNT($E54:S54)&lt;$D$3),$D54/MIN($D$3,COUNT($C$42:$C$61)-COUNT($C$42:$C54)),"")</f>
        <v>0.59375</v>
      </c>
      <c r="U54" s="61">
        <f>IF(AND($C54&lt;U$33,COUNT($E54:T54)&lt;$D$3),$D54/MIN($D$3,COUNT($C$42:$C$61)-COUNT($C$42:$C54)),"")</f>
        <v>0.59375</v>
      </c>
      <c r="V54" s="61">
        <f>IF(AND($C54&lt;V$33,COUNT($E54:U54)&lt;$D$3),$D54/MIN($D$3,COUNT($C$42:$C$61)-COUNT($C$42:$C54)),"")</f>
        <v>0.59375</v>
      </c>
      <c r="W54" s="61">
        <f>IF(AND($C54&lt;W$33,COUNT($E54:V54)&lt;$D$3),$D54/MIN($D$3,COUNT($C$42:$C$61)-COUNT($C$42:$C54)),"")</f>
        <v>0.59375</v>
      </c>
      <c r="X54" s="61">
        <f>IF(AND($C54&lt;X$33,COUNT($E54:W54)&lt;$D$3),$D54/MIN($D$3,COUNT($C$42:$C$61)-COUNT($C$42:$C54)),"")</f>
        <v>0.59375</v>
      </c>
      <c r="Y54" s="61">
        <f t="shared" si="15"/>
        <v>4.15625</v>
      </c>
    </row>
    <row r="55" spans="1:26" x14ac:dyDescent="0.15">
      <c r="B55" s="69"/>
      <c r="C55" s="70">
        <v>43</v>
      </c>
      <c r="D55" s="60">
        <v>3.5625</v>
      </c>
      <c r="E55" s="61" t="str">
        <f t="shared" si="14"/>
        <v/>
      </c>
      <c r="F55" s="61" t="str">
        <f>IF(AND($C55&lt;F$33,COUNT($E55:E55)&lt;$D$3),$D55/MIN($D$3,COUNT($C$42:$C$61)-COUNT($C$42:$C55)),"")</f>
        <v/>
      </c>
      <c r="G55" s="61" t="str">
        <f>IF(AND($C55&lt;G$33,COUNT($E55:F55)&lt;$D$3),$D55/MIN($D$3,COUNT($C$42:$C$61)-COUNT($C$42:$C55)),"")</f>
        <v/>
      </c>
      <c r="H55" s="61" t="str">
        <f>IF(AND($C55&lt;H$33,COUNT($E55:G55)&lt;$D$3),$D55/MIN($D$3,COUNT($C$42:$C$61)-COUNT($C$42:$C55)),"")</f>
        <v/>
      </c>
      <c r="I55" s="61" t="str">
        <f>IF(AND($C55&lt;I$33,COUNT($E55:H55)&lt;$D$3),$D55/MIN($D$3,COUNT($C$42:$C$61)-COUNT($C$42:$C55)),"")</f>
        <v/>
      </c>
      <c r="J55" s="61" t="str">
        <f>IF(AND($C55&lt;J$33,COUNT($E55:I55)&lt;$D$3),$D55/MIN($D$3,COUNT($C$42:$C$61)-COUNT($C$42:$C55)),"")</f>
        <v/>
      </c>
      <c r="K55" s="61" t="str">
        <f>IF(AND($C55&lt;K$33,COUNT($E55:J55)&lt;$D$3),$D55/MIN($D$3,COUNT($C$42:$C$61)-COUNT($C$42:$C55)),"")</f>
        <v/>
      </c>
      <c r="L55" s="61" t="str">
        <f>IF(AND($C55&lt;L$33,COUNT($E55:K55)&lt;$D$3),$D55/MIN($D$3,COUNT($C$42:$C$61)-COUNT($C$42:$C55)),"")</f>
        <v/>
      </c>
      <c r="M55" s="61" t="str">
        <f>IF(AND($C55&lt;M$33,COUNT($E55:L55)&lt;$D$3),$D55/MIN($D$3,COUNT($C$42:$C$61)-COUNT($C$42:$C55)),"")</f>
        <v/>
      </c>
      <c r="N55" s="61" t="str">
        <f>IF(AND($C55&lt;N$33,COUNT($E55:M55)&lt;$D$3),$D55/MIN($D$3,COUNT($C$42:$C$61)-COUNT($C$42:$C55)),"")</f>
        <v/>
      </c>
      <c r="O55" s="61" t="str">
        <f>IF(AND($C55&lt;O$33,COUNT($E55:N55)&lt;$D$3),$D55/MIN($D$3,COUNT($C$42:$C$61)-COUNT($C$42:$C55)),"")</f>
        <v/>
      </c>
      <c r="P55" s="61" t="str">
        <f>IF(AND($C55&lt;P$33,COUNT($E55:O55)&lt;$D$3),$D55/MIN($D$3,COUNT($C$42:$C$61)-COUNT($C$42:$C55)),"")</f>
        <v/>
      </c>
      <c r="Q55" s="61" t="str">
        <f>IF(AND($C55&lt;Q$33,COUNT($E55:P55)&lt;$D$3),$D55/MIN($D$3,COUNT($C$42:$C$61)-COUNT($C$42:$C55)),"")</f>
        <v/>
      </c>
      <c r="R55" s="61" t="str">
        <f>IF(AND($C55&lt;R$33,COUNT($E55:Q55)&lt;$D$3),$D55/MIN($D$3,COUNT($C$42:$C$61)-COUNT($C$42:$C55)),"")</f>
        <v/>
      </c>
      <c r="S55" s="61">
        <f>IF(AND($C55&lt;S$33,COUNT($E55:R55)&lt;$D$3),$D55/MIN($D$3,COUNT($C$42:$C$61)-COUNT($C$42:$C55)),"")</f>
        <v>0.59375</v>
      </c>
      <c r="T55" s="61">
        <f>IF(AND($C55&lt;T$33,COUNT($E55:S55)&lt;$D$3),$D55/MIN($D$3,COUNT($C$42:$C$61)-COUNT($C$42:$C55)),"")</f>
        <v>0.59375</v>
      </c>
      <c r="U55" s="61">
        <f>IF(AND($C55&lt;U$33,COUNT($E55:T55)&lt;$D$3),$D55/MIN($D$3,COUNT($C$42:$C$61)-COUNT($C$42:$C55)),"")</f>
        <v>0.59375</v>
      </c>
      <c r="V55" s="61">
        <f>IF(AND($C55&lt;V$33,COUNT($E55:U55)&lt;$D$3),$D55/MIN($D$3,COUNT($C$42:$C$61)-COUNT($C$42:$C55)),"")</f>
        <v>0.59375</v>
      </c>
      <c r="W55" s="61">
        <f>IF(AND($C55&lt;W$33,COUNT($E55:V55)&lt;$D$3),$D55/MIN($D$3,COUNT($C$42:$C$61)-COUNT($C$42:$C55)),"")</f>
        <v>0.59375</v>
      </c>
      <c r="X55" s="61">
        <f>IF(AND($C55&lt;X$33,COUNT($E55:W55)&lt;$D$3),$D55/MIN($D$3,COUNT($C$42:$C$61)-COUNT($C$42:$C55)),"")</f>
        <v>0.59375</v>
      </c>
      <c r="Y55" s="61">
        <f t="shared" si="15"/>
        <v>3.5625</v>
      </c>
    </row>
    <row r="56" spans="1:26" x14ac:dyDescent="0.15">
      <c r="B56" s="69"/>
      <c r="C56" s="70">
        <v>44</v>
      </c>
      <c r="D56" s="60">
        <v>2.96875</v>
      </c>
      <c r="E56" s="61" t="str">
        <f t="shared" si="14"/>
        <v/>
      </c>
      <c r="F56" s="61" t="str">
        <f>IF(AND($C56&lt;F$33,COUNT($E56:E56)&lt;$D$3),$D56/MIN($D$3,COUNT($C$42:$C$61)-COUNT($C$42:$C56)),"")</f>
        <v/>
      </c>
      <c r="G56" s="61" t="str">
        <f>IF(AND($C56&lt;G$33,COUNT($E56:F56)&lt;$D$3),$D56/MIN($D$3,COUNT($C$42:$C$61)-COUNT($C$42:$C56)),"")</f>
        <v/>
      </c>
      <c r="H56" s="61" t="str">
        <f>IF(AND($C56&lt;H$33,COUNT($E56:G56)&lt;$D$3),$D56/MIN($D$3,COUNT($C$42:$C$61)-COUNT($C$42:$C56)),"")</f>
        <v/>
      </c>
      <c r="I56" s="61" t="str">
        <f>IF(AND($C56&lt;I$33,COUNT($E56:H56)&lt;$D$3),$D56/MIN($D$3,COUNT($C$42:$C$61)-COUNT($C$42:$C56)),"")</f>
        <v/>
      </c>
      <c r="J56" s="61" t="str">
        <f>IF(AND($C56&lt;J$33,COUNT($E56:I56)&lt;$D$3),$D56/MIN($D$3,COUNT($C$42:$C$61)-COUNT($C$42:$C56)),"")</f>
        <v/>
      </c>
      <c r="K56" s="61" t="str">
        <f>IF(AND($C56&lt;K$33,COUNT($E56:J56)&lt;$D$3),$D56/MIN($D$3,COUNT($C$42:$C$61)-COUNT($C$42:$C56)),"")</f>
        <v/>
      </c>
      <c r="L56" s="61" t="str">
        <f>IF(AND($C56&lt;L$33,COUNT($E56:K56)&lt;$D$3),$D56/MIN($D$3,COUNT($C$42:$C$61)-COUNT($C$42:$C56)),"")</f>
        <v/>
      </c>
      <c r="M56" s="61" t="str">
        <f>IF(AND($C56&lt;M$33,COUNT($E56:L56)&lt;$D$3),$D56/MIN($D$3,COUNT($C$42:$C$61)-COUNT($C$42:$C56)),"")</f>
        <v/>
      </c>
      <c r="N56" s="61" t="str">
        <f>IF(AND($C56&lt;N$33,COUNT($E56:M56)&lt;$D$3),$D56/MIN($D$3,COUNT($C$42:$C$61)-COUNT($C$42:$C56)),"")</f>
        <v/>
      </c>
      <c r="O56" s="61" t="str">
        <f>IF(AND($C56&lt;O$33,COUNT($E56:N56)&lt;$D$3),$D56/MIN($D$3,COUNT($C$42:$C$61)-COUNT($C$42:$C56)),"")</f>
        <v/>
      </c>
      <c r="P56" s="61" t="str">
        <f>IF(AND($C56&lt;P$33,COUNT($E56:O56)&lt;$D$3),$D56/MIN($D$3,COUNT($C$42:$C$61)-COUNT($C$42:$C56)),"")</f>
        <v/>
      </c>
      <c r="Q56" s="61" t="str">
        <f>IF(AND($C56&lt;Q$33,COUNT($E56:P56)&lt;$D$3),$D56/MIN($D$3,COUNT($C$42:$C$61)-COUNT($C$42:$C56)),"")</f>
        <v/>
      </c>
      <c r="R56" s="61" t="str">
        <f>IF(AND($C56&lt;R$33,COUNT($E56:Q56)&lt;$D$3),$D56/MIN($D$3,COUNT($C$42:$C$61)-COUNT($C$42:$C56)),"")</f>
        <v/>
      </c>
      <c r="S56" s="61" t="str">
        <f>IF(AND($C56&lt;S$33,COUNT($E56:R56)&lt;$D$3),$D56/MIN($D$3,COUNT($C$42:$C$61)-COUNT($C$42:$C56)),"")</f>
        <v/>
      </c>
      <c r="T56" s="61">
        <f>IF(AND($C56&lt;T$33,COUNT($E56:S56)&lt;$D$3),$D56/MIN($D$3,COUNT($C$42:$C$61)-COUNT($C$42:$C56)),"")</f>
        <v>0.59375</v>
      </c>
      <c r="U56" s="61">
        <f>IF(AND($C56&lt;U$33,COUNT($E56:T56)&lt;$D$3),$D56/MIN($D$3,COUNT($C$42:$C$61)-COUNT($C$42:$C56)),"")</f>
        <v>0.59375</v>
      </c>
      <c r="V56" s="61">
        <f>IF(AND($C56&lt;V$33,COUNT($E56:U56)&lt;$D$3),$D56/MIN($D$3,COUNT($C$42:$C$61)-COUNT($C$42:$C56)),"")</f>
        <v>0.59375</v>
      </c>
      <c r="W56" s="61">
        <f>IF(AND($C56&lt;W$33,COUNT($E56:V56)&lt;$D$3),$D56/MIN($D$3,COUNT($C$42:$C$61)-COUNT($C$42:$C56)),"")</f>
        <v>0.59375</v>
      </c>
      <c r="X56" s="61">
        <f>IF(AND($C56&lt;X$33,COUNT($E56:W56)&lt;$D$3),$D56/MIN($D$3,COUNT($C$42:$C$61)-COUNT($C$42:$C56)),"")</f>
        <v>0.59375</v>
      </c>
      <c r="Y56" s="61">
        <f t="shared" si="15"/>
        <v>2.96875</v>
      </c>
    </row>
    <row r="57" spans="1:26" x14ac:dyDescent="0.15">
      <c r="B57" s="69"/>
      <c r="C57" s="70">
        <v>45</v>
      </c>
      <c r="D57" s="60">
        <v>2.375</v>
      </c>
      <c r="E57" s="61" t="str">
        <f t="shared" si="14"/>
        <v/>
      </c>
      <c r="F57" s="61" t="str">
        <f>IF(AND($C57&lt;F$33,COUNT($E57:E57)&lt;$D$3),$D57/MIN($D$3,COUNT($C$42:$C$61)-COUNT($C$42:$C57)),"")</f>
        <v/>
      </c>
      <c r="G57" s="61" t="str">
        <f>IF(AND($C57&lt;G$33,COUNT($E57:F57)&lt;$D$3),$D57/MIN($D$3,COUNT($C$42:$C$61)-COUNT($C$42:$C57)),"")</f>
        <v/>
      </c>
      <c r="H57" s="61" t="str">
        <f>IF(AND($C57&lt;H$33,COUNT($E57:G57)&lt;$D$3),$D57/MIN($D$3,COUNT($C$42:$C$61)-COUNT($C$42:$C57)),"")</f>
        <v/>
      </c>
      <c r="I57" s="61" t="str">
        <f>IF(AND($C57&lt;I$33,COUNT($E57:H57)&lt;$D$3),$D57/MIN($D$3,COUNT($C$42:$C$61)-COUNT($C$42:$C57)),"")</f>
        <v/>
      </c>
      <c r="J57" s="61" t="str">
        <f>IF(AND($C57&lt;J$33,COUNT($E57:I57)&lt;$D$3),$D57/MIN($D$3,COUNT($C$42:$C$61)-COUNT($C$42:$C57)),"")</f>
        <v/>
      </c>
      <c r="K57" s="61" t="str">
        <f>IF(AND($C57&lt;K$33,COUNT($E57:J57)&lt;$D$3),$D57/MIN($D$3,COUNT($C$42:$C$61)-COUNT($C$42:$C57)),"")</f>
        <v/>
      </c>
      <c r="L57" s="61" t="str">
        <f>IF(AND($C57&lt;L$33,COUNT($E57:K57)&lt;$D$3),$D57/MIN($D$3,COUNT($C$42:$C$61)-COUNT($C$42:$C57)),"")</f>
        <v/>
      </c>
      <c r="M57" s="61" t="str">
        <f>IF(AND($C57&lt;M$33,COUNT($E57:L57)&lt;$D$3),$D57/MIN($D$3,COUNT($C$42:$C$61)-COUNT($C$42:$C57)),"")</f>
        <v/>
      </c>
      <c r="N57" s="61" t="str">
        <f>IF(AND($C57&lt;N$33,COUNT($E57:M57)&lt;$D$3),$D57/MIN($D$3,COUNT($C$42:$C$61)-COUNT($C$42:$C57)),"")</f>
        <v/>
      </c>
      <c r="O57" s="61" t="str">
        <f>IF(AND($C57&lt;O$33,COUNT($E57:N57)&lt;$D$3),$D57/MIN($D$3,COUNT($C$42:$C$61)-COUNT($C$42:$C57)),"")</f>
        <v/>
      </c>
      <c r="P57" s="61" t="str">
        <f>IF(AND($C57&lt;P$33,COUNT($E57:O57)&lt;$D$3),$D57/MIN($D$3,COUNT($C$42:$C$61)-COUNT($C$42:$C57)),"")</f>
        <v/>
      </c>
      <c r="Q57" s="61" t="str">
        <f>IF(AND($C57&lt;Q$33,COUNT($E57:P57)&lt;$D$3),$D57/MIN($D$3,COUNT($C$42:$C$61)-COUNT($C$42:$C57)),"")</f>
        <v/>
      </c>
      <c r="R57" s="61" t="str">
        <f>IF(AND($C57&lt;R$33,COUNT($E57:Q57)&lt;$D$3),$D57/MIN($D$3,COUNT($C$42:$C$61)-COUNT($C$42:$C57)),"")</f>
        <v/>
      </c>
      <c r="S57" s="61" t="str">
        <f>IF(AND($C57&lt;S$33,COUNT($E57:R57)&lt;$D$3),$D57/MIN($D$3,COUNT($C$42:$C$61)-COUNT($C$42:$C57)),"")</f>
        <v/>
      </c>
      <c r="T57" s="61" t="str">
        <f>IF(AND($C57&lt;T$33,COUNT($E57:S57)&lt;$D$3),$D57/MIN($D$3,COUNT($C$42:$C$61)-COUNT($C$42:$C57)),"")</f>
        <v/>
      </c>
      <c r="U57" s="61">
        <f>IF(AND($C57&lt;U$33,COUNT($E57:T57)&lt;$D$3),$D57/MIN($D$3,COUNT($C$42:$C$61)-COUNT($C$42:$C57)),"")</f>
        <v>0.59375</v>
      </c>
      <c r="V57" s="61">
        <f>IF(AND($C57&lt;V$33,COUNT($E57:U57)&lt;$D$3),$D57/MIN($D$3,COUNT($C$42:$C$61)-COUNT($C$42:$C57)),"")</f>
        <v>0.59375</v>
      </c>
      <c r="W57" s="61">
        <f>IF(AND($C57&lt;W$33,COUNT($E57:V57)&lt;$D$3),$D57/MIN($D$3,COUNT($C$42:$C$61)-COUNT($C$42:$C57)),"")</f>
        <v>0.59375</v>
      </c>
      <c r="X57" s="61">
        <f>IF(AND($C57&lt;X$33,COUNT($E57:W57)&lt;$D$3),$D57/MIN($D$3,COUNT($C$42:$C$61)-COUNT($C$42:$C57)),"")</f>
        <v>0.59375</v>
      </c>
      <c r="Y57" s="61">
        <f t="shared" si="15"/>
        <v>2.375</v>
      </c>
    </row>
    <row r="58" spans="1:26" x14ac:dyDescent="0.15">
      <c r="B58" s="69"/>
      <c r="C58" s="70">
        <v>46</v>
      </c>
      <c r="D58" s="60">
        <v>1.78125</v>
      </c>
      <c r="E58" s="61" t="str">
        <f t="shared" si="14"/>
        <v/>
      </c>
      <c r="F58" s="61" t="str">
        <f>IF(AND($C58&lt;F$33,COUNT($E58:E58)&lt;$D$3),$D58/MIN($D$3,COUNT($C$42:$C$61)-COUNT($C$42:$C58)),"")</f>
        <v/>
      </c>
      <c r="G58" s="61" t="str">
        <f>IF(AND($C58&lt;G$33,COUNT($E58:F58)&lt;$D$3),$D58/MIN($D$3,COUNT($C$42:$C$61)-COUNT($C$42:$C58)),"")</f>
        <v/>
      </c>
      <c r="H58" s="61" t="str">
        <f>IF(AND($C58&lt;H$33,COUNT($E58:G58)&lt;$D$3),$D58/MIN($D$3,COUNT($C$42:$C$61)-COUNT($C$42:$C58)),"")</f>
        <v/>
      </c>
      <c r="I58" s="61" t="str">
        <f>IF(AND($C58&lt;I$33,COUNT($E58:H58)&lt;$D$3),$D58/MIN($D$3,COUNT($C$42:$C$61)-COUNT($C$42:$C58)),"")</f>
        <v/>
      </c>
      <c r="J58" s="61" t="str">
        <f>IF(AND($C58&lt;J$33,COUNT($E58:I58)&lt;$D$3),$D58/MIN($D$3,COUNT($C$42:$C$61)-COUNT($C$42:$C58)),"")</f>
        <v/>
      </c>
      <c r="K58" s="61" t="str">
        <f>IF(AND($C58&lt;K$33,COUNT($E58:J58)&lt;$D$3),$D58/MIN($D$3,COUNT($C$42:$C$61)-COUNT($C$42:$C58)),"")</f>
        <v/>
      </c>
      <c r="L58" s="61" t="str">
        <f>IF(AND($C58&lt;L$33,COUNT($E58:K58)&lt;$D$3),$D58/MIN($D$3,COUNT($C$42:$C$61)-COUNT($C$42:$C58)),"")</f>
        <v/>
      </c>
      <c r="M58" s="61" t="str">
        <f>IF(AND($C58&lt;M$33,COUNT($E58:L58)&lt;$D$3),$D58/MIN($D$3,COUNT($C$42:$C$61)-COUNT($C$42:$C58)),"")</f>
        <v/>
      </c>
      <c r="N58" s="61" t="str">
        <f>IF(AND($C58&lt;N$33,COUNT($E58:M58)&lt;$D$3),$D58/MIN($D$3,COUNT($C$42:$C$61)-COUNT($C$42:$C58)),"")</f>
        <v/>
      </c>
      <c r="O58" s="61" t="str">
        <f>IF(AND($C58&lt;O$33,COUNT($E58:N58)&lt;$D$3),$D58/MIN($D$3,COUNT($C$42:$C$61)-COUNT($C$42:$C58)),"")</f>
        <v/>
      </c>
      <c r="P58" s="61" t="str">
        <f>IF(AND($C58&lt;P$33,COUNT($E58:O58)&lt;$D$3),$D58/MIN($D$3,COUNT($C$42:$C$61)-COUNT($C$42:$C58)),"")</f>
        <v/>
      </c>
      <c r="Q58" s="61" t="str">
        <f>IF(AND($C58&lt;Q$33,COUNT($E58:P58)&lt;$D$3),$D58/MIN($D$3,COUNT($C$42:$C$61)-COUNT($C$42:$C58)),"")</f>
        <v/>
      </c>
      <c r="R58" s="61" t="str">
        <f>IF(AND($C58&lt;R$33,COUNT($E58:Q58)&lt;$D$3),$D58/MIN($D$3,COUNT($C$42:$C$61)-COUNT($C$42:$C58)),"")</f>
        <v/>
      </c>
      <c r="S58" s="61" t="str">
        <f>IF(AND($C58&lt;S$33,COUNT($E58:R58)&lt;$D$3),$D58/MIN($D$3,COUNT($C$42:$C$61)-COUNT($C$42:$C58)),"")</f>
        <v/>
      </c>
      <c r="T58" s="61" t="str">
        <f>IF(AND($C58&lt;T$33,COUNT($E58:S58)&lt;$D$3),$D58/MIN($D$3,COUNT($C$42:$C$61)-COUNT($C$42:$C58)),"")</f>
        <v/>
      </c>
      <c r="U58" s="61" t="str">
        <f>IF(AND($C58&lt;U$33,COUNT($E58:T58)&lt;$D$3),$D58/MIN($D$3,COUNT($C$42:$C$61)-COUNT($C$42:$C58)),"")</f>
        <v/>
      </c>
      <c r="V58" s="61">
        <f>IF(AND($C58&lt;V$33,COUNT($E58:U58)&lt;$D$3),$D58/MIN($D$3,COUNT($C$42:$C$61)-COUNT($C$42:$C58)),"")</f>
        <v>0.59375</v>
      </c>
      <c r="W58" s="61">
        <f>IF(AND($C58&lt;W$33,COUNT($E58:V58)&lt;$D$3),$D58/MIN($D$3,COUNT($C$42:$C$61)-COUNT($C$42:$C58)),"")</f>
        <v>0.59375</v>
      </c>
      <c r="X58" s="61">
        <f>IF(AND($C58&lt;X$33,COUNT($E58:W58)&lt;$D$3),$D58/MIN($D$3,COUNT($C$42:$C$61)-COUNT($C$42:$C58)),"")</f>
        <v>0.59375</v>
      </c>
      <c r="Y58" s="61">
        <f t="shared" si="15"/>
        <v>1.78125</v>
      </c>
    </row>
    <row r="59" spans="1:26" x14ac:dyDescent="0.15">
      <c r="B59" s="69"/>
      <c r="C59" s="70">
        <v>47</v>
      </c>
      <c r="D59" s="60">
        <v>4.75</v>
      </c>
      <c r="E59" s="61" t="str">
        <f t="shared" si="14"/>
        <v/>
      </c>
      <c r="F59" s="61" t="str">
        <f>IF(AND($C59&lt;F$33,COUNT($E59:E59)&lt;$D$3),$D59/MIN($D$3,COUNT($C$42:$C$61)-COUNT($C$42:$C59)),"")</f>
        <v/>
      </c>
      <c r="G59" s="61" t="str">
        <f>IF(AND($C59&lt;G$33,COUNT($E59:F59)&lt;$D$3),$D59/MIN($D$3,COUNT($C$42:$C$61)-COUNT($C$42:$C59)),"")</f>
        <v/>
      </c>
      <c r="H59" s="61" t="str">
        <f>IF(AND($C59&lt;H$33,COUNT($E59:G59)&lt;$D$3),$D59/MIN($D$3,COUNT($C$42:$C$61)-COUNT($C$42:$C59)),"")</f>
        <v/>
      </c>
      <c r="I59" s="61" t="str">
        <f>IF(AND($C59&lt;I$33,COUNT($E59:H59)&lt;$D$3),$D59/MIN($D$3,COUNT($C$42:$C$61)-COUNT($C$42:$C59)),"")</f>
        <v/>
      </c>
      <c r="J59" s="61" t="str">
        <f>IF(AND($C59&lt;J$33,COUNT($E59:I59)&lt;$D$3),$D59/MIN($D$3,COUNT($C$42:$C$61)-COUNT($C$42:$C59)),"")</f>
        <v/>
      </c>
      <c r="K59" s="61" t="str">
        <f>IF(AND($C59&lt;K$33,COUNT($E59:J59)&lt;$D$3),$D59/MIN($D$3,COUNT($C$42:$C$61)-COUNT($C$42:$C59)),"")</f>
        <v/>
      </c>
      <c r="L59" s="61" t="str">
        <f>IF(AND($C59&lt;L$33,COUNT($E59:K59)&lt;$D$3),$D59/MIN($D$3,COUNT($C$42:$C$61)-COUNT($C$42:$C59)),"")</f>
        <v/>
      </c>
      <c r="M59" s="61" t="str">
        <f>IF(AND($C59&lt;M$33,COUNT($E59:L59)&lt;$D$3),$D59/MIN($D$3,COUNT($C$42:$C$61)-COUNT($C$42:$C59)),"")</f>
        <v/>
      </c>
      <c r="N59" s="61" t="str">
        <f>IF(AND($C59&lt;N$33,COUNT($E59:M59)&lt;$D$3),$D59/MIN($D$3,COUNT($C$42:$C$61)-COUNT($C$42:$C59)),"")</f>
        <v/>
      </c>
      <c r="O59" s="61" t="str">
        <f>IF(AND($C59&lt;O$33,COUNT($E59:N59)&lt;$D$3),$D59/MIN($D$3,COUNT($C$42:$C$61)-COUNT($C$42:$C59)),"")</f>
        <v/>
      </c>
      <c r="P59" s="61" t="str">
        <f>IF(AND($C59&lt;P$33,COUNT($E59:O59)&lt;$D$3),$D59/MIN($D$3,COUNT($C$42:$C$61)-COUNT($C$42:$C59)),"")</f>
        <v/>
      </c>
      <c r="Q59" s="61" t="str">
        <f>IF(AND($C59&lt;Q$33,COUNT($E59:P59)&lt;$D$3),$D59/MIN($D$3,COUNT($C$42:$C$61)-COUNT($C$42:$C59)),"")</f>
        <v/>
      </c>
      <c r="R59" s="61" t="str">
        <f>IF(AND($C59&lt;R$33,COUNT($E59:Q59)&lt;$D$3),$D59/MIN($D$3,COUNT($C$42:$C$61)-COUNT($C$42:$C59)),"")</f>
        <v/>
      </c>
      <c r="S59" s="61" t="str">
        <f>IF(AND($C59&lt;S$33,COUNT($E59:R59)&lt;$D$3),$D59/MIN($D$3,COUNT($C$42:$C$61)-COUNT($C$42:$C59)),"")</f>
        <v/>
      </c>
      <c r="T59" s="61" t="str">
        <f>IF(AND($C59&lt;T$33,COUNT($E59:S59)&lt;$D$3),$D59/MIN($D$3,COUNT($C$42:$C$61)-COUNT($C$42:$C59)),"")</f>
        <v/>
      </c>
      <c r="U59" s="61" t="str">
        <f>IF(AND($C59&lt;U$33,COUNT($E59:T59)&lt;$D$3),$D59/MIN($D$3,COUNT($C$42:$C$61)-COUNT($C$42:$C59)),"")</f>
        <v/>
      </c>
      <c r="V59" s="61" t="str">
        <f>IF(AND($C59&lt;V$33,COUNT($E59:U59)&lt;$D$3),$D59/MIN($D$3,COUNT($C$42:$C$61)-COUNT($C$42:$C59)),"")</f>
        <v/>
      </c>
      <c r="W59" s="61">
        <f>IF(AND($C59&lt;W$33,COUNT($E59:V59)&lt;$D$3),$D59/MIN($D$3,COUNT($C$42:$C$61)-COUNT($C$42:$C59)),"")</f>
        <v>2.375</v>
      </c>
      <c r="X59" s="61">
        <f>IF(AND($C59&lt;X$33,COUNT($E59:W59)&lt;$D$3),$D59/MIN($D$3,COUNT($C$42:$C$61)-COUNT($C$42:$C59)),"")</f>
        <v>2.375</v>
      </c>
      <c r="Y59" s="61">
        <f t="shared" si="15"/>
        <v>4.75</v>
      </c>
    </row>
    <row r="60" spans="1:26" x14ac:dyDescent="0.15">
      <c r="B60" s="69"/>
      <c r="C60" s="70">
        <v>48</v>
      </c>
      <c r="D60" s="60">
        <v>0.59375</v>
      </c>
      <c r="E60" s="61" t="str">
        <f t="shared" si="14"/>
        <v/>
      </c>
      <c r="F60" s="61" t="str">
        <f>IF(AND($C60&lt;F$33,COUNT($E60:E60)&lt;$D$3),$D60/MIN($D$3,COUNT($C$42:$C$61)-COUNT($C$42:$C60)),"")</f>
        <v/>
      </c>
      <c r="G60" s="61" t="str">
        <f>IF(AND($C60&lt;G$33,COUNT($E60:F60)&lt;$D$3),$D60/MIN($D$3,COUNT($C$42:$C$61)-COUNT($C$42:$C60)),"")</f>
        <v/>
      </c>
      <c r="H60" s="61" t="str">
        <f>IF(AND($C60&lt;H$33,COUNT($E60:G60)&lt;$D$3),$D60/MIN($D$3,COUNT($C$42:$C$61)-COUNT($C$42:$C60)),"")</f>
        <v/>
      </c>
      <c r="I60" s="61" t="str">
        <f>IF(AND($C60&lt;I$33,COUNT($E60:H60)&lt;$D$3),$D60/MIN($D$3,COUNT($C$42:$C$61)-COUNT($C$42:$C60)),"")</f>
        <v/>
      </c>
      <c r="J60" s="61" t="str">
        <f>IF(AND($C60&lt;J$33,COUNT($E60:I60)&lt;$D$3),$D60/MIN($D$3,COUNT($C$42:$C$61)-COUNT($C$42:$C60)),"")</f>
        <v/>
      </c>
      <c r="K60" s="61" t="str">
        <f>IF(AND($C60&lt;K$33,COUNT($E60:J60)&lt;$D$3),$D60/MIN($D$3,COUNT($C$42:$C$61)-COUNT($C$42:$C60)),"")</f>
        <v/>
      </c>
      <c r="L60" s="61" t="str">
        <f>IF(AND($C60&lt;L$33,COUNT($E60:K60)&lt;$D$3),$D60/MIN($D$3,COUNT($C$42:$C$61)-COUNT($C$42:$C60)),"")</f>
        <v/>
      </c>
      <c r="M60" s="61" t="str">
        <f>IF(AND($C60&lt;M$33,COUNT($E60:L60)&lt;$D$3),$D60/MIN($D$3,COUNT($C$42:$C$61)-COUNT($C$42:$C60)),"")</f>
        <v/>
      </c>
      <c r="N60" s="61" t="str">
        <f>IF(AND($C60&lt;N$33,COUNT($E60:M60)&lt;$D$3),$D60/MIN($D$3,COUNT($C$42:$C$61)-COUNT($C$42:$C60)),"")</f>
        <v/>
      </c>
      <c r="O60" s="61" t="str">
        <f>IF(AND($C60&lt;O$33,COUNT($E60:N60)&lt;$D$3),$D60/MIN($D$3,COUNT($C$42:$C$61)-COUNT($C$42:$C60)),"")</f>
        <v/>
      </c>
      <c r="P60" s="61" t="str">
        <f>IF(AND($C60&lt;P$33,COUNT($E60:O60)&lt;$D$3),$D60/MIN($D$3,COUNT($C$42:$C$61)-COUNT($C$42:$C60)),"")</f>
        <v/>
      </c>
      <c r="Q60" s="61" t="str">
        <f>IF(AND($C60&lt;Q$33,COUNT($E60:P60)&lt;$D$3),$D60/MIN($D$3,COUNT($C$42:$C$61)-COUNT($C$42:$C60)),"")</f>
        <v/>
      </c>
      <c r="R60" s="61" t="str">
        <f>IF(AND($C60&lt;R$33,COUNT($E60:Q60)&lt;$D$3),$D60/MIN($D$3,COUNT($C$42:$C$61)-COUNT($C$42:$C60)),"")</f>
        <v/>
      </c>
      <c r="S60" s="61" t="str">
        <f>IF(AND($C60&lt;S$33,COUNT($E60:R60)&lt;$D$3),$D60/MIN($D$3,COUNT($C$42:$C$61)-COUNT($C$42:$C60)),"")</f>
        <v/>
      </c>
      <c r="T60" s="61" t="str">
        <f>IF(AND($C60&lt;T$33,COUNT($E60:S60)&lt;$D$3),$D60/MIN($D$3,COUNT($C$42:$C$61)-COUNT($C$42:$C60)),"")</f>
        <v/>
      </c>
      <c r="U60" s="61" t="str">
        <f>IF(AND($C60&lt;U$33,COUNT($E60:T60)&lt;$D$3),$D60/MIN($D$3,COUNT($C$42:$C$61)-COUNT($C$42:$C60)),"")</f>
        <v/>
      </c>
      <c r="V60" s="61" t="str">
        <f>IF(AND($C60&lt;V$33,COUNT($E60:U60)&lt;$D$3),$D60/MIN($D$3,COUNT($C$42:$C$61)-COUNT($C$42:$C60)),"")</f>
        <v/>
      </c>
      <c r="W60" s="61" t="str">
        <f>IF(AND($C60&lt;W$33,COUNT($E60:V60)&lt;$D$3),$D60/MIN($D$3,COUNT($C$42:$C$61)-COUNT($C$42:$C60)),"")</f>
        <v/>
      </c>
      <c r="X60" s="61">
        <f>IF(AND($C60&lt;X$33,COUNT($E60:W60)&lt;$D$3),$D60/MIN($D$3,COUNT($C$42:$C$61)-COUNT($C$42:$C60)),"")</f>
        <v>0.59375</v>
      </c>
      <c r="Y60" s="61">
        <f t="shared" si="15"/>
        <v>0.59375</v>
      </c>
    </row>
    <row r="61" spans="1:26" x14ac:dyDescent="0.15">
      <c r="B61" s="69"/>
      <c r="C61" s="70">
        <v>49</v>
      </c>
      <c r="D61" s="62">
        <v>0</v>
      </c>
      <c r="E61" s="61" t="str">
        <f t="shared" si="14"/>
        <v/>
      </c>
      <c r="F61" s="61" t="str">
        <f>IF(AND($C61&lt;F$33,COUNT($E61:E61)&lt;$D$3),$D61/MIN($D$3,COUNT($C$42:$C$61)-COUNT($C$42:$C61)),"")</f>
        <v/>
      </c>
      <c r="G61" s="61" t="str">
        <f>IF(AND($C61&lt;G$33,COUNT($E61:F61)&lt;$D$3),$D61/MIN($D$3,COUNT($C$42:$C$61)-COUNT($C$42:$C61)),"")</f>
        <v/>
      </c>
      <c r="H61" s="61" t="str">
        <f>IF(AND($C61&lt;H$33,COUNT($E61:G61)&lt;$D$3),$D61/MIN($D$3,COUNT($C$42:$C$61)-COUNT($C$42:$C61)),"")</f>
        <v/>
      </c>
      <c r="I61" s="61" t="str">
        <f>IF(AND($C61&lt;I$33,COUNT($E61:H61)&lt;$D$3),$D61/MIN($D$3,COUNT($C$42:$C$61)-COUNT($C$42:$C61)),"")</f>
        <v/>
      </c>
      <c r="J61" s="61" t="str">
        <f>IF(AND($C61&lt;J$33,COUNT($E61:I61)&lt;$D$3),$D61/MIN($D$3,COUNT($C$42:$C$61)-COUNT($C$42:$C61)),"")</f>
        <v/>
      </c>
      <c r="K61" s="61" t="str">
        <f>IF(AND($C61&lt;K$33,COUNT($E61:J61)&lt;$D$3),$D61/MIN($D$3,COUNT($C$42:$C$61)-COUNT($C$42:$C61)),"")</f>
        <v/>
      </c>
      <c r="L61" s="61" t="str">
        <f>IF(AND($C61&lt;L$33,COUNT($E61:K61)&lt;$D$3),$D61/MIN($D$3,COUNT($C$42:$C$61)-COUNT($C$42:$C61)),"")</f>
        <v/>
      </c>
      <c r="M61" s="61" t="str">
        <f>IF(AND($C61&lt;M$33,COUNT($E61:L61)&lt;$D$3),$D61/MIN($D$3,COUNT($C$42:$C$61)-COUNT($C$42:$C61)),"")</f>
        <v/>
      </c>
      <c r="N61" s="61" t="str">
        <f>IF(AND($C61&lt;N$33,COUNT($E61:M61)&lt;$D$3),$D61/MIN($D$3,COUNT($C$42:$C$61)-COUNT($C$42:$C61)),"")</f>
        <v/>
      </c>
      <c r="O61" s="61" t="str">
        <f>IF(AND($C61&lt;O$33,COUNT($E61:N61)&lt;$D$3),$D61/MIN($D$3,COUNT($C$42:$C$61)-COUNT($C$42:$C61)),"")</f>
        <v/>
      </c>
      <c r="P61" s="61" t="str">
        <f>IF(AND($C61&lt;P$33,COUNT($E61:O61)&lt;$D$3),$D61/MIN($D$3,COUNT($C$42:$C$61)-COUNT($C$42:$C61)),"")</f>
        <v/>
      </c>
      <c r="Q61" s="61" t="str">
        <f>IF(AND($C61&lt;Q$33,COUNT($E61:P61)&lt;$D$3),$D61/MIN($D$3,COUNT($C$42:$C$61)-COUNT($C$42:$C61)),"")</f>
        <v/>
      </c>
      <c r="R61" s="61" t="str">
        <f>IF(AND($C61&lt;R$33,COUNT($E61:Q61)&lt;$D$3),$D61/MIN($D$3,COUNT($C$42:$C$61)-COUNT($C$42:$C61)),"")</f>
        <v/>
      </c>
      <c r="S61" s="61" t="str">
        <f>IF(AND($C61&lt;S$33,COUNT($E61:R61)&lt;$D$3),$D61/MIN($D$3,COUNT($C$42:$C$61)-COUNT($C$42:$C61)),"")</f>
        <v/>
      </c>
      <c r="T61" s="61" t="str">
        <f>IF(AND($C61&lt;T$33,COUNT($E61:S61)&lt;$D$3),$D61/MIN($D$3,COUNT($C$42:$C$61)-COUNT($C$42:$C61)),"")</f>
        <v/>
      </c>
      <c r="U61" s="61" t="str">
        <f>IF(AND($C61&lt;U$33,COUNT($E61:T61)&lt;$D$3),$D61/MIN($D$3,COUNT($C$42:$C$61)-COUNT($C$42:$C61)),"")</f>
        <v/>
      </c>
      <c r="V61" s="61" t="str">
        <f>IF(AND($C61&lt;V$33,COUNT($E61:U61)&lt;$D$3),$D61/MIN($D$3,COUNT($C$42:$C$61)-COUNT($C$42:$C61)),"")</f>
        <v/>
      </c>
      <c r="W61" s="61" t="str">
        <f>IF(AND($C61&lt;W$33,COUNT($E61:V61)&lt;$D$3),$D61/MIN($D$3,COUNT($C$42:$C$61)-COUNT($C$42:$C61)),"")</f>
        <v/>
      </c>
      <c r="X61" s="61" t="str">
        <f>IF(AND($C61&lt;X$33,COUNT($E61:W61)&lt;$D$3),$D61/MIN($D$3,COUNT($C$42:$C$61)-COUNT($C$42:$C61)),"")</f>
        <v/>
      </c>
      <c r="Y61" s="61">
        <f t="shared" si="15"/>
        <v>0</v>
      </c>
    </row>
    <row r="62" spans="1:26" x14ac:dyDescent="0.15">
      <c r="B62" s="33"/>
      <c r="C62" s="34" t="s">
        <v>105</v>
      </c>
      <c r="D62" s="66"/>
      <c r="E62" s="64">
        <f t="shared" ref="E62:X62" si="16">SUM(E42:E61)</f>
        <v>0</v>
      </c>
      <c r="F62" s="64">
        <f t="shared" si="16"/>
        <v>0.59375</v>
      </c>
      <c r="G62" s="64">
        <f t="shared" si="16"/>
        <v>1.1875</v>
      </c>
      <c r="H62" s="64">
        <f t="shared" si="16"/>
        <v>1.78125</v>
      </c>
      <c r="I62" s="64">
        <f t="shared" si="16"/>
        <v>2.375</v>
      </c>
      <c r="J62" s="64">
        <f t="shared" si="16"/>
        <v>2.96875</v>
      </c>
      <c r="K62" s="64">
        <f t="shared" si="16"/>
        <v>3.5625</v>
      </c>
      <c r="L62" s="64">
        <f t="shared" si="16"/>
        <v>4.15625</v>
      </c>
      <c r="M62" s="64">
        <f t="shared" si="16"/>
        <v>4.75</v>
      </c>
      <c r="N62" s="64">
        <f t="shared" si="16"/>
        <v>6.53125</v>
      </c>
      <c r="O62" s="64">
        <f t="shared" si="16"/>
        <v>6.53125</v>
      </c>
      <c r="P62" s="64">
        <f t="shared" si="16"/>
        <v>6.53125</v>
      </c>
      <c r="Q62" s="64">
        <f t="shared" si="16"/>
        <v>6.53125</v>
      </c>
      <c r="R62" s="64">
        <f t="shared" si="16"/>
        <v>6.53125</v>
      </c>
      <c r="S62" s="64">
        <f t="shared" si="16"/>
        <v>6.53125</v>
      </c>
      <c r="T62" s="64">
        <f t="shared" si="16"/>
        <v>6.53125</v>
      </c>
      <c r="U62" s="64">
        <f t="shared" si="16"/>
        <v>6.53125</v>
      </c>
      <c r="V62" s="64">
        <f t="shared" si="16"/>
        <v>4.75</v>
      </c>
      <c r="W62" s="64">
        <f t="shared" si="16"/>
        <v>6.53125</v>
      </c>
      <c r="X62" s="64">
        <f t="shared" si="16"/>
        <v>6.53125</v>
      </c>
      <c r="Y62" s="64">
        <f t="shared" si="15"/>
        <v>91.4375</v>
      </c>
    </row>
    <row r="63" spans="1:26" x14ac:dyDescent="0.15">
      <c r="B63" s="33"/>
      <c r="C63" s="34" t="s">
        <v>106</v>
      </c>
      <c r="D63" s="66"/>
      <c r="E63" s="64">
        <f>E40-E62</f>
        <v>4.75</v>
      </c>
      <c r="F63" s="64">
        <f>E63+F40-F62</f>
        <v>8.90625</v>
      </c>
      <c r="G63" s="64">
        <f t="shared" ref="G63:X63" si="17">F63+G40-G62</f>
        <v>12.46875</v>
      </c>
      <c r="H63" s="64">
        <f t="shared" si="17"/>
        <v>15.4375</v>
      </c>
      <c r="I63" s="64">
        <f t="shared" si="17"/>
        <v>17.8125</v>
      </c>
      <c r="J63" s="64">
        <f t="shared" si="17"/>
        <v>19.59375</v>
      </c>
      <c r="K63" s="64">
        <f t="shared" si="17"/>
        <v>20.78125</v>
      </c>
      <c r="L63" s="64">
        <f t="shared" si="17"/>
        <v>21.375</v>
      </c>
      <c r="M63" s="64">
        <f t="shared" si="17"/>
        <v>35.625</v>
      </c>
      <c r="N63" s="64">
        <f t="shared" si="17"/>
        <v>33.84375</v>
      </c>
      <c r="O63" s="64">
        <f t="shared" si="17"/>
        <v>32.0625</v>
      </c>
      <c r="P63" s="64">
        <f t="shared" si="17"/>
        <v>30.28125</v>
      </c>
      <c r="Q63" s="64">
        <f t="shared" si="17"/>
        <v>27.90625</v>
      </c>
      <c r="R63" s="64">
        <f t="shared" si="17"/>
        <v>24.9375</v>
      </c>
      <c r="S63" s="64">
        <f t="shared" si="17"/>
        <v>21.375</v>
      </c>
      <c r="T63" s="64">
        <f t="shared" si="17"/>
        <v>17.21875</v>
      </c>
      <c r="U63" s="64">
        <f t="shared" si="17"/>
        <v>12.46875</v>
      </c>
      <c r="V63" s="64">
        <f t="shared" si="17"/>
        <v>12.46875</v>
      </c>
      <c r="W63" s="64">
        <f t="shared" si="17"/>
        <v>6.53125</v>
      </c>
      <c r="X63" s="64">
        <f t="shared" si="17"/>
        <v>0</v>
      </c>
      <c r="Y63" s="64"/>
    </row>
    <row r="64" spans="1:26" ht="15" thickBot="1" x14ac:dyDescent="0.2">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6" spans="1:25" ht="15.75" x14ac:dyDescent="0.15">
      <c r="A66" s="4"/>
      <c r="B66" s="33"/>
      <c r="C66" s="34" t="s">
        <v>55</v>
      </c>
      <c r="D66" s="32">
        <f>'主要工事一覧（例）'!C40</f>
        <v>10</v>
      </c>
    </row>
    <row r="67" spans="1:25" ht="15.75" x14ac:dyDescent="0.15">
      <c r="A67" s="4"/>
      <c r="B67" s="24"/>
      <c r="C67" s="24"/>
      <c r="D67" s="29"/>
      <c r="Y67" s="53" t="s">
        <v>54</v>
      </c>
    </row>
    <row r="68" spans="1:25" x14ac:dyDescent="0.15">
      <c r="A68" s="26" t="s">
        <v>103</v>
      </c>
      <c r="E68" s="14">
        <v>30</v>
      </c>
      <c r="F68" s="14">
        <f t="shared" ref="F68:X68" si="18">E68+1</f>
        <v>31</v>
      </c>
      <c r="G68" s="14">
        <f t="shared" si="18"/>
        <v>32</v>
      </c>
      <c r="H68" s="14">
        <f t="shared" si="18"/>
        <v>33</v>
      </c>
      <c r="I68" s="14">
        <f t="shared" si="18"/>
        <v>34</v>
      </c>
      <c r="J68" s="14">
        <f t="shared" si="18"/>
        <v>35</v>
      </c>
      <c r="K68" s="14">
        <f t="shared" si="18"/>
        <v>36</v>
      </c>
      <c r="L68" s="14">
        <f t="shared" si="18"/>
        <v>37</v>
      </c>
      <c r="M68" s="14">
        <f t="shared" si="18"/>
        <v>38</v>
      </c>
      <c r="N68" s="14">
        <f t="shared" si="18"/>
        <v>39</v>
      </c>
      <c r="O68" s="14">
        <f t="shared" si="18"/>
        <v>40</v>
      </c>
      <c r="P68" s="14">
        <f t="shared" si="18"/>
        <v>41</v>
      </c>
      <c r="Q68" s="14">
        <f t="shared" si="18"/>
        <v>42</v>
      </c>
      <c r="R68" s="14">
        <f t="shared" si="18"/>
        <v>43</v>
      </c>
      <c r="S68" s="14">
        <f t="shared" si="18"/>
        <v>44</v>
      </c>
      <c r="T68" s="14">
        <f t="shared" si="18"/>
        <v>45</v>
      </c>
      <c r="U68" s="14">
        <f t="shared" si="18"/>
        <v>46</v>
      </c>
      <c r="V68" s="14">
        <f t="shared" si="18"/>
        <v>47</v>
      </c>
      <c r="W68" s="14">
        <f t="shared" si="18"/>
        <v>48</v>
      </c>
      <c r="X68" s="14">
        <f t="shared" si="18"/>
        <v>49</v>
      </c>
      <c r="Y68" s="10"/>
    </row>
    <row r="69" spans="1:25" x14ac:dyDescent="0.15">
      <c r="E69" s="8">
        <v>1</v>
      </c>
      <c r="F69" s="8">
        <f t="shared" ref="F69:X69" si="19">E69+1</f>
        <v>2</v>
      </c>
      <c r="G69" s="8">
        <f t="shared" si="19"/>
        <v>3</v>
      </c>
      <c r="H69" s="8">
        <f t="shared" si="19"/>
        <v>4</v>
      </c>
      <c r="I69" s="8">
        <f t="shared" si="19"/>
        <v>5</v>
      </c>
      <c r="J69" s="8">
        <f t="shared" si="19"/>
        <v>6</v>
      </c>
      <c r="K69" s="8">
        <f t="shared" si="19"/>
        <v>7</v>
      </c>
      <c r="L69" s="8">
        <f t="shared" si="19"/>
        <v>8</v>
      </c>
      <c r="M69" s="8">
        <f t="shared" si="19"/>
        <v>9</v>
      </c>
      <c r="N69" s="8">
        <f t="shared" si="19"/>
        <v>10</v>
      </c>
      <c r="O69" s="8">
        <f t="shared" si="19"/>
        <v>11</v>
      </c>
      <c r="P69" s="8">
        <f t="shared" si="19"/>
        <v>12</v>
      </c>
      <c r="Q69" s="8">
        <f t="shared" si="19"/>
        <v>13</v>
      </c>
      <c r="R69" s="8">
        <f t="shared" si="19"/>
        <v>14</v>
      </c>
      <c r="S69" s="8">
        <f t="shared" si="19"/>
        <v>15</v>
      </c>
      <c r="T69" s="8">
        <f t="shared" si="19"/>
        <v>16</v>
      </c>
      <c r="U69" s="8">
        <f t="shared" si="19"/>
        <v>17</v>
      </c>
      <c r="V69" s="8">
        <f t="shared" si="19"/>
        <v>18</v>
      </c>
      <c r="W69" s="8">
        <f t="shared" si="19"/>
        <v>19</v>
      </c>
      <c r="X69" s="8">
        <f t="shared" si="19"/>
        <v>20</v>
      </c>
      <c r="Y69" s="11" t="s">
        <v>29</v>
      </c>
    </row>
    <row r="70" spans="1:25" x14ac:dyDescent="0.15">
      <c r="B70" s="2"/>
      <c r="E70" s="9">
        <v>43555</v>
      </c>
      <c r="F70" s="9">
        <f t="shared" ref="F70:X70" si="20">DATE(YEAR(E70)+1,MONTH(E70),DAY(E70))</f>
        <v>43921</v>
      </c>
      <c r="G70" s="9">
        <f t="shared" si="20"/>
        <v>44286</v>
      </c>
      <c r="H70" s="9">
        <f t="shared" si="20"/>
        <v>44651</v>
      </c>
      <c r="I70" s="9">
        <f t="shared" si="20"/>
        <v>45016</v>
      </c>
      <c r="J70" s="9">
        <f t="shared" si="20"/>
        <v>45382</v>
      </c>
      <c r="K70" s="9">
        <f t="shared" si="20"/>
        <v>45747</v>
      </c>
      <c r="L70" s="9">
        <f t="shared" si="20"/>
        <v>46112</v>
      </c>
      <c r="M70" s="9">
        <f t="shared" si="20"/>
        <v>46477</v>
      </c>
      <c r="N70" s="9">
        <f t="shared" si="20"/>
        <v>46843</v>
      </c>
      <c r="O70" s="9">
        <f t="shared" si="20"/>
        <v>47208</v>
      </c>
      <c r="P70" s="9">
        <f t="shared" si="20"/>
        <v>47573</v>
      </c>
      <c r="Q70" s="9">
        <f t="shared" si="20"/>
        <v>47938</v>
      </c>
      <c r="R70" s="9">
        <f t="shared" si="20"/>
        <v>48304</v>
      </c>
      <c r="S70" s="9">
        <f t="shared" si="20"/>
        <v>48669</v>
      </c>
      <c r="T70" s="9">
        <f t="shared" si="20"/>
        <v>49034</v>
      </c>
      <c r="U70" s="9">
        <f t="shared" si="20"/>
        <v>49399</v>
      </c>
      <c r="V70" s="9">
        <f t="shared" si="20"/>
        <v>49765</v>
      </c>
      <c r="W70" s="9">
        <f t="shared" si="20"/>
        <v>50130</v>
      </c>
      <c r="X70" s="9">
        <f t="shared" si="20"/>
        <v>50495</v>
      </c>
      <c r="Y70" s="12"/>
    </row>
    <row r="71" spans="1:25" x14ac:dyDescent="0.15">
      <c r="B71" s="33"/>
      <c r="C71" s="34" t="s">
        <v>99</v>
      </c>
      <c r="D71" s="66"/>
      <c r="E71" s="65">
        <f>'主要工事一覧（例）'!D40</f>
        <v>100</v>
      </c>
      <c r="F71" s="65">
        <f>'主要工事一覧（例）'!E40</f>
        <v>100</v>
      </c>
      <c r="G71" s="65">
        <f>'主要工事一覧（例）'!F40</f>
        <v>100</v>
      </c>
      <c r="H71" s="65">
        <f>'主要工事一覧（例）'!G40</f>
        <v>100</v>
      </c>
      <c r="I71" s="65">
        <f>'主要工事一覧（例）'!H40</f>
        <v>100</v>
      </c>
      <c r="J71" s="65">
        <f>'主要工事一覧（例）'!I40</f>
        <v>100</v>
      </c>
      <c r="K71" s="65">
        <f>'主要工事一覧（例）'!J40</f>
        <v>100</v>
      </c>
      <c r="L71" s="65">
        <f>'主要工事一覧（例）'!K40</f>
        <v>100</v>
      </c>
      <c r="M71" s="65">
        <f>'主要工事一覧（例）'!L40</f>
        <v>400</v>
      </c>
      <c r="N71" s="65">
        <f>'主要工事一覧（例）'!M40</f>
        <v>100</v>
      </c>
      <c r="O71" s="65">
        <f>'主要工事一覧（例）'!N40</f>
        <v>100</v>
      </c>
      <c r="P71" s="65">
        <f>'主要工事一覧（例）'!O40</f>
        <v>100</v>
      </c>
      <c r="Q71" s="65">
        <f>'主要工事一覧（例）'!P40</f>
        <v>100</v>
      </c>
      <c r="R71" s="65">
        <f>'主要工事一覧（例）'!Q40</f>
        <v>100</v>
      </c>
      <c r="S71" s="65">
        <f>'主要工事一覧（例）'!R40</f>
        <v>100</v>
      </c>
      <c r="T71" s="65">
        <f>'主要工事一覧（例）'!S40</f>
        <v>100</v>
      </c>
      <c r="U71" s="65">
        <f>'主要工事一覧（例）'!T40</f>
        <v>100</v>
      </c>
      <c r="V71" s="65">
        <f>'主要工事一覧（例）'!U40</f>
        <v>400</v>
      </c>
      <c r="W71" s="65">
        <f>'主要工事一覧（例）'!V40</f>
        <v>100</v>
      </c>
      <c r="X71" s="65">
        <f>'主要工事一覧（例）'!W40</f>
        <v>100</v>
      </c>
      <c r="Y71" s="65">
        <f>SUM(E71:X71)</f>
        <v>2600</v>
      </c>
    </row>
    <row r="72" spans="1:25" x14ac:dyDescent="0.15">
      <c r="B72" s="33"/>
      <c r="C72" s="34" t="s">
        <v>51</v>
      </c>
      <c r="D72" s="6">
        <v>0.1</v>
      </c>
      <c r="E72" s="64">
        <f t="shared" ref="E72:X72" si="21">E71*$D$72</f>
        <v>10</v>
      </c>
      <c r="F72" s="64">
        <f t="shared" si="21"/>
        <v>10</v>
      </c>
      <c r="G72" s="64">
        <f t="shared" si="21"/>
        <v>10</v>
      </c>
      <c r="H72" s="64">
        <f t="shared" si="21"/>
        <v>10</v>
      </c>
      <c r="I72" s="64">
        <f t="shared" si="21"/>
        <v>10</v>
      </c>
      <c r="J72" s="64">
        <f t="shared" si="21"/>
        <v>10</v>
      </c>
      <c r="K72" s="64">
        <f t="shared" si="21"/>
        <v>10</v>
      </c>
      <c r="L72" s="64">
        <f t="shared" si="21"/>
        <v>10</v>
      </c>
      <c r="M72" s="64">
        <f t="shared" si="21"/>
        <v>40</v>
      </c>
      <c r="N72" s="64">
        <f t="shared" si="21"/>
        <v>10</v>
      </c>
      <c r="O72" s="64">
        <f t="shared" si="21"/>
        <v>10</v>
      </c>
      <c r="P72" s="64">
        <f t="shared" si="21"/>
        <v>10</v>
      </c>
      <c r="Q72" s="64">
        <f t="shared" si="21"/>
        <v>10</v>
      </c>
      <c r="R72" s="64">
        <f t="shared" si="21"/>
        <v>10</v>
      </c>
      <c r="S72" s="64">
        <f t="shared" si="21"/>
        <v>10</v>
      </c>
      <c r="T72" s="64">
        <f t="shared" si="21"/>
        <v>10</v>
      </c>
      <c r="U72" s="64">
        <f t="shared" si="21"/>
        <v>10</v>
      </c>
      <c r="V72" s="64">
        <f t="shared" si="21"/>
        <v>40</v>
      </c>
      <c r="W72" s="64">
        <f t="shared" si="21"/>
        <v>10</v>
      </c>
      <c r="X72" s="64">
        <f t="shared" si="21"/>
        <v>10</v>
      </c>
      <c r="Y72" s="64">
        <f>SUM(E72:X72)</f>
        <v>260</v>
      </c>
    </row>
    <row r="73" spans="1:25" customFormat="1" x14ac:dyDescent="0.15">
      <c r="A73" s="1"/>
      <c r="B73" s="1"/>
      <c r="C73" s="1"/>
      <c r="D73" s="1"/>
      <c r="E73" s="1"/>
      <c r="F73" s="1"/>
      <c r="G73" s="1"/>
      <c r="H73" s="1"/>
      <c r="I73" s="1"/>
      <c r="J73" s="1"/>
      <c r="K73" s="1"/>
      <c r="L73" s="1"/>
      <c r="M73" s="1"/>
      <c r="N73" s="1"/>
      <c r="O73" s="1"/>
      <c r="P73" s="1"/>
      <c r="Q73" s="1"/>
      <c r="R73" s="1"/>
      <c r="S73" s="1"/>
      <c r="T73" s="1"/>
      <c r="U73" s="1"/>
      <c r="V73" s="1"/>
      <c r="W73" s="1"/>
      <c r="X73" s="1"/>
      <c r="Y73" s="1"/>
    </row>
    <row r="74" spans="1:25" customFormat="1" x14ac:dyDescent="0.15">
      <c r="A74" s="1"/>
      <c r="B74" s="1"/>
      <c r="C74" s="1"/>
      <c r="D74" s="1"/>
      <c r="E74" s="14">
        <v>30</v>
      </c>
      <c r="F74" s="14">
        <f t="shared" ref="F74:X74" si="22">E74+1</f>
        <v>31</v>
      </c>
      <c r="G74" s="14">
        <f t="shared" si="22"/>
        <v>32</v>
      </c>
      <c r="H74" s="14">
        <f t="shared" si="22"/>
        <v>33</v>
      </c>
      <c r="I74" s="14">
        <f t="shared" si="22"/>
        <v>34</v>
      </c>
      <c r="J74" s="14">
        <f t="shared" si="22"/>
        <v>35</v>
      </c>
      <c r="K74" s="14">
        <f t="shared" si="22"/>
        <v>36</v>
      </c>
      <c r="L74" s="14">
        <f t="shared" si="22"/>
        <v>37</v>
      </c>
      <c r="M74" s="14">
        <f t="shared" si="22"/>
        <v>38</v>
      </c>
      <c r="N74" s="14">
        <f t="shared" si="22"/>
        <v>39</v>
      </c>
      <c r="O74" s="14">
        <f t="shared" si="22"/>
        <v>40</v>
      </c>
      <c r="P74" s="14">
        <f t="shared" si="22"/>
        <v>41</v>
      </c>
      <c r="Q74" s="14">
        <f t="shared" si="22"/>
        <v>42</v>
      </c>
      <c r="R74" s="14">
        <f t="shared" si="22"/>
        <v>43</v>
      </c>
      <c r="S74" s="14">
        <f t="shared" si="22"/>
        <v>44</v>
      </c>
      <c r="T74" s="14">
        <f t="shared" si="22"/>
        <v>45</v>
      </c>
      <c r="U74" s="14">
        <f t="shared" si="22"/>
        <v>46</v>
      </c>
      <c r="V74" s="14">
        <f t="shared" si="22"/>
        <v>47</v>
      </c>
      <c r="W74" s="14">
        <f t="shared" si="22"/>
        <v>48</v>
      </c>
      <c r="X74" s="14">
        <f t="shared" si="22"/>
        <v>49</v>
      </c>
      <c r="Y74" s="28" t="s">
        <v>63</v>
      </c>
    </row>
    <row r="75" spans="1:25" x14ac:dyDescent="0.15">
      <c r="B75" s="67"/>
      <c r="C75" s="68">
        <f t="array" ref="C75:C94">TRANSPOSE(E68:X68)</f>
        <v>30</v>
      </c>
      <c r="D75" s="18">
        <f t="array" ref="D75:D94">TRANSPOSE(E72:X72)</f>
        <v>10</v>
      </c>
      <c r="E75" s="58" t="str">
        <f t="shared" ref="E75:E94" si="23">IF($C75&lt;E$68,$D75/$D$66,"")</f>
        <v/>
      </c>
      <c r="F75" s="58">
        <f>IF(AND($C75&lt;F$68,COUNT($E75:E75)&lt;$D$66),$D75*(1-$I$3)/$D$66,"")</f>
        <v>0.95</v>
      </c>
      <c r="G75" s="58">
        <f>IF(AND($C75&lt;G$68,COUNT($E75:F75)&lt;$D$66),$D75*(1-$I$3)/$D$66,"")</f>
        <v>0.95</v>
      </c>
      <c r="H75" s="58">
        <f>IF(AND($C75&lt;H$68,COUNT($E75:G75)&lt;$D$66),$D75*(1-$I$3)/$D$66,"")</f>
        <v>0.95</v>
      </c>
      <c r="I75" s="58">
        <f>IF(AND($C75&lt;I$68,COUNT($E75:H75)&lt;$D$66),$D75*(1-$I$3)/$D$66,"")</f>
        <v>0.95</v>
      </c>
      <c r="J75" s="58">
        <f>IF(AND($C75&lt;J$68,COUNT($E75:I75)&lt;$D$66),$D75*(1-$I$3)/$D$66,"")</f>
        <v>0.95</v>
      </c>
      <c r="K75" s="58">
        <f>IF(AND($C75&lt;K$68,COUNT($E75:J75)&lt;$D$66),$D75*(1-$I$3)/$D$66,"")</f>
        <v>0.95</v>
      </c>
      <c r="L75" s="58">
        <f>IF(AND($C75&lt;L$68,COUNT($E75:K75)&lt;$D$66),$D75*(1-$I$3)/$D$66,"")</f>
        <v>0.95</v>
      </c>
      <c r="M75" s="58">
        <f>IF(AND($C75&lt;M$68,COUNT($E75:L75)&lt;$D$66),$D75*(1-$I$3)/$D$66,"")</f>
        <v>0.95</v>
      </c>
      <c r="N75" s="58">
        <f>IF(AND($C75&lt;N$68,COUNT($E75:M75)&lt;$D$66),$D75*(1-$I$3)/$D$66,"")</f>
        <v>0.95</v>
      </c>
      <c r="O75" s="58">
        <f>IF(AND($C75&lt;O$68,COUNT($E75:N75)&lt;$D$66),$D75*(1-$I$3)/$D$66,"")</f>
        <v>0.95</v>
      </c>
      <c r="P75" s="58" t="str">
        <f>IF(AND($C75&lt;P$68,COUNT($E75:O75)&lt;$D$66),$D75*(1-$I$3)/$D$66,"")</f>
        <v/>
      </c>
      <c r="Q75" s="58" t="str">
        <f>IF(AND($C75&lt;Q$68,COUNT($E75:P75)&lt;$D$66),$D75*(1-$I$3)/$D$66,"")</f>
        <v/>
      </c>
      <c r="R75" s="58" t="str">
        <f>IF(AND($C75&lt;R$68,COUNT($E75:Q75)&lt;$D$66),$D75*(1-$I$3)/$D$66,"")</f>
        <v/>
      </c>
      <c r="S75" s="58" t="str">
        <f>IF(AND($C75&lt;S$68,COUNT($E75:R75)&lt;$D$66),$D75*(1-$I$3)/$D$66,"")</f>
        <v/>
      </c>
      <c r="T75" s="58" t="str">
        <f>IF(AND($C75&lt;T$68,COUNT($E75:S75)&lt;$D$66),$D75*(1-$I$3)/$D$66,"")</f>
        <v/>
      </c>
      <c r="U75" s="58" t="str">
        <f>IF(AND($C75&lt;U$68,COUNT($E75:T75)&lt;$D$66),$D75*(1-$I$3)/$D$66,"")</f>
        <v/>
      </c>
      <c r="V75" s="58" t="str">
        <f>IF(AND($C75&lt;V$68,COUNT($E75:U75)&lt;$D$66),$D75*(1-$I$3)/$D$66,"")</f>
        <v/>
      </c>
      <c r="W75" s="58" t="str">
        <f>IF(AND($C75&lt;W$68,COUNT($E75:V75)&lt;$D$66),$D75*(1-$I$3)/$D$66,"")</f>
        <v/>
      </c>
      <c r="X75" s="58" t="str">
        <f>IF(AND($C75&lt;X$68,COUNT($E75:W75)&lt;$D$66),$D75*(1-$I$3)/$D$66,"")</f>
        <v/>
      </c>
      <c r="Y75" s="58">
        <f t="shared" ref="Y75:Y94" si="24">D75-SUM(E75:X75)</f>
        <v>0.5</v>
      </c>
    </row>
    <row r="76" spans="1:25" x14ac:dyDescent="0.15">
      <c r="B76" s="69"/>
      <c r="C76" s="70">
        <v>31</v>
      </c>
      <c r="D76" s="19">
        <v>10</v>
      </c>
      <c r="E76" s="61" t="str">
        <f t="shared" si="23"/>
        <v/>
      </c>
      <c r="F76" s="61" t="str">
        <f>IF(AND($C76&lt;F$68,COUNT($E76:E76)&lt;$D$66),$D76*(1-$I$3)/$D$66,"")</f>
        <v/>
      </c>
      <c r="G76" s="61">
        <f>IF(AND($C76&lt;G$68,COUNT($E76:F76)&lt;$D$66),$D76*(1-$I$3)/$D$66,"")</f>
        <v>0.95</v>
      </c>
      <c r="H76" s="61">
        <f>IF(AND($C76&lt;H$68,COUNT($E76:G76)&lt;$D$66),$D76*(1-$I$3)/$D$66,"")</f>
        <v>0.95</v>
      </c>
      <c r="I76" s="61">
        <f>IF(AND($C76&lt;I$68,COUNT($E76:H76)&lt;$D$66),$D76*(1-$I$3)/$D$66,"")</f>
        <v>0.95</v>
      </c>
      <c r="J76" s="61">
        <f>IF(AND($C76&lt;J$68,COUNT($E76:I76)&lt;$D$66),$D76*(1-$I$3)/$D$66,"")</f>
        <v>0.95</v>
      </c>
      <c r="K76" s="61">
        <f>IF(AND($C76&lt;K$68,COUNT($E76:J76)&lt;$D$66),$D76*(1-$I$3)/$D$66,"")</f>
        <v>0.95</v>
      </c>
      <c r="L76" s="61">
        <f>IF(AND($C76&lt;L$68,COUNT($E76:K76)&lt;$D$66),$D76*(1-$I$3)/$D$66,"")</f>
        <v>0.95</v>
      </c>
      <c r="M76" s="61">
        <f>IF(AND($C76&lt;M$68,COUNT($E76:L76)&lt;$D$66),$D76*(1-$I$3)/$D$66,"")</f>
        <v>0.95</v>
      </c>
      <c r="N76" s="61">
        <f>IF(AND($C76&lt;N$68,COUNT($E76:M76)&lt;$D$66),$D76*(1-$I$3)/$D$66,"")</f>
        <v>0.95</v>
      </c>
      <c r="O76" s="61">
        <f>IF(AND($C76&lt;O$68,COUNT($E76:N76)&lt;$D$66),$D76*(1-$I$3)/$D$66,"")</f>
        <v>0.95</v>
      </c>
      <c r="P76" s="61">
        <f>IF(AND($C76&lt;P$68,COUNT($E76:O76)&lt;$D$66),$D76*(1-$I$3)/$D$66,"")</f>
        <v>0.95</v>
      </c>
      <c r="Q76" s="61" t="str">
        <f>IF(AND($C76&lt;Q$68,COUNT($E76:P76)&lt;$D$66),$D76*(1-$I$3)/$D$66,"")</f>
        <v/>
      </c>
      <c r="R76" s="61" t="str">
        <f>IF(AND($C76&lt;R$68,COUNT($E76:Q76)&lt;$D$66),$D76*(1-$I$3)/$D$66,"")</f>
        <v/>
      </c>
      <c r="S76" s="61" t="str">
        <f>IF(AND($C76&lt;S$68,COUNT($E76:R76)&lt;$D$66),$D76*(1-$I$3)/$D$66,"")</f>
        <v/>
      </c>
      <c r="T76" s="61" t="str">
        <f>IF(AND($C76&lt;T$68,COUNT($E76:S76)&lt;$D$66),$D76*(1-$I$3)/$D$66,"")</f>
        <v/>
      </c>
      <c r="U76" s="61" t="str">
        <f>IF(AND($C76&lt;U$68,COUNT($E76:T76)&lt;$D$66),$D76*(1-$I$3)/$D$66,"")</f>
        <v/>
      </c>
      <c r="V76" s="61" t="str">
        <f>IF(AND($C76&lt;V$68,COUNT($E76:U76)&lt;$D$66),$D76*(1-$I$3)/$D$66,"")</f>
        <v/>
      </c>
      <c r="W76" s="61" t="str">
        <f>IF(AND($C76&lt;W$68,COUNT($E76:V76)&lt;$D$66),$D76*(1-$I$3)/$D$66,"")</f>
        <v/>
      </c>
      <c r="X76" s="61" t="str">
        <f>IF(AND($C76&lt;X$68,COUNT($E76:W76)&lt;$D$66),$D76*(1-$I$3)/$D$66,"")</f>
        <v/>
      </c>
      <c r="Y76" s="61">
        <f t="shared" si="24"/>
        <v>0.5</v>
      </c>
    </row>
    <row r="77" spans="1:25" x14ac:dyDescent="0.15">
      <c r="B77" s="69"/>
      <c r="C77" s="70">
        <v>32</v>
      </c>
      <c r="D77" s="19">
        <v>10</v>
      </c>
      <c r="E77" s="61" t="str">
        <f t="shared" si="23"/>
        <v/>
      </c>
      <c r="F77" s="61" t="str">
        <f>IF(AND($C77&lt;F$68,COUNT($E77:E77)&lt;$D$66),$D77*(1-$I$3)/$D$66,"")</f>
        <v/>
      </c>
      <c r="G77" s="61" t="str">
        <f>IF(AND($C77&lt;G$68,COUNT($E77:F77)&lt;$D$66),$D77*(1-$I$3)/$D$66,"")</f>
        <v/>
      </c>
      <c r="H77" s="61">
        <f>IF(AND($C77&lt;H$68,COUNT($E77:G77)&lt;$D$66),$D77*(1-$I$3)/$D$66,"")</f>
        <v>0.95</v>
      </c>
      <c r="I77" s="61">
        <f>IF(AND($C77&lt;I$68,COUNT($E77:H77)&lt;$D$66),$D77*(1-$I$3)/$D$66,"")</f>
        <v>0.95</v>
      </c>
      <c r="J77" s="61">
        <f>IF(AND($C77&lt;J$68,COUNT($E77:I77)&lt;$D$66),$D77*(1-$I$3)/$D$66,"")</f>
        <v>0.95</v>
      </c>
      <c r="K77" s="61">
        <f>IF(AND($C77&lt;K$68,COUNT($E77:J77)&lt;$D$66),$D77*(1-$I$3)/$D$66,"")</f>
        <v>0.95</v>
      </c>
      <c r="L77" s="61">
        <f>IF(AND($C77&lt;L$68,COUNT($E77:K77)&lt;$D$66),$D77*(1-$I$3)/$D$66,"")</f>
        <v>0.95</v>
      </c>
      <c r="M77" s="61">
        <f>IF(AND($C77&lt;M$68,COUNT($E77:L77)&lt;$D$66),$D77*(1-$I$3)/$D$66,"")</f>
        <v>0.95</v>
      </c>
      <c r="N77" s="61">
        <f>IF(AND($C77&lt;N$68,COUNT($E77:M77)&lt;$D$66),$D77*(1-$I$3)/$D$66,"")</f>
        <v>0.95</v>
      </c>
      <c r="O77" s="61">
        <f>IF(AND($C77&lt;O$68,COUNT($E77:N77)&lt;$D$66),$D77*(1-$I$3)/$D$66,"")</f>
        <v>0.95</v>
      </c>
      <c r="P77" s="61">
        <f>IF(AND($C77&lt;P$68,COUNT($E77:O77)&lt;$D$66),$D77*(1-$I$3)/$D$66,"")</f>
        <v>0.95</v>
      </c>
      <c r="Q77" s="61">
        <f>IF(AND($C77&lt;Q$68,COUNT($E77:P77)&lt;$D$66),$D77*(1-$I$3)/$D$66,"")</f>
        <v>0.95</v>
      </c>
      <c r="R77" s="61" t="str">
        <f>IF(AND($C77&lt;R$68,COUNT($E77:Q77)&lt;$D$66),$D77*(1-$I$3)/$D$66,"")</f>
        <v/>
      </c>
      <c r="S77" s="61" t="str">
        <f>IF(AND($C77&lt;S$68,COUNT($E77:R77)&lt;$D$66),$D77*(1-$I$3)/$D$66,"")</f>
        <v/>
      </c>
      <c r="T77" s="61" t="str">
        <f>IF(AND($C77&lt;T$68,COUNT($E77:S77)&lt;$D$66),$D77*(1-$I$3)/$D$66,"")</f>
        <v/>
      </c>
      <c r="U77" s="61" t="str">
        <f>IF(AND($C77&lt;U$68,COUNT($E77:T77)&lt;$D$66),$D77*(1-$I$3)/$D$66,"")</f>
        <v/>
      </c>
      <c r="V77" s="61" t="str">
        <f>IF(AND($C77&lt;V$68,COUNT($E77:U77)&lt;$D$66),$D77*(1-$I$3)/$D$66,"")</f>
        <v/>
      </c>
      <c r="W77" s="61" t="str">
        <f>IF(AND($C77&lt;W$68,COUNT($E77:V77)&lt;$D$66),$D77*(1-$I$3)/$D$66,"")</f>
        <v/>
      </c>
      <c r="X77" s="61" t="str">
        <f>IF(AND($C77&lt;X$68,COUNT($E77:W77)&lt;$D$66),$D77*(1-$I$3)/$D$66,"")</f>
        <v/>
      </c>
      <c r="Y77" s="61">
        <f t="shared" si="24"/>
        <v>0.5</v>
      </c>
    </row>
    <row r="78" spans="1:25" x14ac:dyDescent="0.15">
      <c r="B78" s="69"/>
      <c r="C78" s="70">
        <v>33</v>
      </c>
      <c r="D78" s="19">
        <v>10</v>
      </c>
      <c r="E78" s="61" t="str">
        <f t="shared" si="23"/>
        <v/>
      </c>
      <c r="F78" s="61" t="str">
        <f>IF(AND($C78&lt;F$68,COUNT($E78:E78)&lt;$D$66),$D78*(1-$I$3)/$D$66,"")</f>
        <v/>
      </c>
      <c r="G78" s="61" t="str">
        <f>IF(AND($C78&lt;G$68,COUNT($E78:F78)&lt;$D$66),$D78*(1-$I$3)/$D$66,"")</f>
        <v/>
      </c>
      <c r="H78" s="61" t="str">
        <f>IF(AND($C78&lt;H$68,COUNT($E78:G78)&lt;$D$66),$D78*(1-$I$3)/$D$66,"")</f>
        <v/>
      </c>
      <c r="I78" s="61">
        <f>IF(AND($C78&lt;I$68,COUNT($E78:H78)&lt;$D$66),$D78*(1-$I$3)/$D$66,"")</f>
        <v>0.95</v>
      </c>
      <c r="J78" s="61">
        <f>IF(AND($C78&lt;J$68,COUNT($E78:I78)&lt;$D$66),$D78*(1-$I$3)/$D$66,"")</f>
        <v>0.95</v>
      </c>
      <c r="K78" s="61">
        <f>IF(AND($C78&lt;K$68,COUNT($E78:J78)&lt;$D$66),$D78*(1-$I$3)/$D$66,"")</f>
        <v>0.95</v>
      </c>
      <c r="L78" s="61">
        <f>IF(AND($C78&lt;L$68,COUNT($E78:K78)&lt;$D$66),$D78*(1-$I$3)/$D$66,"")</f>
        <v>0.95</v>
      </c>
      <c r="M78" s="61">
        <f>IF(AND($C78&lt;M$68,COUNT($E78:L78)&lt;$D$66),$D78*(1-$I$3)/$D$66,"")</f>
        <v>0.95</v>
      </c>
      <c r="N78" s="61">
        <f>IF(AND($C78&lt;N$68,COUNT($E78:M78)&lt;$D$66),$D78*(1-$I$3)/$D$66,"")</f>
        <v>0.95</v>
      </c>
      <c r="O78" s="61">
        <f>IF(AND($C78&lt;O$68,COUNT($E78:N78)&lt;$D$66),$D78*(1-$I$3)/$D$66,"")</f>
        <v>0.95</v>
      </c>
      <c r="P78" s="61">
        <f>IF(AND($C78&lt;P$68,COUNT($E78:O78)&lt;$D$66),$D78*(1-$I$3)/$D$66,"")</f>
        <v>0.95</v>
      </c>
      <c r="Q78" s="61">
        <f>IF(AND($C78&lt;Q$68,COUNT($E78:P78)&lt;$D$66),$D78*(1-$I$3)/$D$66,"")</f>
        <v>0.95</v>
      </c>
      <c r="R78" s="61">
        <f>IF(AND($C78&lt;R$68,COUNT($E78:Q78)&lt;$D$66),$D78*(1-$I$3)/$D$66,"")</f>
        <v>0.95</v>
      </c>
      <c r="S78" s="61" t="str">
        <f>IF(AND($C78&lt;S$68,COUNT($E78:R78)&lt;$D$66),$D78*(1-$I$3)/$D$66,"")</f>
        <v/>
      </c>
      <c r="T78" s="61" t="str">
        <f>IF(AND($C78&lt;T$68,COUNT($E78:S78)&lt;$D$66),$D78*(1-$I$3)/$D$66,"")</f>
        <v/>
      </c>
      <c r="U78" s="61" t="str">
        <f>IF(AND($C78&lt;U$68,COUNT($E78:T78)&lt;$D$66),$D78*(1-$I$3)/$D$66,"")</f>
        <v/>
      </c>
      <c r="V78" s="61" t="str">
        <f>IF(AND($C78&lt;V$68,COUNT($E78:U78)&lt;$D$66),$D78*(1-$I$3)/$D$66,"")</f>
        <v/>
      </c>
      <c r="W78" s="61" t="str">
        <f>IF(AND($C78&lt;W$68,COUNT($E78:V78)&lt;$D$66),$D78*(1-$I$3)/$D$66,"")</f>
        <v/>
      </c>
      <c r="X78" s="61" t="str">
        <f>IF(AND($C78&lt;X$68,COUNT($E78:W78)&lt;$D$66),$D78*(1-$I$3)/$D$66,"")</f>
        <v/>
      </c>
      <c r="Y78" s="61">
        <f t="shared" si="24"/>
        <v>0.5</v>
      </c>
    </row>
    <row r="79" spans="1:25" x14ac:dyDescent="0.15">
      <c r="B79" s="69"/>
      <c r="C79" s="70">
        <v>34</v>
      </c>
      <c r="D79" s="19">
        <v>10</v>
      </c>
      <c r="E79" s="61" t="str">
        <f t="shared" si="23"/>
        <v/>
      </c>
      <c r="F79" s="61" t="str">
        <f>IF(AND($C79&lt;F$68,COUNT($E79:E79)&lt;$D$66),$D79*(1-$I$3)/$D$66,"")</f>
        <v/>
      </c>
      <c r="G79" s="61" t="str">
        <f>IF(AND($C79&lt;G$68,COUNT($E79:F79)&lt;$D$66),$D79*(1-$I$3)/$D$66,"")</f>
        <v/>
      </c>
      <c r="H79" s="61" t="str">
        <f>IF(AND($C79&lt;H$68,COUNT($E79:G79)&lt;$D$66),$D79*(1-$I$3)/$D$66,"")</f>
        <v/>
      </c>
      <c r="I79" s="61" t="str">
        <f>IF(AND($C79&lt;I$68,COUNT($E79:H79)&lt;$D$66),$D79*(1-$I$3)/$D$66,"")</f>
        <v/>
      </c>
      <c r="J79" s="61">
        <f>IF(AND($C79&lt;J$68,COUNT($E79:I79)&lt;$D$66),$D79*(1-$I$3)/$D$66,"")</f>
        <v>0.95</v>
      </c>
      <c r="K79" s="61">
        <f>IF(AND($C79&lt;K$68,COUNT($E79:J79)&lt;$D$66),$D79*(1-$I$3)/$D$66,"")</f>
        <v>0.95</v>
      </c>
      <c r="L79" s="61">
        <f>IF(AND($C79&lt;L$68,COUNT($E79:K79)&lt;$D$66),$D79*(1-$I$3)/$D$66,"")</f>
        <v>0.95</v>
      </c>
      <c r="M79" s="61">
        <f>IF(AND($C79&lt;M$68,COUNT($E79:L79)&lt;$D$66),$D79*(1-$I$3)/$D$66,"")</f>
        <v>0.95</v>
      </c>
      <c r="N79" s="61">
        <f>IF(AND($C79&lt;N$68,COUNT($E79:M79)&lt;$D$66),$D79*(1-$I$3)/$D$66,"")</f>
        <v>0.95</v>
      </c>
      <c r="O79" s="61">
        <f>IF(AND($C79&lt;O$68,COUNT($E79:N79)&lt;$D$66),$D79*(1-$I$3)/$D$66,"")</f>
        <v>0.95</v>
      </c>
      <c r="P79" s="61">
        <f>IF(AND($C79&lt;P$68,COUNT($E79:O79)&lt;$D$66),$D79*(1-$I$3)/$D$66,"")</f>
        <v>0.95</v>
      </c>
      <c r="Q79" s="61">
        <f>IF(AND($C79&lt;Q$68,COUNT($E79:P79)&lt;$D$66),$D79*(1-$I$3)/$D$66,"")</f>
        <v>0.95</v>
      </c>
      <c r="R79" s="61">
        <f>IF(AND($C79&lt;R$68,COUNT($E79:Q79)&lt;$D$66),$D79*(1-$I$3)/$D$66,"")</f>
        <v>0.95</v>
      </c>
      <c r="S79" s="61">
        <f>IF(AND($C79&lt;S$68,COUNT($E79:R79)&lt;$D$66),$D79*(1-$I$3)/$D$66,"")</f>
        <v>0.95</v>
      </c>
      <c r="T79" s="61" t="str">
        <f>IF(AND($C79&lt;T$68,COUNT($E79:S79)&lt;$D$66),$D79*(1-$I$3)/$D$66,"")</f>
        <v/>
      </c>
      <c r="U79" s="61" t="str">
        <f>IF(AND($C79&lt;U$68,COUNT($E79:T79)&lt;$D$66),$D79*(1-$I$3)/$D$66,"")</f>
        <v/>
      </c>
      <c r="V79" s="61" t="str">
        <f>IF(AND($C79&lt;V$68,COUNT($E79:U79)&lt;$D$66),$D79*(1-$I$3)/$D$66,"")</f>
        <v/>
      </c>
      <c r="W79" s="61" t="str">
        <f>IF(AND($C79&lt;W$68,COUNT($E79:V79)&lt;$D$66),$D79*(1-$I$3)/$D$66,"")</f>
        <v/>
      </c>
      <c r="X79" s="61" t="str">
        <f>IF(AND($C79&lt;X$68,COUNT($E79:W79)&lt;$D$66),$D79*(1-$I$3)/$D$66,"")</f>
        <v/>
      </c>
      <c r="Y79" s="61">
        <f t="shared" si="24"/>
        <v>0.5</v>
      </c>
    </row>
    <row r="80" spans="1:25" x14ac:dyDescent="0.15">
      <c r="B80" s="69"/>
      <c r="C80" s="70">
        <v>35</v>
      </c>
      <c r="D80" s="19">
        <v>10</v>
      </c>
      <c r="E80" s="61" t="str">
        <f t="shared" si="23"/>
        <v/>
      </c>
      <c r="F80" s="61" t="str">
        <f>IF(AND($C80&lt;F$68,COUNT($E80:E80)&lt;$D$66),$D80*(1-$I$3)/$D$66,"")</f>
        <v/>
      </c>
      <c r="G80" s="61" t="str">
        <f>IF(AND($C80&lt;G$68,COUNT($E80:F80)&lt;$D$66),$D80*(1-$I$3)/$D$66,"")</f>
        <v/>
      </c>
      <c r="H80" s="61" t="str">
        <f>IF(AND($C80&lt;H$68,COUNT($E80:G80)&lt;$D$66),$D80*(1-$I$3)/$D$66,"")</f>
        <v/>
      </c>
      <c r="I80" s="61" t="str">
        <f>IF(AND($C80&lt;I$68,COUNT($E80:H80)&lt;$D$66),$D80*(1-$I$3)/$D$66,"")</f>
        <v/>
      </c>
      <c r="J80" s="61" t="str">
        <f>IF(AND($C80&lt;J$68,COUNT($E80:I80)&lt;$D$66),$D80*(1-$I$3)/$D$66,"")</f>
        <v/>
      </c>
      <c r="K80" s="61">
        <f>IF(AND($C80&lt;K$68,COUNT($E80:J80)&lt;$D$66),$D80*(1-$I$3)/$D$66,"")</f>
        <v>0.95</v>
      </c>
      <c r="L80" s="61">
        <f>IF(AND($C80&lt;L$68,COUNT($E80:K80)&lt;$D$66),$D80*(1-$I$3)/$D$66,"")</f>
        <v>0.95</v>
      </c>
      <c r="M80" s="61">
        <f>IF(AND($C80&lt;M$68,COUNT($E80:L80)&lt;$D$66),$D80*(1-$I$3)/$D$66,"")</f>
        <v>0.95</v>
      </c>
      <c r="N80" s="61">
        <f>IF(AND($C80&lt;N$68,COUNT($E80:M80)&lt;$D$66),$D80*(1-$I$3)/$D$66,"")</f>
        <v>0.95</v>
      </c>
      <c r="O80" s="61">
        <f>IF(AND($C80&lt;O$68,COUNT($E80:N80)&lt;$D$66),$D80*(1-$I$3)/$D$66,"")</f>
        <v>0.95</v>
      </c>
      <c r="P80" s="61">
        <f>IF(AND($C80&lt;P$68,COUNT($E80:O80)&lt;$D$66),$D80*(1-$I$3)/$D$66,"")</f>
        <v>0.95</v>
      </c>
      <c r="Q80" s="61">
        <f>IF(AND($C80&lt;Q$68,COUNT($E80:P80)&lt;$D$66),$D80*(1-$I$3)/$D$66,"")</f>
        <v>0.95</v>
      </c>
      <c r="R80" s="61">
        <f>IF(AND($C80&lt;R$68,COUNT($E80:Q80)&lt;$D$66),$D80*(1-$I$3)/$D$66,"")</f>
        <v>0.95</v>
      </c>
      <c r="S80" s="61">
        <f>IF(AND($C80&lt;S$68,COUNT($E80:R80)&lt;$D$66),$D80*(1-$I$3)/$D$66,"")</f>
        <v>0.95</v>
      </c>
      <c r="T80" s="61">
        <f>IF(AND($C80&lt;T$68,COUNT($E80:S80)&lt;$D$66),$D80*(1-$I$3)/$D$66,"")</f>
        <v>0.95</v>
      </c>
      <c r="U80" s="61" t="str">
        <f>IF(AND($C80&lt;U$68,COUNT($E80:T80)&lt;$D$66),$D80*(1-$I$3)/$D$66,"")</f>
        <v/>
      </c>
      <c r="V80" s="61" t="str">
        <f>IF(AND($C80&lt;V$68,COUNT($E80:U80)&lt;$D$66),$D80*(1-$I$3)/$D$66,"")</f>
        <v/>
      </c>
      <c r="W80" s="61" t="str">
        <f>IF(AND($C80&lt;W$68,COUNT($E80:V80)&lt;$D$66),$D80*(1-$I$3)/$D$66,"")</f>
        <v/>
      </c>
      <c r="X80" s="61" t="str">
        <f>IF(AND($C80&lt;X$68,COUNT($E80:W80)&lt;$D$66),$D80*(1-$I$3)/$D$66,"")</f>
        <v/>
      </c>
      <c r="Y80" s="61">
        <f t="shared" si="24"/>
        <v>0.5</v>
      </c>
    </row>
    <row r="81" spans="1:25" x14ac:dyDescent="0.15">
      <c r="B81" s="69"/>
      <c r="C81" s="70">
        <v>36</v>
      </c>
      <c r="D81" s="19">
        <v>10</v>
      </c>
      <c r="E81" s="61" t="str">
        <f t="shared" si="23"/>
        <v/>
      </c>
      <c r="F81" s="61" t="str">
        <f>IF(AND($C81&lt;F$68,COUNT($E81:E81)&lt;$D$66),$D81*(1-$I$3)/$D$66,"")</f>
        <v/>
      </c>
      <c r="G81" s="61" t="str">
        <f>IF(AND($C81&lt;G$68,COUNT($E81:F81)&lt;$D$66),$D81*(1-$I$3)/$D$66,"")</f>
        <v/>
      </c>
      <c r="H81" s="61" t="str">
        <f>IF(AND($C81&lt;H$68,COUNT($E81:G81)&lt;$D$66),$D81*(1-$I$3)/$D$66,"")</f>
        <v/>
      </c>
      <c r="I81" s="61" t="str">
        <f>IF(AND($C81&lt;I$68,COUNT($E81:H81)&lt;$D$66),$D81*(1-$I$3)/$D$66,"")</f>
        <v/>
      </c>
      <c r="J81" s="61" t="str">
        <f>IF(AND($C81&lt;J$68,COUNT($E81:I81)&lt;$D$66),$D81*(1-$I$3)/$D$66,"")</f>
        <v/>
      </c>
      <c r="K81" s="61" t="str">
        <f>IF(AND($C81&lt;K$68,COUNT($E81:J81)&lt;$D$66),$D81*(1-$I$3)/$D$66,"")</f>
        <v/>
      </c>
      <c r="L81" s="61">
        <f>IF(AND($C81&lt;L$68,COUNT($E81:K81)&lt;$D$66),$D81*(1-$I$3)/$D$66,"")</f>
        <v>0.95</v>
      </c>
      <c r="M81" s="61">
        <f>IF(AND($C81&lt;M$68,COUNT($E81:L81)&lt;$D$66),$D81*(1-$I$3)/$D$66,"")</f>
        <v>0.95</v>
      </c>
      <c r="N81" s="61">
        <f>IF(AND($C81&lt;N$68,COUNT($E81:M81)&lt;$D$66),$D81*(1-$I$3)/$D$66,"")</f>
        <v>0.95</v>
      </c>
      <c r="O81" s="61">
        <f>IF(AND($C81&lt;O$68,COUNT($E81:N81)&lt;$D$66),$D81*(1-$I$3)/$D$66,"")</f>
        <v>0.95</v>
      </c>
      <c r="P81" s="61">
        <f>IF(AND($C81&lt;P$68,COUNT($E81:O81)&lt;$D$66),$D81*(1-$I$3)/$D$66,"")</f>
        <v>0.95</v>
      </c>
      <c r="Q81" s="61">
        <f>IF(AND($C81&lt;Q$68,COUNT($E81:P81)&lt;$D$66),$D81*(1-$I$3)/$D$66,"")</f>
        <v>0.95</v>
      </c>
      <c r="R81" s="61">
        <f>IF(AND($C81&lt;R$68,COUNT($E81:Q81)&lt;$D$66),$D81*(1-$I$3)/$D$66,"")</f>
        <v>0.95</v>
      </c>
      <c r="S81" s="61">
        <f>IF(AND($C81&lt;S$68,COUNT($E81:R81)&lt;$D$66),$D81*(1-$I$3)/$D$66,"")</f>
        <v>0.95</v>
      </c>
      <c r="T81" s="61">
        <f>IF(AND($C81&lt;T$68,COUNT($E81:S81)&lt;$D$66),$D81*(1-$I$3)/$D$66,"")</f>
        <v>0.95</v>
      </c>
      <c r="U81" s="61">
        <f>IF(AND($C81&lt;U$68,COUNT($E81:T81)&lt;$D$66),$D81*(1-$I$3)/$D$66,"")</f>
        <v>0.95</v>
      </c>
      <c r="V81" s="61" t="str">
        <f>IF(AND($C81&lt;V$68,COUNT($E81:U81)&lt;$D$66),$D81*(1-$I$3)/$D$66,"")</f>
        <v/>
      </c>
      <c r="W81" s="61" t="str">
        <f>IF(AND($C81&lt;W$68,COUNT($E81:V81)&lt;$D$66),$D81*(1-$I$3)/$D$66,"")</f>
        <v/>
      </c>
      <c r="X81" s="61" t="str">
        <f>IF(AND($C81&lt;X$68,COUNT($E81:W81)&lt;$D$66),$D81*(1-$I$3)/$D$66,"")</f>
        <v/>
      </c>
      <c r="Y81" s="61">
        <f t="shared" si="24"/>
        <v>0.5</v>
      </c>
    </row>
    <row r="82" spans="1:25" x14ac:dyDescent="0.15">
      <c r="B82" s="69"/>
      <c r="C82" s="70">
        <v>37</v>
      </c>
      <c r="D82" s="19">
        <v>10</v>
      </c>
      <c r="E82" s="61" t="str">
        <f t="shared" si="23"/>
        <v/>
      </c>
      <c r="F82" s="61" t="str">
        <f>IF(AND($C82&lt;F$68,COUNT($E82:E82)&lt;$D$66),$D82*(1-$I$3)/$D$66,"")</f>
        <v/>
      </c>
      <c r="G82" s="61" t="str">
        <f>IF(AND($C82&lt;G$68,COUNT($E82:F82)&lt;$D$66),$D82*(1-$I$3)/$D$66,"")</f>
        <v/>
      </c>
      <c r="H82" s="61" t="str">
        <f>IF(AND($C82&lt;H$68,COUNT($E82:G82)&lt;$D$66),$D82*(1-$I$3)/$D$66,"")</f>
        <v/>
      </c>
      <c r="I82" s="61" t="str">
        <f>IF(AND($C82&lt;I$68,COUNT($E82:H82)&lt;$D$66),$D82*(1-$I$3)/$D$66,"")</f>
        <v/>
      </c>
      <c r="J82" s="61" t="str">
        <f>IF(AND($C82&lt;J$68,COUNT($E82:I82)&lt;$D$66),$D82*(1-$I$3)/$D$66,"")</f>
        <v/>
      </c>
      <c r="K82" s="61" t="str">
        <f>IF(AND($C82&lt;K$68,COUNT($E82:J82)&lt;$D$66),$D82*(1-$I$3)/$D$66,"")</f>
        <v/>
      </c>
      <c r="L82" s="61" t="str">
        <f>IF(AND($C82&lt;L$68,COUNT($E82:K82)&lt;$D$66),$D82*(1-$I$3)/$D$66,"")</f>
        <v/>
      </c>
      <c r="M82" s="61">
        <f>IF(AND($C82&lt;M$68,COUNT($E82:L82)&lt;$D$66),$D82*(1-$I$3)/$D$66,"")</f>
        <v>0.95</v>
      </c>
      <c r="N82" s="61">
        <f>IF(AND($C82&lt;N$68,COUNT($E82:M82)&lt;$D$66),$D82*(1-$I$3)/$D$66,"")</f>
        <v>0.95</v>
      </c>
      <c r="O82" s="61">
        <f>IF(AND($C82&lt;O$68,COUNT($E82:N82)&lt;$D$66),$D82*(1-$I$3)/$D$66,"")</f>
        <v>0.95</v>
      </c>
      <c r="P82" s="61">
        <f>IF(AND($C82&lt;P$68,COUNT($E82:O82)&lt;$D$66),$D82*(1-$I$3)/$D$66,"")</f>
        <v>0.95</v>
      </c>
      <c r="Q82" s="61">
        <f>IF(AND($C82&lt;Q$68,COUNT($E82:P82)&lt;$D$66),$D82*(1-$I$3)/$D$66,"")</f>
        <v>0.95</v>
      </c>
      <c r="R82" s="61">
        <f>IF(AND($C82&lt;R$68,COUNT($E82:Q82)&lt;$D$66),$D82*(1-$I$3)/$D$66,"")</f>
        <v>0.95</v>
      </c>
      <c r="S82" s="61">
        <f>IF(AND($C82&lt;S$68,COUNT($E82:R82)&lt;$D$66),$D82*(1-$I$3)/$D$66,"")</f>
        <v>0.95</v>
      </c>
      <c r="T82" s="61">
        <f>IF(AND($C82&lt;T$68,COUNT($E82:S82)&lt;$D$66),$D82*(1-$I$3)/$D$66,"")</f>
        <v>0.95</v>
      </c>
      <c r="U82" s="61">
        <f>IF(AND($C82&lt;U$68,COUNT($E82:T82)&lt;$D$66),$D82*(1-$I$3)/$D$66,"")</f>
        <v>0.95</v>
      </c>
      <c r="V82" s="61">
        <f>IF(AND($C82&lt;V$68,COUNT($E82:U82)&lt;$D$66),$D82*(1-$I$3)/$D$66,"")</f>
        <v>0.95</v>
      </c>
      <c r="W82" s="61" t="str">
        <f>IF(AND($C82&lt;W$68,COUNT($E82:V82)&lt;$D$66),$D82*(1-$I$3)/$D$66,"")</f>
        <v/>
      </c>
      <c r="X82" s="61" t="str">
        <f>IF(AND($C82&lt;X$68,COUNT($E82:W82)&lt;$D$66),$D82*(1-$I$3)/$D$66,"")</f>
        <v/>
      </c>
      <c r="Y82" s="61">
        <f t="shared" si="24"/>
        <v>0.5</v>
      </c>
    </row>
    <row r="83" spans="1:25" x14ac:dyDescent="0.15">
      <c r="B83" s="69"/>
      <c r="C83" s="70">
        <v>38</v>
      </c>
      <c r="D83" s="19">
        <v>40</v>
      </c>
      <c r="E83" s="61" t="str">
        <f t="shared" si="23"/>
        <v/>
      </c>
      <c r="F83" s="61" t="str">
        <f>IF(AND($C83&lt;F$68,COUNT($E83:E83)&lt;$D$66),$D83*(1-$I$3)/$D$66,"")</f>
        <v/>
      </c>
      <c r="G83" s="61" t="str">
        <f>IF(AND($C83&lt;G$68,COUNT($E83:F83)&lt;$D$66),$D83*(1-$I$3)/$D$66,"")</f>
        <v/>
      </c>
      <c r="H83" s="61" t="str">
        <f>IF(AND($C83&lt;H$68,COUNT($E83:G83)&lt;$D$66),$D83*(1-$I$3)/$D$66,"")</f>
        <v/>
      </c>
      <c r="I83" s="61" t="str">
        <f>IF(AND($C83&lt;I$68,COUNT($E83:H83)&lt;$D$66),$D83*(1-$I$3)/$D$66,"")</f>
        <v/>
      </c>
      <c r="J83" s="61" t="str">
        <f>IF(AND($C83&lt;J$68,COUNT($E83:I83)&lt;$D$66),$D83*(1-$I$3)/$D$66,"")</f>
        <v/>
      </c>
      <c r="K83" s="61" t="str">
        <f>IF(AND($C83&lt;K$68,COUNT($E83:J83)&lt;$D$66),$D83*(1-$I$3)/$D$66,"")</f>
        <v/>
      </c>
      <c r="L83" s="61" t="str">
        <f>IF(AND($C83&lt;L$68,COUNT($E83:K83)&lt;$D$66),$D83*(1-$I$3)/$D$66,"")</f>
        <v/>
      </c>
      <c r="M83" s="61" t="str">
        <f>IF(AND($C83&lt;M$68,COUNT($E83:L83)&lt;$D$66),$D83*(1-$I$3)/$D$66,"")</f>
        <v/>
      </c>
      <c r="N83" s="61">
        <f>IF(AND($C83&lt;N$68,COUNT($E83:M83)&lt;$D$66),$D83*(1-$I$3)/$D$66,"")</f>
        <v>3.8</v>
      </c>
      <c r="O83" s="61">
        <f>IF(AND($C83&lt;O$68,COUNT($E83:N83)&lt;$D$66),$D83*(1-$I$3)/$D$66,"")</f>
        <v>3.8</v>
      </c>
      <c r="P83" s="61">
        <f>IF(AND($C83&lt;P$68,COUNT($E83:O83)&lt;$D$66),$D83*(1-$I$3)/$D$66,"")</f>
        <v>3.8</v>
      </c>
      <c r="Q83" s="61">
        <f>IF(AND($C83&lt;Q$68,COUNT($E83:P83)&lt;$D$66),$D83*(1-$I$3)/$D$66,"")</f>
        <v>3.8</v>
      </c>
      <c r="R83" s="61">
        <f>IF(AND($C83&lt;R$68,COUNT($E83:Q83)&lt;$D$66),$D83*(1-$I$3)/$D$66,"")</f>
        <v>3.8</v>
      </c>
      <c r="S83" s="61">
        <f>IF(AND($C83&lt;S$68,COUNT($E83:R83)&lt;$D$66),$D83*(1-$I$3)/$D$66,"")</f>
        <v>3.8</v>
      </c>
      <c r="T83" s="61">
        <f>IF(AND($C83&lt;T$68,COUNT($E83:S83)&lt;$D$66),$D83*(1-$I$3)/$D$66,"")</f>
        <v>3.8</v>
      </c>
      <c r="U83" s="61">
        <f>IF(AND($C83&lt;U$68,COUNT($E83:T83)&lt;$D$66),$D83*(1-$I$3)/$D$66,"")</f>
        <v>3.8</v>
      </c>
      <c r="V83" s="61">
        <f>IF(AND($C83&lt;V$68,COUNT($E83:U83)&lt;$D$66),$D83*(1-$I$3)/$D$66,"")</f>
        <v>3.8</v>
      </c>
      <c r="W83" s="61">
        <f>IF(AND($C83&lt;W$68,COUNT($E83:V83)&lt;$D$66),$D83*(1-$I$3)/$D$66,"")</f>
        <v>3.8</v>
      </c>
      <c r="X83" s="61" t="str">
        <f>IF(AND($C83&lt;X$68,COUNT($E83:W83)&lt;$D$66),$D83*(1-$I$3)/$D$66,"")</f>
        <v/>
      </c>
      <c r="Y83" s="61">
        <f t="shared" si="24"/>
        <v>2</v>
      </c>
    </row>
    <row r="84" spans="1:25" x14ac:dyDescent="0.15">
      <c r="B84" s="69"/>
      <c r="C84" s="70">
        <v>39</v>
      </c>
      <c r="D84" s="19">
        <v>10</v>
      </c>
      <c r="E84" s="61" t="str">
        <f t="shared" si="23"/>
        <v/>
      </c>
      <c r="F84" s="61" t="str">
        <f>IF(AND($C84&lt;F$68,COUNT($E84:E84)&lt;$D$66),$D84*(1-$I$3)/$D$66,"")</f>
        <v/>
      </c>
      <c r="G84" s="61" t="str">
        <f>IF(AND($C84&lt;G$68,COUNT($E84:F84)&lt;$D$66),$D84*(1-$I$3)/$D$66,"")</f>
        <v/>
      </c>
      <c r="H84" s="61" t="str">
        <f>IF(AND($C84&lt;H$68,COUNT($E84:G84)&lt;$D$66),$D84*(1-$I$3)/$D$66,"")</f>
        <v/>
      </c>
      <c r="I84" s="61" t="str">
        <f>IF(AND($C84&lt;I$68,COUNT($E84:H84)&lt;$D$66),$D84*(1-$I$3)/$D$66,"")</f>
        <v/>
      </c>
      <c r="J84" s="61" t="str">
        <f>IF(AND($C84&lt;J$68,COUNT($E84:I84)&lt;$D$66),$D84*(1-$I$3)/$D$66,"")</f>
        <v/>
      </c>
      <c r="K84" s="61" t="str">
        <f>IF(AND($C84&lt;K$68,COUNT($E84:J84)&lt;$D$66),$D84*(1-$I$3)/$D$66,"")</f>
        <v/>
      </c>
      <c r="L84" s="61" t="str">
        <f>IF(AND($C84&lt;L$68,COUNT($E84:K84)&lt;$D$66),$D84*(1-$I$3)/$D$66,"")</f>
        <v/>
      </c>
      <c r="M84" s="61" t="str">
        <f>IF(AND($C84&lt;M$68,COUNT($E84:L84)&lt;$D$66),$D84*(1-$I$3)/$D$66,"")</f>
        <v/>
      </c>
      <c r="N84" s="61" t="str">
        <f>IF(AND($C84&lt;N$68,COUNT($E84:M84)&lt;$D$66),$D84*(1-$I$3)/$D$66,"")</f>
        <v/>
      </c>
      <c r="O84" s="61">
        <f>IF(AND($C84&lt;O$68,COUNT($E84:N84)&lt;$D$66),$D84*(1-$I$3)/$D$66,"")</f>
        <v>0.95</v>
      </c>
      <c r="P84" s="61">
        <f>IF(AND($C84&lt;P$68,COUNT($E84:O84)&lt;$D$66),$D84*(1-$I$3)/$D$66,"")</f>
        <v>0.95</v>
      </c>
      <c r="Q84" s="61">
        <f>IF(AND($C84&lt;Q$68,COUNT($E84:P84)&lt;$D$66),$D84*(1-$I$3)/$D$66,"")</f>
        <v>0.95</v>
      </c>
      <c r="R84" s="61">
        <f>IF(AND($C84&lt;R$68,COUNT($E84:Q84)&lt;$D$66),$D84*(1-$I$3)/$D$66,"")</f>
        <v>0.95</v>
      </c>
      <c r="S84" s="61">
        <f>IF(AND($C84&lt;S$68,COUNT($E84:R84)&lt;$D$66),$D84*(1-$I$3)/$D$66,"")</f>
        <v>0.95</v>
      </c>
      <c r="T84" s="61">
        <f>IF(AND($C84&lt;T$68,COUNT($E84:S84)&lt;$D$66),$D84*(1-$I$3)/$D$66,"")</f>
        <v>0.95</v>
      </c>
      <c r="U84" s="61">
        <f>IF(AND($C84&lt;U$68,COUNT($E84:T84)&lt;$D$66),$D84*(1-$I$3)/$D$66,"")</f>
        <v>0.95</v>
      </c>
      <c r="V84" s="61">
        <f>IF(AND($C84&lt;V$68,COUNT($E84:U84)&lt;$D$66),$D84*(1-$I$3)/$D$66,"")</f>
        <v>0.95</v>
      </c>
      <c r="W84" s="61">
        <f>IF(AND($C84&lt;W$68,COUNT($E84:V84)&lt;$D$66),$D84*(1-$I$3)/$D$66,"")</f>
        <v>0.95</v>
      </c>
      <c r="X84" s="61">
        <f>IF(AND($C84&lt;X$68,COUNT($E84:W84)&lt;$D$66),$D84*(1-$I$3)/$D$66,"")</f>
        <v>0.95</v>
      </c>
      <c r="Y84" s="61">
        <f t="shared" si="24"/>
        <v>0.5</v>
      </c>
    </row>
    <row r="85" spans="1:25" x14ac:dyDescent="0.15">
      <c r="B85" s="69"/>
      <c r="C85" s="70">
        <v>40</v>
      </c>
      <c r="D85" s="19">
        <v>10</v>
      </c>
      <c r="E85" s="61" t="str">
        <f t="shared" si="23"/>
        <v/>
      </c>
      <c r="F85" s="61" t="str">
        <f>IF(AND($C85&lt;F$68,COUNT($E85:E85)&lt;$D$66),$D85*(1-$I$3)/$D$66,"")</f>
        <v/>
      </c>
      <c r="G85" s="61" t="str">
        <f>IF(AND($C85&lt;G$68,COUNT($E85:F85)&lt;$D$66),$D85*(1-$I$3)/$D$66,"")</f>
        <v/>
      </c>
      <c r="H85" s="61" t="str">
        <f>IF(AND($C85&lt;H$68,COUNT($E85:G85)&lt;$D$66),$D85*(1-$I$3)/$D$66,"")</f>
        <v/>
      </c>
      <c r="I85" s="61" t="str">
        <f>IF(AND($C85&lt;I$68,COUNT($E85:H85)&lt;$D$66),$D85*(1-$I$3)/$D$66,"")</f>
        <v/>
      </c>
      <c r="J85" s="61" t="str">
        <f>IF(AND($C85&lt;J$68,COUNT($E85:I85)&lt;$D$66),$D85*(1-$I$3)/$D$66,"")</f>
        <v/>
      </c>
      <c r="K85" s="61" t="str">
        <f>IF(AND($C85&lt;K$68,COUNT($E85:J85)&lt;$D$66),$D85*(1-$I$3)/$D$66,"")</f>
        <v/>
      </c>
      <c r="L85" s="61" t="str">
        <f>IF(AND($C85&lt;L$68,COUNT($E85:K85)&lt;$D$66),$D85*(1-$I$3)/$D$66,"")</f>
        <v/>
      </c>
      <c r="M85" s="61" t="str">
        <f>IF(AND($C85&lt;M$68,COUNT($E85:L85)&lt;$D$66),$D85*(1-$I$3)/$D$66,"")</f>
        <v/>
      </c>
      <c r="N85" s="61" t="str">
        <f>IF(AND($C85&lt;N$68,COUNT($E85:M85)&lt;$D$66),$D85*(1-$I$3)/$D$66,"")</f>
        <v/>
      </c>
      <c r="O85" s="61" t="str">
        <f>IF(AND($C85&lt;O$68,COUNT($E85:N85)&lt;$D$66),$D85*(1-$I$3)/$D$66,"")</f>
        <v/>
      </c>
      <c r="P85" s="61">
        <f>IF(AND($C85&lt;P$68,COUNT($E85:O85)&lt;$D$66),$D85*(1-$I$3)/$D$66,"")</f>
        <v>0.95</v>
      </c>
      <c r="Q85" s="61">
        <f>IF(AND($C85&lt;Q$68,COUNT($E85:P85)&lt;$D$66),$D85*(1-$I$3)/$D$66,"")</f>
        <v>0.95</v>
      </c>
      <c r="R85" s="61">
        <f>IF(AND($C85&lt;R$68,COUNT($E85:Q85)&lt;$D$66),$D85*(1-$I$3)/$D$66,"")</f>
        <v>0.95</v>
      </c>
      <c r="S85" s="61">
        <f>IF(AND($C85&lt;S$68,COUNT($E85:R85)&lt;$D$66),$D85*(1-$I$3)/$D$66,"")</f>
        <v>0.95</v>
      </c>
      <c r="T85" s="61">
        <f>IF(AND($C85&lt;T$68,COUNT($E85:S85)&lt;$D$66),$D85*(1-$I$3)/$D$66,"")</f>
        <v>0.95</v>
      </c>
      <c r="U85" s="61">
        <f>IF(AND($C85&lt;U$68,COUNT($E85:T85)&lt;$D$66),$D85*(1-$I$3)/$D$66,"")</f>
        <v>0.95</v>
      </c>
      <c r="V85" s="61">
        <f>IF(AND($C85&lt;V$68,COUNT($E85:U85)&lt;$D$66),$D85*(1-$I$3)/$D$66,"")</f>
        <v>0.95</v>
      </c>
      <c r="W85" s="61">
        <f>IF(AND($C85&lt;W$68,COUNT($E85:V85)&lt;$D$66),$D85*(1-$I$3)/$D$66,"")</f>
        <v>0.95</v>
      </c>
      <c r="X85" s="61">
        <f>IF(AND($C85&lt;X$68,COUNT($E85:W85)&lt;$D$66),$D85*(1-$I$3)/$D$66,"")</f>
        <v>0.95</v>
      </c>
      <c r="Y85" s="61">
        <f t="shared" si="24"/>
        <v>1.4499999999999993</v>
      </c>
    </row>
    <row r="86" spans="1:25" x14ac:dyDescent="0.15">
      <c r="B86" s="69"/>
      <c r="C86" s="70">
        <v>41</v>
      </c>
      <c r="D86" s="19">
        <v>10</v>
      </c>
      <c r="E86" s="61" t="str">
        <f t="shared" si="23"/>
        <v/>
      </c>
      <c r="F86" s="61" t="str">
        <f>IF(AND($C86&lt;F$68,COUNT($E86:E86)&lt;$D$66),$D86*(1-$I$3)/$D$66,"")</f>
        <v/>
      </c>
      <c r="G86" s="61" t="str">
        <f>IF(AND($C86&lt;G$68,COUNT($E86:F86)&lt;$D$66),$D86*(1-$I$3)/$D$66,"")</f>
        <v/>
      </c>
      <c r="H86" s="61" t="str">
        <f>IF(AND($C86&lt;H$68,COUNT($E86:G86)&lt;$D$66),$D86*(1-$I$3)/$D$66,"")</f>
        <v/>
      </c>
      <c r="I86" s="61" t="str">
        <f>IF(AND($C86&lt;I$68,COUNT($E86:H86)&lt;$D$66),$D86*(1-$I$3)/$D$66,"")</f>
        <v/>
      </c>
      <c r="J86" s="61" t="str">
        <f>IF(AND($C86&lt;J$68,COUNT($E86:I86)&lt;$D$66),$D86*(1-$I$3)/$D$66,"")</f>
        <v/>
      </c>
      <c r="K86" s="61" t="str">
        <f>IF(AND($C86&lt;K$68,COUNT($E86:J86)&lt;$D$66),$D86*(1-$I$3)/$D$66,"")</f>
        <v/>
      </c>
      <c r="L86" s="61" t="str">
        <f>IF(AND($C86&lt;L$68,COUNT($E86:K86)&lt;$D$66),$D86*(1-$I$3)/$D$66,"")</f>
        <v/>
      </c>
      <c r="M86" s="61" t="str">
        <f>IF(AND($C86&lt;M$68,COUNT($E86:L86)&lt;$D$66),$D86*(1-$I$3)/$D$66,"")</f>
        <v/>
      </c>
      <c r="N86" s="61" t="str">
        <f>IF(AND($C86&lt;N$68,COUNT($E86:M86)&lt;$D$66),$D86*(1-$I$3)/$D$66,"")</f>
        <v/>
      </c>
      <c r="O86" s="61" t="str">
        <f>IF(AND($C86&lt;O$68,COUNT($E86:N86)&lt;$D$66),$D86*(1-$I$3)/$D$66,"")</f>
        <v/>
      </c>
      <c r="P86" s="61" t="str">
        <f>IF(AND($C86&lt;P$68,COUNT($E86:O86)&lt;$D$66),$D86*(1-$I$3)/$D$66,"")</f>
        <v/>
      </c>
      <c r="Q86" s="61">
        <f>IF(AND($C86&lt;Q$68,COUNT($E86:P86)&lt;$D$66),$D86*(1-$I$3)/$D$66,"")</f>
        <v>0.95</v>
      </c>
      <c r="R86" s="61">
        <f>IF(AND($C86&lt;R$68,COUNT($E86:Q86)&lt;$D$66),$D86*(1-$I$3)/$D$66,"")</f>
        <v>0.95</v>
      </c>
      <c r="S86" s="61">
        <f>IF(AND($C86&lt;S$68,COUNT($E86:R86)&lt;$D$66),$D86*(1-$I$3)/$D$66,"")</f>
        <v>0.95</v>
      </c>
      <c r="T86" s="61">
        <f>IF(AND($C86&lt;T$68,COUNT($E86:S86)&lt;$D$66),$D86*(1-$I$3)/$D$66,"")</f>
        <v>0.95</v>
      </c>
      <c r="U86" s="61">
        <f>IF(AND($C86&lt;U$68,COUNT($E86:T86)&lt;$D$66),$D86*(1-$I$3)/$D$66,"")</f>
        <v>0.95</v>
      </c>
      <c r="V86" s="61">
        <f>IF(AND($C86&lt;V$68,COUNT($E86:U86)&lt;$D$66),$D86*(1-$I$3)/$D$66,"")</f>
        <v>0.95</v>
      </c>
      <c r="W86" s="61">
        <f>IF(AND($C86&lt;W$68,COUNT($E86:V86)&lt;$D$66),$D86*(1-$I$3)/$D$66,"")</f>
        <v>0.95</v>
      </c>
      <c r="X86" s="61">
        <f>IF(AND($C86&lt;X$68,COUNT($E86:W86)&lt;$D$66),$D86*(1-$I$3)/$D$66,"")</f>
        <v>0.95</v>
      </c>
      <c r="Y86" s="61">
        <f t="shared" si="24"/>
        <v>2.3999999999999995</v>
      </c>
    </row>
    <row r="87" spans="1:25" x14ac:dyDescent="0.15">
      <c r="B87" s="69"/>
      <c r="C87" s="70">
        <v>42</v>
      </c>
      <c r="D87" s="19">
        <v>10</v>
      </c>
      <c r="E87" s="61" t="str">
        <f t="shared" si="23"/>
        <v/>
      </c>
      <c r="F87" s="61" t="str">
        <f>IF(AND($C87&lt;F$68,COUNT($E87:E87)&lt;$D$66),$D87*(1-$I$3)/$D$66,"")</f>
        <v/>
      </c>
      <c r="G87" s="61" t="str">
        <f>IF(AND($C87&lt;G$68,COUNT($E87:F87)&lt;$D$66),$D87*(1-$I$3)/$D$66,"")</f>
        <v/>
      </c>
      <c r="H87" s="61" t="str">
        <f>IF(AND($C87&lt;H$68,COUNT($E87:G87)&lt;$D$66),$D87*(1-$I$3)/$D$66,"")</f>
        <v/>
      </c>
      <c r="I87" s="61" t="str">
        <f>IF(AND($C87&lt;I$68,COUNT($E87:H87)&lt;$D$66),$D87*(1-$I$3)/$D$66,"")</f>
        <v/>
      </c>
      <c r="J87" s="61" t="str">
        <f>IF(AND($C87&lt;J$68,COUNT($E87:I87)&lt;$D$66),$D87*(1-$I$3)/$D$66,"")</f>
        <v/>
      </c>
      <c r="K87" s="61" t="str">
        <f>IF(AND($C87&lt;K$68,COUNT($E87:J87)&lt;$D$66),$D87*(1-$I$3)/$D$66,"")</f>
        <v/>
      </c>
      <c r="L87" s="61" t="str">
        <f>IF(AND($C87&lt;L$68,COUNT($E87:K87)&lt;$D$66),$D87*(1-$I$3)/$D$66,"")</f>
        <v/>
      </c>
      <c r="M87" s="61" t="str">
        <f>IF(AND($C87&lt;M$68,COUNT($E87:L87)&lt;$D$66),$D87*(1-$I$3)/$D$66,"")</f>
        <v/>
      </c>
      <c r="N87" s="61" t="str">
        <f>IF(AND($C87&lt;N$68,COUNT($E87:M87)&lt;$D$66),$D87*(1-$I$3)/$D$66,"")</f>
        <v/>
      </c>
      <c r="O87" s="61" t="str">
        <f>IF(AND($C87&lt;O$68,COUNT($E87:N87)&lt;$D$66),$D87*(1-$I$3)/$D$66,"")</f>
        <v/>
      </c>
      <c r="P87" s="61" t="str">
        <f>IF(AND($C87&lt;P$68,COUNT($E87:O87)&lt;$D$66),$D87*(1-$I$3)/$D$66,"")</f>
        <v/>
      </c>
      <c r="Q87" s="61" t="str">
        <f>IF(AND($C87&lt;Q$68,COUNT($E87:P87)&lt;$D$66),$D87*(1-$I$3)/$D$66,"")</f>
        <v/>
      </c>
      <c r="R87" s="61">
        <f>IF(AND($C87&lt;R$68,COUNT($E87:Q87)&lt;$D$66),$D87*(1-$I$3)/$D$66,"")</f>
        <v>0.95</v>
      </c>
      <c r="S87" s="61">
        <f>IF(AND($C87&lt;S$68,COUNT($E87:R87)&lt;$D$66),$D87*(1-$I$3)/$D$66,"")</f>
        <v>0.95</v>
      </c>
      <c r="T87" s="61">
        <f>IF(AND($C87&lt;T$68,COUNT($E87:S87)&lt;$D$66),$D87*(1-$I$3)/$D$66,"")</f>
        <v>0.95</v>
      </c>
      <c r="U87" s="61">
        <f>IF(AND($C87&lt;U$68,COUNT($E87:T87)&lt;$D$66),$D87*(1-$I$3)/$D$66,"")</f>
        <v>0.95</v>
      </c>
      <c r="V87" s="61">
        <f>IF(AND($C87&lt;V$68,COUNT($E87:U87)&lt;$D$66),$D87*(1-$I$3)/$D$66,"")</f>
        <v>0.95</v>
      </c>
      <c r="W87" s="61">
        <f>IF(AND($C87&lt;W$68,COUNT($E87:V87)&lt;$D$66),$D87*(1-$I$3)/$D$66,"")</f>
        <v>0.95</v>
      </c>
      <c r="X87" s="61">
        <f>IF(AND($C87&lt;X$68,COUNT($E87:W87)&lt;$D$66),$D87*(1-$I$3)/$D$66,"")</f>
        <v>0.95</v>
      </c>
      <c r="Y87" s="61">
        <f t="shared" si="24"/>
        <v>3.3499999999999996</v>
      </c>
    </row>
    <row r="88" spans="1:25" x14ac:dyDescent="0.15">
      <c r="B88" s="69"/>
      <c r="C88" s="70">
        <v>43</v>
      </c>
      <c r="D88" s="19">
        <v>10</v>
      </c>
      <c r="E88" s="61" t="str">
        <f t="shared" si="23"/>
        <v/>
      </c>
      <c r="F88" s="61" t="str">
        <f>IF(AND($C88&lt;F$68,COUNT($E88:E88)&lt;$D$66),$D88*(1-$I$3)/$D$66,"")</f>
        <v/>
      </c>
      <c r="G88" s="61" t="str">
        <f>IF(AND($C88&lt;G$68,COUNT($E88:F88)&lt;$D$66),$D88*(1-$I$3)/$D$66,"")</f>
        <v/>
      </c>
      <c r="H88" s="61" t="str">
        <f>IF(AND($C88&lt;H$68,COUNT($E88:G88)&lt;$D$66),$D88*(1-$I$3)/$D$66,"")</f>
        <v/>
      </c>
      <c r="I88" s="61" t="str">
        <f>IF(AND($C88&lt;I$68,COUNT($E88:H88)&lt;$D$66),$D88*(1-$I$3)/$D$66,"")</f>
        <v/>
      </c>
      <c r="J88" s="61" t="str">
        <f>IF(AND($C88&lt;J$68,COUNT($E88:I88)&lt;$D$66),$D88*(1-$I$3)/$D$66,"")</f>
        <v/>
      </c>
      <c r="K88" s="61" t="str">
        <f>IF(AND($C88&lt;K$68,COUNT($E88:J88)&lt;$D$66),$D88*(1-$I$3)/$D$66,"")</f>
        <v/>
      </c>
      <c r="L88" s="61" t="str">
        <f>IF(AND($C88&lt;L$68,COUNT($E88:K88)&lt;$D$66),$D88*(1-$I$3)/$D$66,"")</f>
        <v/>
      </c>
      <c r="M88" s="61" t="str">
        <f>IF(AND($C88&lt;M$68,COUNT($E88:L88)&lt;$D$66),$D88*(1-$I$3)/$D$66,"")</f>
        <v/>
      </c>
      <c r="N88" s="61" t="str">
        <f>IF(AND($C88&lt;N$68,COUNT($E88:M88)&lt;$D$66),$D88*(1-$I$3)/$D$66,"")</f>
        <v/>
      </c>
      <c r="O88" s="61" t="str">
        <f>IF(AND($C88&lt;O$68,COUNT($E88:N88)&lt;$D$66),$D88*(1-$I$3)/$D$66,"")</f>
        <v/>
      </c>
      <c r="P88" s="61" t="str">
        <f>IF(AND($C88&lt;P$68,COUNT($E88:O88)&lt;$D$66),$D88*(1-$I$3)/$D$66,"")</f>
        <v/>
      </c>
      <c r="Q88" s="61" t="str">
        <f>IF(AND($C88&lt;Q$68,COUNT($E88:P88)&lt;$D$66),$D88*(1-$I$3)/$D$66,"")</f>
        <v/>
      </c>
      <c r="R88" s="61" t="str">
        <f>IF(AND($C88&lt;R$68,COUNT($E88:Q88)&lt;$D$66),$D88*(1-$I$3)/$D$66,"")</f>
        <v/>
      </c>
      <c r="S88" s="61">
        <f>IF(AND($C88&lt;S$68,COUNT($E88:R88)&lt;$D$66),$D88*(1-$I$3)/$D$66,"")</f>
        <v>0.95</v>
      </c>
      <c r="T88" s="61">
        <f>IF(AND($C88&lt;T$68,COUNT($E88:S88)&lt;$D$66),$D88*(1-$I$3)/$D$66,"")</f>
        <v>0.95</v>
      </c>
      <c r="U88" s="61">
        <f>IF(AND($C88&lt;U$68,COUNT($E88:T88)&lt;$D$66),$D88*(1-$I$3)/$D$66,"")</f>
        <v>0.95</v>
      </c>
      <c r="V88" s="61">
        <f>IF(AND($C88&lt;V$68,COUNT($E88:U88)&lt;$D$66),$D88*(1-$I$3)/$D$66,"")</f>
        <v>0.95</v>
      </c>
      <c r="W88" s="61">
        <f>IF(AND($C88&lt;W$68,COUNT($E88:V88)&lt;$D$66),$D88*(1-$I$3)/$D$66,"")</f>
        <v>0.95</v>
      </c>
      <c r="X88" s="61">
        <f>IF(AND($C88&lt;X$68,COUNT($E88:W88)&lt;$D$66),$D88*(1-$I$3)/$D$66,"")</f>
        <v>0.95</v>
      </c>
      <c r="Y88" s="61">
        <f t="shared" si="24"/>
        <v>4.3</v>
      </c>
    </row>
    <row r="89" spans="1:25" x14ac:dyDescent="0.15">
      <c r="B89" s="69"/>
      <c r="C89" s="70">
        <v>44</v>
      </c>
      <c r="D89" s="19">
        <v>10</v>
      </c>
      <c r="E89" s="61" t="str">
        <f t="shared" si="23"/>
        <v/>
      </c>
      <c r="F89" s="61" t="str">
        <f>IF(AND($C89&lt;F$68,COUNT($E89:E89)&lt;$D$66),$D89*(1-$I$3)/$D$66,"")</f>
        <v/>
      </c>
      <c r="G89" s="61" t="str">
        <f>IF(AND($C89&lt;G$68,COUNT($E89:F89)&lt;$D$66),$D89*(1-$I$3)/$D$66,"")</f>
        <v/>
      </c>
      <c r="H89" s="61" t="str">
        <f>IF(AND($C89&lt;H$68,COUNT($E89:G89)&lt;$D$66),$D89*(1-$I$3)/$D$66,"")</f>
        <v/>
      </c>
      <c r="I89" s="61" t="str">
        <f>IF(AND($C89&lt;I$68,COUNT($E89:H89)&lt;$D$66),$D89*(1-$I$3)/$D$66,"")</f>
        <v/>
      </c>
      <c r="J89" s="61" t="str">
        <f>IF(AND($C89&lt;J$68,COUNT($E89:I89)&lt;$D$66),$D89*(1-$I$3)/$D$66,"")</f>
        <v/>
      </c>
      <c r="K89" s="61" t="str">
        <f>IF(AND($C89&lt;K$68,COUNT($E89:J89)&lt;$D$66),$D89*(1-$I$3)/$D$66,"")</f>
        <v/>
      </c>
      <c r="L89" s="61" t="str">
        <f>IF(AND($C89&lt;L$68,COUNT($E89:K89)&lt;$D$66),$D89*(1-$I$3)/$D$66,"")</f>
        <v/>
      </c>
      <c r="M89" s="61" t="str">
        <f>IF(AND($C89&lt;M$68,COUNT($E89:L89)&lt;$D$66),$D89*(1-$I$3)/$D$66,"")</f>
        <v/>
      </c>
      <c r="N89" s="61" t="str">
        <f>IF(AND($C89&lt;N$68,COUNT($E89:M89)&lt;$D$66),$D89*(1-$I$3)/$D$66,"")</f>
        <v/>
      </c>
      <c r="O89" s="61" t="str">
        <f>IF(AND($C89&lt;O$68,COUNT($E89:N89)&lt;$D$66),$D89*(1-$I$3)/$D$66,"")</f>
        <v/>
      </c>
      <c r="P89" s="61" t="str">
        <f>IF(AND($C89&lt;P$68,COUNT($E89:O89)&lt;$D$66),$D89*(1-$I$3)/$D$66,"")</f>
        <v/>
      </c>
      <c r="Q89" s="61" t="str">
        <f>IF(AND($C89&lt;Q$68,COUNT($E89:P89)&lt;$D$66),$D89*(1-$I$3)/$D$66,"")</f>
        <v/>
      </c>
      <c r="R89" s="61" t="str">
        <f>IF(AND($C89&lt;R$68,COUNT($E89:Q89)&lt;$D$66),$D89*(1-$I$3)/$D$66,"")</f>
        <v/>
      </c>
      <c r="S89" s="61" t="str">
        <f>IF(AND($C89&lt;S$68,COUNT($E89:R89)&lt;$D$66),$D89*(1-$I$3)/$D$66,"")</f>
        <v/>
      </c>
      <c r="T89" s="61">
        <f>IF(AND($C89&lt;T$68,COUNT($E89:S89)&lt;$D$66),$D89*(1-$I$3)/$D$66,"")</f>
        <v>0.95</v>
      </c>
      <c r="U89" s="61">
        <f>IF(AND($C89&lt;U$68,COUNT($E89:T89)&lt;$D$66),$D89*(1-$I$3)/$D$66,"")</f>
        <v>0.95</v>
      </c>
      <c r="V89" s="61">
        <f>IF(AND($C89&lt;V$68,COUNT($E89:U89)&lt;$D$66),$D89*(1-$I$3)/$D$66,"")</f>
        <v>0.95</v>
      </c>
      <c r="W89" s="61">
        <f>IF(AND($C89&lt;W$68,COUNT($E89:V89)&lt;$D$66),$D89*(1-$I$3)/$D$66,"")</f>
        <v>0.95</v>
      </c>
      <c r="X89" s="61">
        <f>IF(AND($C89&lt;X$68,COUNT($E89:W89)&lt;$D$66),$D89*(1-$I$3)/$D$66,"")</f>
        <v>0.95</v>
      </c>
      <c r="Y89" s="61">
        <f t="shared" si="24"/>
        <v>5.25</v>
      </c>
    </row>
    <row r="90" spans="1:25" x14ac:dyDescent="0.15">
      <c r="B90" s="69"/>
      <c r="C90" s="70">
        <v>45</v>
      </c>
      <c r="D90" s="19">
        <v>10</v>
      </c>
      <c r="E90" s="61" t="str">
        <f t="shared" si="23"/>
        <v/>
      </c>
      <c r="F90" s="61" t="str">
        <f>IF(AND($C90&lt;F$68,COUNT($E90:E90)&lt;$D$66),$D90*(1-$I$3)/$D$66,"")</f>
        <v/>
      </c>
      <c r="G90" s="61" t="str">
        <f>IF(AND($C90&lt;G$68,COUNT($E90:F90)&lt;$D$66),$D90*(1-$I$3)/$D$66,"")</f>
        <v/>
      </c>
      <c r="H90" s="61" t="str">
        <f>IF(AND($C90&lt;H$68,COUNT($E90:G90)&lt;$D$66),$D90*(1-$I$3)/$D$66,"")</f>
        <v/>
      </c>
      <c r="I90" s="61" t="str">
        <f>IF(AND($C90&lt;I$68,COUNT($E90:H90)&lt;$D$66),$D90*(1-$I$3)/$D$66,"")</f>
        <v/>
      </c>
      <c r="J90" s="61" t="str">
        <f>IF(AND($C90&lt;J$68,COUNT($E90:I90)&lt;$D$66),$D90*(1-$I$3)/$D$66,"")</f>
        <v/>
      </c>
      <c r="K90" s="61" t="str">
        <f>IF(AND($C90&lt;K$68,COUNT($E90:J90)&lt;$D$66),$D90*(1-$I$3)/$D$66,"")</f>
        <v/>
      </c>
      <c r="L90" s="61" t="str">
        <f>IF(AND($C90&lt;L$68,COUNT($E90:K90)&lt;$D$66),$D90*(1-$I$3)/$D$66,"")</f>
        <v/>
      </c>
      <c r="M90" s="61" t="str">
        <f>IF(AND($C90&lt;M$68,COUNT($E90:L90)&lt;$D$66),$D90*(1-$I$3)/$D$66,"")</f>
        <v/>
      </c>
      <c r="N90" s="61" t="str">
        <f>IF(AND($C90&lt;N$68,COUNT($E90:M90)&lt;$D$66),$D90*(1-$I$3)/$D$66,"")</f>
        <v/>
      </c>
      <c r="O90" s="61" t="str">
        <f>IF(AND($C90&lt;O$68,COUNT($E90:N90)&lt;$D$66),$D90*(1-$I$3)/$D$66,"")</f>
        <v/>
      </c>
      <c r="P90" s="61" t="str">
        <f>IF(AND($C90&lt;P$68,COUNT($E90:O90)&lt;$D$66),$D90*(1-$I$3)/$D$66,"")</f>
        <v/>
      </c>
      <c r="Q90" s="61" t="str">
        <f>IF(AND($C90&lt;Q$68,COUNT($E90:P90)&lt;$D$66),$D90*(1-$I$3)/$D$66,"")</f>
        <v/>
      </c>
      <c r="R90" s="61" t="str">
        <f>IF(AND($C90&lt;R$68,COUNT($E90:Q90)&lt;$D$66),$D90*(1-$I$3)/$D$66,"")</f>
        <v/>
      </c>
      <c r="S90" s="61" t="str">
        <f>IF(AND($C90&lt;S$68,COUNT($E90:R90)&lt;$D$66),$D90*(1-$I$3)/$D$66,"")</f>
        <v/>
      </c>
      <c r="T90" s="61" t="str">
        <f>IF(AND($C90&lt;T$68,COUNT($E90:S90)&lt;$D$66),$D90*(1-$I$3)/$D$66,"")</f>
        <v/>
      </c>
      <c r="U90" s="61">
        <f>IF(AND($C90&lt;U$68,COUNT($E90:T90)&lt;$D$66),$D90*(1-$I$3)/$D$66,"")</f>
        <v>0.95</v>
      </c>
      <c r="V90" s="61">
        <f>IF(AND($C90&lt;V$68,COUNT($E90:U90)&lt;$D$66),$D90*(1-$I$3)/$D$66,"")</f>
        <v>0.95</v>
      </c>
      <c r="W90" s="61">
        <f>IF(AND($C90&lt;W$68,COUNT($E90:V90)&lt;$D$66),$D90*(1-$I$3)/$D$66,"")</f>
        <v>0.95</v>
      </c>
      <c r="X90" s="61">
        <f>IF(AND($C90&lt;X$68,COUNT($E90:W90)&lt;$D$66),$D90*(1-$I$3)/$D$66,"")</f>
        <v>0.95</v>
      </c>
      <c r="Y90" s="61">
        <f t="shared" si="24"/>
        <v>6.2</v>
      </c>
    </row>
    <row r="91" spans="1:25" x14ac:dyDescent="0.15">
      <c r="B91" s="69"/>
      <c r="C91" s="70">
        <v>46</v>
      </c>
      <c r="D91" s="19">
        <v>10</v>
      </c>
      <c r="E91" s="61" t="str">
        <f t="shared" si="23"/>
        <v/>
      </c>
      <c r="F91" s="61" t="str">
        <f>IF(AND($C91&lt;F$68,COUNT($E91:E91)&lt;$D$66),$D91*(1-$I$3)/$D$66,"")</f>
        <v/>
      </c>
      <c r="G91" s="61" t="str">
        <f>IF(AND($C91&lt;G$68,COUNT($E91:F91)&lt;$D$66),$D91*(1-$I$3)/$D$66,"")</f>
        <v/>
      </c>
      <c r="H91" s="61" t="str">
        <f>IF(AND($C91&lt;H$68,COUNT($E91:G91)&lt;$D$66),$D91*(1-$I$3)/$D$66,"")</f>
        <v/>
      </c>
      <c r="I91" s="61" t="str">
        <f>IF(AND($C91&lt;I$68,COUNT($E91:H91)&lt;$D$66),$D91*(1-$I$3)/$D$66,"")</f>
        <v/>
      </c>
      <c r="J91" s="61" t="str">
        <f>IF(AND($C91&lt;J$68,COUNT($E91:I91)&lt;$D$66),$D91*(1-$I$3)/$D$66,"")</f>
        <v/>
      </c>
      <c r="K91" s="61" t="str">
        <f>IF(AND($C91&lt;K$68,COUNT($E91:J91)&lt;$D$66),$D91*(1-$I$3)/$D$66,"")</f>
        <v/>
      </c>
      <c r="L91" s="61" t="str">
        <f>IF(AND($C91&lt;L$68,COUNT($E91:K91)&lt;$D$66),$D91*(1-$I$3)/$D$66,"")</f>
        <v/>
      </c>
      <c r="M91" s="61" t="str">
        <f>IF(AND($C91&lt;M$68,COUNT($E91:L91)&lt;$D$66),$D91*(1-$I$3)/$D$66,"")</f>
        <v/>
      </c>
      <c r="N91" s="61" t="str">
        <f>IF(AND($C91&lt;N$68,COUNT($E91:M91)&lt;$D$66),$D91*(1-$I$3)/$D$66,"")</f>
        <v/>
      </c>
      <c r="O91" s="61" t="str">
        <f>IF(AND($C91&lt;O$68,COUNT($E91:N91)&lt;$D$66),$D91*(1-$I$3)/$D$66,"")</f>
        <v/>
      </c>
      <c r="P91" s="61" t="str">
        <f>IF(AND($C91&lt;P$68,COUNT($E91:O91)&lt;$D$66),$D91*(1-$I$3)/$D$66,"")</f>
        <v/>
      </c>
      <c r="Q91" s="61" t="str">
        <f>IF(AND($C91&lt;Q$68,COUNT($E91:P91)&lt;$D$66),$D91*(1-$I$3)/$D$66,"")</f>
        <v/>
      </c>
      <c r="R91" s="61" t="str">
        <f>IF(AND($C91&lt;R$68,COUNT($E91:Q91)&lt;$D$66),$D91*(1-$I$3)/$D$66,"")</f>
        <v/>
      </c>
      <c r="S91" s="61" t="str">
        <f>IF(AND($C91&lt;S$68,COUNT($E91:R91)&lt;$D$66),$D91*(1-$I$3)/$D$66,"")</f>
        <v/>
      </c>
      <c r="T91" s="61" t="str">
        <f>IF(AND($C91&lt;T$68,COUNT($E91:S91)&lt;$D$66),$D91*(1-$I$3)/$D$66,"")</f>
        <v/>
      </c>
      <c r="U91" s="61" t="str">
        <f>IF(AND($C91&lt;U$68,COUNT($E91:T91)&lt;$D$66),$D91*(1-$I$3)/$D$66,"")</f>
        <v/>
      </c>
      <c r="V91" s="61">
        <f>IF(AND($C91&lt;V$68,COUNT($E91:U91)&lt;$D$66),$D91*(1-$I$3)/$D$66,"")</f>
        <v>0.95</v>
      </c>
      <c r="W91" s="61">
        <f>IF(AND($C91&lt;W$68,COUNT($E91:V91)&lt;$D$66),$D91*(1-$I$3)/$D$66,"")</f>
        <v>0.95</v>
      </c>
      <c r="X91" s="61">
        <f>IF(AND($C91&lt;X$68,COUNT($E91:W91)&lt;$D$66),$D91*(1-$I$3)/$D$66,"")</f>
        <v>0.95</v>
      </c>
      <c r="Y91" s="61">
        <f t="shared" si="24"/>
        <v>7.15</v>
      </c>
    </row>
    <row r="92" spans="1:25" x14ac:dyDescent="0.15">
      <c r="B92" s="69"/>
      <c r="C92" s="70">
        <v>47</v>
      </c>
      <c r="D92" s="19">
        <v>40</v>
      </c>
      <c r="E92" s="61" t="str">
        <f t="shared" si="23"/>
        <v/>
      </c>
      <c r="F92" s="61" t="str">
        <f>IF(AND($C92&lt;F$68,COUNT($E92:E92)&lt;$D$66),$D92*(1-$I$3)/$D$66,"")</f>
        <v/>
      </c>
      <c r="G92" s="61" t="str">
        <f>IF(AND($C92&lt;G$68,COUNT($E92:F92)&lt;$D$66),$D92*(1-$I$3)/$D$66,"")</f>
        <v/>
      </c>
      <c r="H92" s="61" t="str">
        <f>IF(AND($C92&lt;H$68,COUNT($E92:G92)&lt;$D$66),$D92*(1-$I$3)/$D$66,"")</f>
        <v/>
      </c>
      <c r="I92" s="61" t="str">
        <f>IF(AND($C92&lt;I$68,COUNT($E92:H92)&lt;$D$66),$D92*(1-$I$3)/$D$66,"")</f>
        <v/>
      </c>
      <c r="J92" s="61" t="str">
        <f>IF(AND($C92&lt;J$68,COUNT($E92:I92)&lt;$D$66),$D92*(1-$I$3)/$D$66,"")</f>
        <v/>
      </c>
      <c r="K92" s="61" t="str">
        <f>IF(AND($C92&lt;K$68,COUNT($E92:J92)&lt;$D$66),$D92*(1-$I$3)/$D$66,"")</f>
        <v/>
      </c>
      <c r="L92" s="61" t="str">
        <f>IF(AND($C92&lt;L$68,COUNT($E92:K92)&lt;$D$66),$D92*(1-$I$3)/$D$66,"")</f>
        <v/>
      </c>
      <c r="M92" s="61" t="str">
        <f>IF(AND($C92&lt;M$68,COUNT($E92:L92)&lt;$D$66),$D92*(1-$I$3)/$D$66,"")</f>
        <v/>
      </c>
      <c r="N92" s="61" t="str">
        <f>IF(AND($C92&lt;N$68,COUNT($E92:M92)&lt;$D$66),$D92*(1-$I$3)/$D$66,"")</f>
        <v/>
      </c>
      <c r="O92" s="61" t="str">
        <f>IF(AND($C92&lt;O$68,COUNT($E92:N92)&lt;$D$66),$D92*(1-$I$3)/$D$66,"")</f>
        <v/>
      </c>
      <c r="P92" s="61" t="str">
        <f>IF(AND($C92&lt;P$68,COUNT($E92:O92)&lt;$D$66),$D92*(1-$I$3)/$D$66,"")</f>
        <v/>
      </c>
      <c r="Q92" s="61" t="str">
        <f>IF(AND($C92&lt;Q$68,COUNT($E92:P92)&lt;$D$66),$D92*(1-$I$3)/$D$66,"")</f>
        <v/>
      </c>
      <c r="R92" s="61" t="str">
        <f>IF(AND($C92&lt;R$68,COUNT($E92:Q92)&lt;$D$66),$D92*(1-$I$3)/$D$66,"")</f>
        <v/>
      </c>
      <c r="S92" s="61" t="str">
        <f>IF(AND($C92&lt;S$68,COUNT($E92:R92)&lt;$D$66),$D92*(1-$I$3)/$D$66,"")</f>
        <v/>
      </c>
      <c r="T92" s="61" t="str">
        <f>IF(AND($C92&lt;T$68,COUNT($E92:S92)&lt;$D$66),$D92*(1-$I$3)/$D$66,"")</f>
        <v/>
      </c>
      <c r="U92" s="61" t="str">
        <f>IF(AND($C92&lt;U$68,COUNT($E92:T92)&lt;$D$66),$D92*(1-$I$3)/$D$66,"")</f>
        <v/>
      </c>
      <c r="V92" s="61" t="str">
        <f>IF(AND($C92&lt;V$68,COUNT($E92:U92)&lt;$D$66),$D92*(1-$I$3)/$D$66,"")</f>
        <v/>
      </c>
      <c r="W92" s="61">
        <f>IF(AND($C92&lt;W$68,COUNT($E92:V92)&lt;$D$66),$D92*(1-$I$3)/$D$66,"")</f>
        <v>3.8</v>
      </c>
      <c r="X92" s="61">
        <f>IF(AND($C92&lt;X$68,COUNT($E92:W92)&lt;$D$66),$D92*(1-$I$3)/$D$66,"")</f>
        <v>3.8</v>
      </c>
      <c r="Y92" s="61">
        <f t="shared" si="24"/>
        <v>32.4</v>
      </c>
    </row>
    <row r="93" spans="1:25" x14ac:dyDescent="0.15">
      <c r="B93" s="69"/>
      <c r="C93" s="70">
        <v>48</v>
      </c>
      <c r="D93" s="19">
        <v>10</v>
      </c>
      <c r="E93" s="61" t="str">
        <f t="shared" si="23"/>
        <v/>
      </c>
      <c r="F93" s="61" t="str">
        <f>IF(AND($C93&lt;F$68,COUNT($E93:E93)&lt;$D$66),$D93*(1-$I$3)/$D$66,"")</f>
        <v/>
      </c>
      <c r="G93" s="61" t="str">
        <f>IF(AND($C93&lt;G$68,COUNT($E93:F93)&lt;$D$66),$D93*(1-$I$3)/$D$66,"")</f>
        <v/>
      </c>
      <c r="H93" s="61" t="str">
        <f>IF(AND($C93&lt;H$68,COUNT($E93:G93)&lt;$D$66),$D93*(1-$I$3)/$D$66,"")</f>
        <v/>
      </c>
      <c r="I93" s="61" t="str">
        <f>IF(AND($C93&lt;I$68,COUNT($E93:H93)&lt;$D$66),$D93*(1-$I$3)/$D$66,"")</f>
        <v/>
      </c>
      <c r="J93" s="61" t="str">
        <f>IF(AND($C93&lt;J$68,COUNT($E93:I93)&lt;$D$66),$D93*(1-$I$3)/$D$66,"")</f>
        <v/>
      </c>
      <c r="K93" s="61" t="str">
        <f>IF(AND($C93&lt;K$68,COUNT($E93:J93)&lt;$D$66),$D93*(1-$I$3)/$D$66,"")</f>
        <v/>
      </c>
      <c r="L93" s="61" t="str">
        <f>IF(AND($C93&lt;L$68,COUNT($E93:K93)&lt;$D$66),$D93*(1-$I$3)/$D$66,"")</f>
        <v/>
      </c>
      <c r="M93" s="61" t="str">
        <f>IF(AND($C93&lt;M$68,COUNT($E93:L93)&lt;$D$66),$D93*(1-$I$3)/$D$66,"")</f>
        <v/>
      </c>
      <c r="N93" s="61" t="str">
        <f>IF(AND($C93&lt;N$68,COUNT($E93:M93)&lt;$D$66),$D93*(1-$I$3)/$D$66,"")</f>
        <v/>
      </c>
      <c r="O93" s="61" t="str">
        <f>IF(AND($C93&lt;O$68,COUNT($E93:N93)&lt;$D$66),$D93*(1-$I$3)/$D$66,"")</f>
        <v/>
      </c>
      <c r="P93" s="61" t="str">
        <f>IF(AND($C93&lt;P$68,COUNT($E93:O93)&lt;$D$66),$D93*(1-$I$3)/$D$66,"")</f>
        <v/>
      </c>
      <c r="Q93" s="61" t="str">
        <f>IF(AND($C93&lt;Q$68,COUNT($E93:P93)&lt;$D$66),$D93*(1-$I$3)/$D$66,"")</f>
        <v/>
      </c>
      <c r="R93" s="61" t="str">
        <f>IF(AND($C93&lt;R$68,COUNT($E93:Q93)&lt;$D$66),$D93*(1-$I$3)/$D$66,"")</f>
        <v/>
      </c>
      <c r="S93" s="61" t="str">
        <f>IF(AND($C93&lt;S$68,COUNT($E93:R93)&lt;$D$66),$D93*(1-$I$3)/$D$66,"")</f>
        <v/>
      </c>
      <c r="T93" s="61" t="str">
        <f>IF(AND($C93&lt;T$68,COUNT($E93:S93)&lt;$D$66),$D93*(1-$I$3)/$D$66,"")</f>
        <v/>
      </c>
      <c r="U93" s="61" t="str">
        <f>IF(AND($C93&lt;U$68,COUNT($E93:T93)&lt;$D$66),$D93*(1-$I$3)/$D$66,"")</f>
        <v/>
      </c>
      <c r="V93" s="61" t="str">
        <f>IF(AND($C93&lt;V$68,COUNT($E93:U93)&lt;$D$66),$D93*(1-$I$3)/$D$66,"")</f>
        <v/>
      </c>
      <c r="W93" s="61" t="str">
        <f>IF(AND($C93&lt;W$68,COUNT($E93:V93)&lt;$D$66),$D93*(1-$I$3)/$D$66,"")</f>
        <v/>
      </c>
      <c r="X93" s="61">
        <f>IF(AND($C93&lt;X$68,COUNT($E93:W93)&lt;$D$66),$D93*(1-$I$3)/$D$66,"")</f>
        <v>0.95</v>
      </c>
      <c r="Y93" s="61">
        <f t="shared" si="24"/>
        <v>9.0500000000000007</v>
      </c>
    </row>
    <row r="94" spans="1:25" x14ac:dyDescent="0.15">
      <c r="B94" s="76"/>
      <c r="C94" s="77">
        <v>49</v>
      </c>
      <c r="D94" s="20">
        <v>10</v>
      </c>
      <c r="E94" s="63" t="str">
        <f t="shared" si="23"/>
        <v/>
      </c>
      <c r="F94" s="63" t="str">
        <f>IF(AND($C94&lt;F$68,COUNT($E94:E94)&lt;$D$66),$D94*(1-$I$3)/$D$66,"")</f>
        <v/>
      </c>
      <c r="G94" s="63" t="str">
        <f>IF(AND($C94&lt;G$68,COUNT($E94:F94)&lt;$D$66),$D94*(1-$I$3)/$D$66,"")</f>
        <v/>
      </c>
      <c r="H94" s="63" t="str">
        <f>IF(AND($C94&lt;H$68,COUNT($E94:G94)&lt;$D$66),$D94*(1-$I$3)/$D$66,"")</f>
        <v/>
      </c>
      <c r="I94" s="63" t="str">
        <f>IF(AND($C94&lt;I$68,COUNT($E94:H94)&lt;$D$66),$D94*(1-$I$3)/$D$66,"")</f>
        <v/>
      </c>
      <c r="J94" s="63" t="str">
        <f>IF(AND($C94&lt;J$68,COUNT($E94:I94)&lt;$D$66),$D94*(1-$I$3)/$D$66,"")</f>
        <v/>
      </c>
      <c r="K94" s="63" t="str">
        <f>IF(AND($C94&lt;K$68,COUNT($E94:J94)&lt;$D$66),$D94*(1-$I$3)/$D$66,"")</f>
        <v/>
      </c>
      <c r="L94" s="63" t="str">
        <f>IF(AND($C94&lt;L$68,COUNT($E94:K94)&lt;$D$66),$D94*(1-$I$3)/$D$66,"")</f>
        <v/>
      </c>
      <c r="M94" s="63" t="str">
        <f>IF(AND($C94&lt;M$68,COUNT($E94:L94)&lt;$D$66),$D94*(1-$I$3)/$D$66,"")</f>
        <v/>
      </c>
      <c r="N94" s="63" t="str">
        <f>IF(AND($C94&lt;N$68,COUNT($E94:M94)&lt;$D$66),$D94*(1-$I$3)/$D$66,"")</f>
        <v/>
      </c>
      <c r="O94" s="63" t="str">
        <f>IF(AND($C94&lt;O$68,COUNT($E94:N94)&lt;$D$66),$D94*(1-$I$3)/$D$66,"")</f>
        <v/>
      </c>
      <c r="P94" s="63" t="str">
        <f>IF(AND($C94&lt;P$68,COUNT($E94:O94)&lt;$D$66),$D94*(1-$I$3)/$D$66,"")</f>
        <v/>
      </c>
      <c r="Q94" s="63" t="str">
        <f>IF(AND($C94&lt;Q$68,COUNT($E94:P94)&lt;$D$66),$D94*(1-$I$3)/$D$66,"")</f>
        <v/>
      </c>
      <c r="R94" s="63" t="str">
        <f>IF(AND($C94&lt;R$68,COUNT($E94:Q94)&lt;$D$66),$D94*(1-$I$3)/$D$66,"")</f>
        <v/>
      </c>
      <c r="S94" s="63" t="str">
        <f>IF(AND($C94&lt;S$68,COUNT($E94:R94)&lt;$D$66),$D94*(1-$I$3)/$D$66,"")</f>
        <v/>
      </c>
      <c r="T94" s="63" t="str">
        <f>IF(AND($C94&lt;T$68,COUNT($E94:S94)&lt;$D$66),$D94*(1-$I$3)/$D$66,"")</f>
        <v/>
      </c>
      <c r="U94" s="63" t="str">
        <f>IF(AND($C94&lt;U$68,COUNT($E94:T94)&lt;$D$66),$D94*(1-$I$3)/$D$66,"")</f>
        <v/>
      </c>
      <c r="V94" s="63" t="str">
        <f>IF(AND($C94&lt;V$68,COUNT($E94:U94)&lt;$D$66),$D94*(1-$I$3)/$D$66,"")</f>
        <v/>
      </c>
      <c r="W94" s="63" t="str">
        <f>IF(AND($C94&lt;W$68,COUNT($E94:V94)&lt;$D$66),$D94*(1-$I$3)/$D$66,"")</f>
        <v/>
      </c>
      <c r="X94" s="63" t="str">
        <f>IF(AND($C94&lt;X$68,COUNT($E94:W94)&lt;$D$66),$D94*(1-$I$3)/$D$66,"")</f>
        <v/>
      </c>
      <c r="Y94" s="63">
        <f t="shared" si="24"/>
        <v>10</v>
      </c>
    </row>
    <row r="95" spans="1:25" x14ac:dyDescent="0.15">
      <c r="Y95" s="53" t="s">
        <v>54</v>
      </c>
    </row>
    <row r="96" spans="1:25" x14ac:dyDescent="0.15">
      <c r="A96" s="27" t="s">
        <v>102</v>
      </c>
      <c r="E96" s="14">
        <v>30</v>
      </c>
      <c r="F96" s="14">
        <f t="shared" ref="F96:X96" si="25">E96+1</f>
        <v>31</v>
      </c>
      <c r="G96" s="14">
        <f t="shared" si="25"/>
        <v>32</v>
      </c>
      <c r="H96" s="14">
        <f t="shared" si="25"/>
        <v>33</v>
      </c>
      <c r="I96" s="14">
        <f t="shared" si="25"/>
        <v>34</v>
      </c>
      <c r="J96" s="14">
        <f t="shared" si="25"/>
        <v>35</v>
      </c>
      <c r="K96" s="14">
        <f t="shared" si="25"/>
        <v>36</v>
      </c>
      <c r="L96" s="14">
        <f t="shared" si="25"/>
        <v>37</v>
      </c>
      <c r="M96" s="14">
        <f t="shared" si="25"/>
        <v>38</v>
      </c>
      <c r="N96" s="14">
        <f t="shared" si="25"/>
        <v>39</v>
      </c>
      <c r="O96" s="14">
        <f t="shared" si="25"/>
        <v>40</v>
      </c>
      <c r="P96" s="14">
        <f t="shared" si="25"/>
        <v>41</v>
      </c>
      <c r="Q96" s="14">
        <f t="shared" si="25"/>
        <v>42</v>
      </c>
      <c r="R96" s="14">
        <f t="shared" si="25"/>
        <v>43</v>
      </c>
      <c r="S96" s="14">
        <f t="shared" si="25"/>
        <v>44</v>
      </c>
      <c r="T96" s="14">
        <f t="shared" si="25"/>
        <v>45</v>
      </c>
      <c r="U96" s="14">
        <f t="shared" si="25"/>
        <v>46</v>
      </c>
      <c r="V96" s="14">
        <f t="shared" si="25"/>
        <v>47</v>
      </c>
      <c r="W96" s="14">
        <f t="shared" si="25"/>
        <v>48</v>
      </c>
      <c r="X96" s="14">
        <f t="shared" si="25"/>
        <v>49</v>
      </c>
      <c r="Y96" s="10"/>
    </row>
    <row r="97" spans="2:25" x14ac:dyDescent="0.15">
      <c r="E97" s="8">
        <v>1</v>
      </c>
      <c r="F97" s="8">
        <f t="shared" ref="F97:X97" si="26">E97+1</f>
        <v>2</v>
      </c>
      <c r="G97" s="8">
        <f t="shared" si="26"/>
        <v>3</v>
      </c>
      <c r="H97" s="8">
        <f t="shared" si="26"/>
        <v>4</v>
      </c>
      <c r="I97" s="8">
        <f t="shared" si="26"/>
        <v>5</v>
      </c>
      <c r="J97" s="8">
        <f t="shared" si="26"/>
        <v>6</v>
      </c>
      <c r="K97" s="8">
        <f t="shared" si="26"/>
        <v>7</v>
      </c>
      <c r="L97" s="8">
        <f t="shared" si="26"/>
        <v>8</v>
      </c>
      <c r="M97" s="8">
        <f t="shared" si="26"/>
        <v>9</v>
      </c>
      <c r="N97" s="8">
        <f t="shared" si="26"/>
        <v>10</v>
      </c>
      <c r="O97" s="8">
        <f t="shared" si="26"/>
        <v>11</v>
      </c>
      <c r="P97" s="8">
        <f t="shared" si="26"/>
        <v>12</v>
      </c>
      <c r="Q97" s="8">
        <f t="shared" si="26"/>
        <v>13</v>
      </c>
      <c r="R97" s="8">
        <f t="shared" si="26"/>
        <v>14</v>
      </c>
      <c r="S97" s="8">
        <f t="shared" si="26"/>
        <v>15</v>
      </c>
      <c r="T97" s="8">
        <f t="shared" si="26"/>
        <v>16</v>
      </c>
      <c r="U97" s="8">
        <f t="shared" si="26"/>
        <v>17</v>
      </c>
      <c r="V97" s="8">
        <f t="shared" si="26"/>
        <v>18</v>
      </c>
      <c r="W97" s="8">
        <f t="shared" si="26"/>
        <v>19</v>
      </c>
      <c r="X97" s="8">
        <f t="shared" si="26"/>
        <v>20</v>
      </c>
      <c r="Y97" s="11" t="s">
        <v>29</v>
      </c>
    </row>
    <row r="98" spans="2:25" x14ac:dyDescent="0.15">
      <c r="B98" s="2"/>
      <c r="E98" s="9">
        <v>43555</v>
      </c>
      <c r="F98" s="9">
        <f t="shared" ref="F98:X98" si="27">DATE(YEAR(E98)+1,MONTH(E98),DAY(E98))</f>
        <v>43921</v>
      </c>
      <c r="G98" s="9">
        <f t="shared" si="27"/>
        <v>44286</v>
      </c>
      <c r="H98" s="9">
        <f t="shared" si="27"/>
        <v>44651</v>
      </c>
      <c r="I98" s="9">
        <f t="shared" si="27"/>
        <v>45016</v>
      </c>
      <c r="J98" s="9">
        <f t="shared" si="27"/>
        <v>45382</v>
      </c>
      <c r="K98" s="9">
        <f t="shared" si="27"/>
        <v>45747</v>
      </c>
      <c r="L98" s="9">
        <f t="shared" si="27"/>
        <v>46112</v>
      </c>
      <c r="M98" s="9">
        <f t="shared" si="27"/>
        <v>46477</v>
      </c>
      <c r="N98" s="9">
        <f t="shared" si="27"/>
        <v>46843</v>
      </c>
      <c r="O98" s="9">
        <f t="shared" si="27"/>
        <v>47208</v>
      </c>
      <c r="P98" s="9">
        <f t="shared" si="27"/>
        <v>47573</v>
      </c>
      <c r="Q98" s="9">
        <f t="shared" si="27"/>
        <v>47938</v>
      </c>
      <c r="R98" s="9">
        <f t="shared" si="27"/>
        <v>48304</v>
      </c>
      <c r="S98" s="9">
        <f t="shared" si="27"/>
        <v>48669</v>
      </c>
      <c r="T98" s="9">
        <f t="shared" si="27"/>
        <v>49034</v>
      </c>
      <c r="U98" s="9">
        <f t="shared" si="27"/>
        <v>49399</v>
      </c>
      <c r="V98" s="9">
        <f t="shared" si="27"/>
        <v>49765</v>
      </c>
      <c r="W98" s="9">
        <f t="shared" si="27"/>
        <v>50130</v>
      </c>
      <c r="X98" s="9">
        <f t="shared" si="27"/>
        <v>50495</v>
      </c>
      <c r="Y98" s="12"/>
    </row>
    <row r="99" spans="2:25" x14ac:dyDescent="0.15">
      <c r="B99" s="71"/>
      <c r="C99" s="72" t="s">
        <v>100</v>
      </c>
      <c r="D99" s="73"/>
      <c r="E99" s="61">
        <f t="shared" ref="E99:X99" si="28">E71</f>
        <v>100</v>
      </c>
      <c r="F99" s="61">
        <f t="shared" si="28"/>
        <v>100</v>
      </c>
      <c r="G99" s="61">
        <f t="shared" si="28"/>
        <v>100</v>
      </c>
      <c r="H99" s="61">
        <f t="shared" si="28"/>
        <v>100</v>
      </c>
      <c r="I99" s="61">
        <f t="shared" si="28"/>
        <v>100</v>
      </c>
      <c r="J99" s="61">
        <f t="shared" si="28"/>
        <v>100</v>
      </c>
      <c r="K99" s="61">
        <f t="shared" si="28"/>
        <v>100</v>
      </c>
      <c r="L99" s="61">
        <f t="shared" si="28"/>
        <v>100</v>
      </c>
      <c r="M99" s="61">
        <f t="shared" si="28"/>
        <v>400</v>
      </c>
      <c r="N99" s="61">
        <f t="shared" si="28"/>
        <v>100</v>
      </c>
      <c r="O99" s="61">
        <f t="shared" si="28"/>
        <v>100</v>
      </c>
      <c r="P99" s="61">
        <f t="shared" si="28"/>
        <v>100</v>
      </c>
      <c r="Q99" s="61">
        <f t="shared" si="28"/>
        <v>100</v>
      </c>
      <c r="R99" s="61">
        <f t="shared" si="28"/>
        <v>100</v>
      </c>
      <c r="S99" s="61">
        <f t="shared" si="28"/>
        <v>100</v>
      </c>
      <c r="T99" s="61">
        <f t="shared" si="28"/>
        <v>100</v>
      </c>
      <c r="U99" s="61">
        <f t="shared" si="28"/>
        <v>100</v>
      </c>
      <c r="V99" s="61">
        <f t="shared" si="28"/>
        <v>400</v>
      </c>
      <c r="W99" s="61">
        <f t="shared" si="28"/>
        <v>100</v>
      </c>
      <c r="X99" s="61">
        <f t="shared" si="28"/>
        <v>100</v>
      </c>
      <c r="Y99" s="61">
        <f>SUM(E99:X99)</f>
        <v>2600</v>
      </c>
    </row>
    <row r="100" spans="2:25" x14ac:dyDescent="0.15">
      <c r="B100" s="69"/>
      <c r="C100" s="74" t="s">
        <v>101</v>
      </c>
      <c r="D100" s="75"/>
      <c r="E100" s="61">
        <f t="array" ref="E100:X100">TRANSPOSE(Y75:Y94)</f>
        <v>0.5</v>
      </c>
      <c r="F100" s="61">
        <v>0.5</v>
      </c>
      <c r="G100" s="61">
        <v>0.5</v>
      </c>
      <c r="H100" s="61">
        <v>0.5</v>
      </c>
      <c r="I100" s="61">
        <v>0.5</v>
      </c>
      <c r="J100" s="61">
        <v>0.5</v>
      </c>
      <c r="K100" s="61">
        <v>0.5</v>
      </c>
      <c r="L100" s="61">
        <v>0.5</v>
      </c>
      <c r="M100" s="61">
        <v>2</v>
      </c>
      <c r="N100" s="61">
        <v>0.5</v>
      </c>
      <c r="O100" s="61">
        <v>1.4499999999999993</v>
      </c>
      <c r="P100" s="61">
        <v>2.3999999999999995</v>
      </c>
      <c r="Q100" s="61">
        <v>3.3499999999999996</v>
      </c>
      <c r="R100" s="61">
        <v>4.3</v>
      </c>
      <c r="S100" s="61">
        <v>5.25</v>
      </c>
      <c r="T100" s="61">
        <v>6.2</v>
      </c>
      <c r="U100" s="61">
        <v>7.15</v>
      </c>
      <c r="V100" s="61">
        <v>32.4</v>
      </c>
      <c r="W100" s="61">
        <v>9.0500000000000007</v>
      </c>
      <c r="X100" s="61">
        <v>10</v>
      </c>
      <c r="Y100" s="61">
        <f>SUM(E100:X100)</f>
        <v>88.05</v>
      </c>
    </row>
    <row r="101" spans="2:25" x14ac:dyDescent="0.15">
      <c r="B101" s="69"/>
      <c r="C101" s="74" t="s">
        <v>50</v>
      </c>
      <c r="D101" s="6">
        <v>0.55000000000000004</v>
      </c>
      <c r="E101" s="61">
        <f t="shared" ref="E101:X101" si="29">E71*$D$101</f>
        <v>55.000000000000007</v>
      </c>
      <c r="F101" s="61">
        <f t="shared" si="29"/>
        <v>55.000000000000007</v>
      </c>
      <c r="G101" s="61">
        <f t="shared" si="29"/>
        <v>55.000000000000007</v>
      </c>
      <c r="H101" s="61">
        <f t="shared" si="29"/>
        <v>55.000000000000007</v>
      </c>
      <c r="I101" s="61">
        <f t="shared" si="29"/>
        <v>55.000000000000007</v>
      </c>
      <c r="J101" s="61">
        <f t="shared" si="29"/>
        <v>55.000000000000007</v>
      </c>
      <c r="K101" s="61">
        <f t="shared" si="29"/>
        <v>55.000000000000007</v>
      </c>
      <c r="L101" s="61">
        <f t="shared" si="29"/>
        <v>55.000000000000007</v>
      </c>
      <c r="M101" s="61">
        <f t="shared" si="29"/>
        <v>220.00000000000003</v>
      </c>
      <c r="N101" s="61">
        <f t="shared" si="29"/>
        <v>55.000000000000007</v>
      </c>
      <c r="O101" s="61">
        <f t="shared" si="29"/>
        <v>55.000000000000007</v>
      </c>
      <c r="P101" s="61">
        <f t="shared" si="29"/>
        <v>55.000000000000007</v>
      </c>
      <c r="Q101" s="61">
        <f t="shared" si="29"/>
        <v>55.000000000000007</v>
      </c>
      <c r="R101" s="61">
        <f t="shared" si="29"/>
        <v>55.000000000000007</v>
      </c>
      <c r="S101" s="61">
        <f t="shared" si="29"/>
        <v>55.000000000000007</v>
      </c>
      <c r="T101" s="61">
        <f t="shared" si="29"/>
        <v>55.000000000000007</v>
      </c>
      <c r="U101" s="61">
        <f t="shared" si="29"/>
        <v>55.000000000000007</v>
      </c>
      <c r="V101" s="61">
        <f t="shared" si="29"/>
        <v>220.00000000000003</v>
      </c>
      <c r="W101" s="61">
        <f t="shared" si="29"/>
        <v>55.000000000000007</v>
      </c>
      <c r="X101" s="61">
        <f t="shared" si="29"/>
        <v>55.000000000000007</v>
      </c>
      <c r="Y101" s="61">
        <f>SUM(E101:X101)</f>
        <v>1430.0000000000002</v>
      </c>
    </row>
    <row r="102" spans="2:25" x14ac:dyDescent="0.15">
      <c r="B102" s="69"/>
      <c r="C102" s="74" t="s">
        <v>52</v>
      </c>
      <c r="D102" s="75"/>
      <c r="E102" s="61">
        <f t="shared" ref="E102:X102" si="30">E99-E101-E72</f>
        <v>34.999999999999993</v>
      </c>
      <c r="F102" s="61">
        <f t="shared" si="30"/>
        <v>34.999999999999993</v>
      </c>
      <c r="G102" s="61">
        <f t="shared" si="30"/>
        <v>34.999999999999993</v>
      </c>
      <c r="H102" s="61">
        <f t="shared" si="30"/>
        <v>34.999999999999993</v>
      </c>
      <c r="I102" s="61">
        <f t="shared" si="30"/>
        <v>34.999999999999993</v>
      </c>
      <c r="J102" s="61">
        <f t="shared" si="30"/>
        <v>34.999999999999993</v>
      </c>
      <c r="K102" s="61">
        <f t="shared" si="30"/>
        <v>34.999999999999993</v>
      </c>
      <c r="L102" s="61">
        <f t="shared" si="30"/>
        <v>34.999999999999993</v>
      </c>
      <c r="M102" s="61">
        <f t="shared" si="30"/>
        <v>139.99999999999997</v>
      </c>
      <c r="N102" s="61">
        <f t="shared" si="30"/>
        <v>34.999999999999993</v>
      </c>
      <c r="O102" s="61">
        <f t="shared" si="30"/>
        <v>34.999999999999993</v>
      </c>
      <c r="P102" s="61">
        <f t="shared" si="30"/>
        <v>34.999999999999993</v>
      </c>
      <c r="Q102" s="61">
        <f t="shared" si="30"/>
        <v>34.999999999999993</v>
      </c>
      <c r="R102" s="61">
        <f t="shared" si="30"/>
        <v>34.999999999999993</v>
      </c>
      <c r="S102" s="61">
        <f t="shared" si="30"/>
        <v>34.999999999999993</v>
      </c>
      <c r="T102" s="61">
        <f t="shared" si="30"/>
        <v>34.999999999999993</v>
      </c>
      <c r="U102" s="61">
        <f t="shared" si="30"/>
        <v>34.999999999999993</v>
      </c>
      <c r="V102" s="61">
        <f t="shared" si="30"/>
        <v>139.99999999999997</v>
      </c>
      <c r="W102" s="61">
        <f t="shared" si="30"/>
        <v>34.999999999999993</v>
      </c>
      <c r="X102" s="61">
        <f t="shared" si="30"/>
        <v>34.999999999999993</v>
      </c>
      <c r="Y102" s="61">
        <f>SUM(E102:X102)</f>
        <v>909.99999999999989</v>
      </c>
    </row>
    <row r="103" spans="2:25" x14ac:dyDescent="0.15">
      <c r="B103" s="33"/>
      <c r="C103" s="34" t="s">
        <v>104</v>
      </c>
      <c r="D103" s="66"/>
      <c r="E103" s="64">
        <f t="shared" ref="E103:X103" si="31">E99-E100-E101-E102</f>
        <v>9.5</v>
      </c>
      <c r="F103" s="64">
        <f t="shared" si="31"/>
        <v>9.5</v>
      </c>
      <c r="G103" s="64">
        <f t="shared" si="31"/>
        <v>9.5</v>
      </c>
      <c r="H103" s="64">
        <f t="shared" si="31"/>
        <v>9.5</v>
      </c>
      <c r="I103" s="64">
        <f t="shared" si="31"/>
        <v>9.5</v>
      </c>
      <c r="J103" s="64">
        <f t="shared" si="31"/>
        <v>9.5</v>
      </c>
      <c r="K103" s="64">
        <f t="shared" si="31"/>
        <v>9.5</v>
      </c>
      <c r="L103" s="64">
        <f t="shared" si="31"/>
        <v>9.5</v>
      </c>
      <c r="M103" s="64">
        <f t="shared" si="31"/>
        <v>38</v>
      </c>
      <c r="N103" s="64">
        <f t="shared" si="31"/>
        <v>9.5</v>
      </c>
      <c r="O103" s="64">
        <f t="shared" si="31"/>
        <v>8.5499999999999972</v>
      </c>
      <c r="P103" s="64">
        <f t="shared" si="31"/>
        <v>7.5999999999999943</v>
      </c>
      <c r="Q103" s="64">
        <f t="shared" si="31"/>
        <v>6.6500000000000057</v>
      </c>
      <c r="R103" s="64">
        <f t="shared" si="31"/>
        <v>5.7000000000000028</v>
      </c>
      <c r="S103" s="64">
        <f t="shared" si="31"/>
        <v>4.75</v>
      </c>
      <c r="T103" s="64">
        <f t="shared" si="31"/>
        <v>3.7999999999999972</v>
      </c>
      <c r="U103" s="64">
        <f t="shared" si="31"/>
        <v>2.8499999999999943</v>
      </c>
      <c r="V103" s="64">
        <f t="shared" si="31"/>
        <v>7.6000000000000227</v>
      </c>
      <c r="W103" s="64">
        <f t="shared" si="31"/>
        <v>0.95000000000000284</v>
      </c>
      <c r="X103" s="64">
        <f t="shared" si="31"/>
        <v>0</v>
      </c>
      <c r="Y103" s="64">
        <f>SUM(E103:X103)</f>
        <v>171.95000000000005</v>
      </c>
    </row>
    <row r="104" spans="2:25" customFormat="1" x14ac:dyDescent="0.15">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2:25" x14ac:dyDescent="0.15">
      <c r="B105" s="67"/>
      <c r="C105" s="68">
        <f t="array" ref="C105:C124">TRANSPOSE(E96:X96)</f>
        <v>30</v>
      </c>
      <c r="D105" s="59">
        <f t="array" ref="D105:D124">TRANSPOSE(E103:X103)</f>
        <v>9.5</v>
      </c>
      <c r="E105" s="58" t="str">
        <f t="shared" ref="E105:E124" si="32">IF($C105&lt;E$96,$D105/MIN($D$66,COUNT($E$96:$X$96)),"")</f>
        <v/>
      </c>
      <c r="F105" s="58">
        <f>IF(AND($C105&lt;F$96,COUNT($E105:E105)&lt;$D$66),$D105/MIN($D$66,COUNT($C$105:$C$124)-COUNT($C$105:$C105)),"")</f>
        <v>0.95</v>
      </c>
      <c r="G105" s="58">
        <f>IF(AND($C105&lt;G$96,COUNT($E105:F105)&lt;$D$66),$D105/MIN($D$66,COUNT($C$105:$C$124)-COUNT($C$105:$C105)),"")</f>
        <v>0.95</v>
      </c>
      <c r="H105" s="58">
        <f>IF(AND($C105&lt;H$96,COUNT($E105:G105)&lt;$D$66),$D105/MIN($D$66,COUNT($C$105:$C$124)-COUNT($C$105:$C105)),"")</f>
        <v>0.95</v>
      </c>
      <c r="I105" s="58">
        <f>IF(AND($C105&lt;I$96,COUNT($E105:H105)&lt;$D$66),$D105/MIN($D$66,COUNT($C$105:$C$124)-COUNT($C$105:$C105)),"")</f>
        <v>0.95</v>
      </c>
      <c r="J105" s="58">
        <f>IF(AND($C105&lt;J$96,COUNT($E105:I105)&lt;$D$66),$D105/MIN($D$66,COUNT($C$105:$C$124)-COUNT($C$105:$C105)),"")</f>
        <v>0.95</v>
      </c>
      <c r="K105" s="58">
        <f>IF(AND($C105&lt;K$96,COUNT($E105:J105)&lt;$D$66),$D105/MIN($D$66,COUNT($C$105:$C$124)-COUNT($C$105:$C105)),"")</f>
        <v>0.95</v>
      </c>
      <c r="L105" s="58">
        <f>IF(AND($C105&lt;L$96,COUNT($E105:K105)&lt;$D$66),$D105/MIN($D$66,COUNT($C$105:$C$124)-COUNT($C$105:$C105)),"")</f>
        <v>0.95</v>
      </c>
      <c r="M105" s="58">
        <f>IF(AND($C105&lt;M$96,COUNT($E105:L105)&lt;$D$66),$D105/MIN($D$66,COUNT($C$105:$C$124)-COUNT($C$105:$C105)),"")</f>
        <v>0.95</v>
      </c>
      <c r="N105" s="58">
        <f>IF(AND($C105&lt;N$96,COUNT($E105:M105)&lt;$D$66),$D105/MIN($D$66,COUNT($C$105:$C$124)-COUNT($C$105:$C105)),"")</f>
        <v>0.95</v>
      </c>
      <c r="O105" s="58">
        <f>IF(AND($C105&lt;O$96,COUNT($E105:N105)&lt;$D$66),$D105/MIN($D$66,COUNT($C$105:$C$124)-COUNT($C$105:$C105)),"")</f>
        <v>0.95</v>
      </c>
      <c r="P105" s="58" t="str">
        <f>IF(AND($C105&lt;P$96,COUNT($E105:O105)&lt;$D$66),$D105/MIN($D$66,COUNT($C$105:$C$124)-COUNT($C$105:$C105)),"")</f>
        <v/>
      </c>
      <c r="Q105" s="58" t="str">
        <f>IF(AND($C105&lt;Q$96,COUNT($E105:P105)&lt;$D$66),$D105/MIN($D$66,COUNT($C$105:$C$124)-COUNT($C$105:$C105)),"")</f>
        <v/>
      </c>
      <c r="R105" s="58" t="str">
        <f>IF(AND($C105&lt;R$96,COUNT($E105:Q105)&lt;$D$66),$D105/MIN($D$66,COUNT($C$105:$C$124)-COUNT($C$105:$C105)),"")</f>
        <v/>
      </c>
      <c r="S105" s="58" t="str">
        <f>IF(AND($C105&lt;S$96,COUNT($E105:R105)&lt;$D$66),$D105/MIN($D$66,COUNT($C$105:$C$124)-COUNT($C$105:$C105)),"")</f>
        <v/>
      </c>
      <c r="T105" s="58" t="str">
        <f>IF(AND($C105&lt;T$96,COUNT($E105:S105)&lt;$D$66),$D105/MIN($D$66,COUNT($C$105:$C$124)-COUNT($C$105:$C105)),"")</f>
        <v/>
      </c>
      <c r="U105" s="58" t="str">
        <f>IF(AND($C105&lt;U$96,COUNT($E105:T105)&lt;$D$66),$D105/MIN($D$66,COUNT($C$105:$C$124)-COUNT($C$105:$C105)),"")</f>
        <v/>
      </c>
      <c r="V105" s="58" t="str">
        <f>IF(AND($C105&lt;V$96,COUNT($E105:U105)&lt;$D$66),$D105/MIN($D$66,COUNT($C$105:$C$124)-COUNT($C$105:$C105)),"")</f>
        <v/>
      </c>
      <c r="W105" s="58" t="str">
        <f>IF(AND($C105&lt;W$96,COUNT($E105:V105)&lt;$D$66),$D105/MIN($D$66,COUNT($C$105:$C$124)-COUNT($C$105:$C105)),"")</f>
        <v/>
      </c>
      <c r="X105" s="58" t="str">
        <f>IF(AND($C105&lt;X$96,COUNT($E105:W105)&lt;$D$66),$D105/MIN($D$66,COUNT($C$105:$C$124)-COUNT($C$105:$C105)),"")</f>
        <v/>
      </c>
      <c r="Y105" s="58">
        <f t="shared" ref="Y105:Y125" si="33">SUM(E105:X105)</f>
        <v>9.5</v>
      </c>
    </row>
    <row r="106" spans="2:25" x14ac:dyDescent="0.15">
      <c r="B106" s="69"/>
      <c r="C106" s="70">
        <v>31</v>
      </c>
      <c r="D106" s="60">
        <v>9.5</v>
      </c>
      <c r="E106" s="61" t="str">
        <f t="shared" si="32"/>
        <v/>
      </c>
      <c r="F106" s="61" t="str">
        <f>IF(AND($C106&lt;F$96,COUNT($E106:E106)&lt;$D$66),$D106/MIN($D$66,COUNT($C$105:$C$124)-COUNT($C$105:$C106)),"")</f>
        <v/>
      </c>
      <c r="G106" s="61">
        <f>IF(AND($C106&lt;G$96,COUNT($E106:F106)&lt;$D$66),$D106/MIN($D$66,COUNT($C$105:$C$124)-COUNT($C$105:$C106)),"")</f>
        <v>0.95</v>
      </c>
      <c r="H106" s="61">
        <f>IF(AND($C106&lt;H$96,COUNT($E106:G106)&lt;$D$66),$D106/MIN($D$66,COUNT($C$105:$C$124)-COUNT($C$105:$C106)),"")</f>
        <v>0.95</v>
      </c>
      <c r="I106" s="61">
        <f>IF(AND($C106&lt;I$96,COUNT($E106:H106)&lt;$D$66),$D106/MIN($D$66,COUNT($C$105:$C$124)-COUNT($C$105:$C106)),"")</f>
        <v>0.95</v>
      </c>
      <c r="J106" s="61">
        <f>IF(AND($C106&lt;J$96,COUNT($E106:I106)&lt;$D$66),$D106/MIN($D$66,COUNT($C$105:$C$124)-COUNT($C$105:$C106)),"")</f>
        <v>0.95</v>
      </c>
      <c r="K106" s="61">
        <f>IF(AND($C106&lt;K$96,COUNT($E106:J106)&lt;$D$66),$D106/MIN($D$66,COUNT($C$105:$C$124)-COUNT($C$105:$C106)),"")</f>
        <v>0.95</v>
      </c>
      <c r="L106" s="61">
        <f>IF(AND($C106&lt;L$96,COUNT($E106:K106)&lt;$D$66),$D106/MIN($D$66,COUNT($C$105:$C$124)-COUNT($C$105:$C106)),"")</f>
        <v>0.95</v>
      </c>
      <c r="M106" s="61">
        <f>IF(AND($C106&lt;M$96,COUNT($E106:L106)&lt;$D$66),$D106/MIN($D$66,COUNT($C$105:$C$124)-COUNT($C$105:$C106)),"")</f>
        <v>0.95</v>
      </c>
      <c r="N106" s="61">
        <f>IF(AND($C106&lt;N$96,COUNT($E106:M106)&lt;$D$66),$D106/MIN($D$66,COUNT($C$105:$C$124)-COUNT($C$105:$C106)),"")</f>
        <v>0.95</v>
      </c>
      <c r="O106" s="61">
        <f>IF(AND($C106&lt;O$96,COUNT($E106:N106)&lt;$D$66),$D106/MIN($D$66,COUNT($C$105:$C$124)-COUNT($C$105:$C106)),"")</f>
        <v>0.95</v>
      </c>
      <c r="P106" s="61">
        <f>IF(AND($C106&lt;P$96,COUNT($E106:O106)&lt;$D$66),$D106/MIN($D$66,COUNT($C$105:$C$124)-COUNT($C$105:$C106)),"")</f>
        <v>0.95</v>
      </c>
      <c r="Q106" s="61" t="str">
        <f>IF(AND($C106&lt;Q$96,COUNT($E106:P106)&lt;$D$66),$D106/MIN($D$66,COUNT($C$105:$C$124)-COUNT($C$105:$C106)),"")</f>
        <v/>
      </c>
      <c r="R106" s="61" t="str">
        <f>IF(AND($C106&lt;R$96,COUNT($E106:Q106)&lt;$D$66),$D106/MIN($D$66,COUNT($C$105:$C$124)-COUNT($C$105:$C106)),"")</f>
        <v/>
      </c>
      <c r="S106" s="61" t="str">
        <f>IF(AND($C106&lt;S$96,COUNT($E106:R106)&lt;$D$66),$D106/MIN($D$66,COUNT($C$105:$C$124)-COUNT($C$105:$C106)),"")</f>
        <v/>
      </c>
      <c r="T106" s="61" t="str">
        <f>IF(AND($C106&lt;T$96,COUNT($E106:S106)&lt;$D$66),$D106/MIN($D$66,COUNT($C$105:$C$124)-COUNT($C$105:$C106)),"")</f>
        <v/>
      </c>
      <c r="U106" s="61" t="str">
        <f>IF(AND($C106&lt;U$96,COUNT($E106:T106)&lt;$D$66),$D106/MIN($D$66,COUNT($C$105:$C$124)-COUNT($C$105:$C106)),"")</f>
        <v/>
      </c>
      <c r="V106" s="61" t="str">
        <f>IF(AND($C106&lt;V$96,COUNT($E106:U106)&lt;$D$66),$D106/MIN($D$66,COUNT($C$105:$C$124)-COUNT($C$105:$C106)),"")</f>
        <v/>
      </c>
      <c r="W106" s="61" t="str">
        <f>IF(AND($C106&lt;W$96,COUNT($E106:V106)&lt;$D$66),$D106/MIN($D$66,COUNT($C$105:$C$124)-COUNT($C$105:$C106)),"")</f>
        <v/>
      </c>
      <c r="X106" s="61" t="str">
        <f>IF(AND($C106&lt;X$96,COUNT($E106:W106)&lt;$D$66),$D106/MIN($D$66,COUNT($C$105:$C$124)-COUNT($C$105:$C106)),"")</f>
        <v/>
      </c>
      <c r="Y106" s="61">
        <f t="shared" si="33"/>
        <v>9.5</v>
      </c>
    </row>
    <row r="107" spans="2:25" x14ac:dyDescent="0.15">
      <c r="B107" s="69"/>
      <c r="C107" s="70">
        <v>32</v>
      </c>
      <c r="D107" s="60">
        <v>9.5</v>
      </c>
      <c r="E107" s="61" t="str">
        <f t="shared" si="32"/>
        <v/>
      </c>
      <c r="F107" s="61" t="str">
        <f>IF(AND($C107&lt;F$96,COUNT($E107:E107)&lt;$D$66),$D107/MIN($D$66,COUNT($C$105:$C$124)-COUNT($C$105:$C107)),"")</f>
        <v/>
      </c>
      <c r="G107" s="61" t="str">
        <f>IF(AND($C107&lt;G$96,COUNT($E107:F107)&lt;$D$66),$D107/MIN($D$66,COUNT($C$105:$C$124)-COUNT($C$105:$C107)),"")</f>
        <v/>
      </c>
      <c r="H107" s="61">
        <f>IF(AND($C107&lt;H$96,COUNT($E107:G107)&lt;$D$66),$D107/MIN($D$66,COUNT($C$105:$C$124)-COUNT($C$105:$C107)),"")</f>
        <v>0.95</v>
      </c>
      <c r="I107" s="61">
        <f>IF(AND($C107&lt;I$96,COUNT($E107:H107)&lt;$D$66),$D107/MIN($D$66,COUNT($C$105:$C$124)-COUNT($C$105:$C107)),"")</f>
        <v>0.95</v>
      </c>
      <c r="J107" s="61">
        <f>IF(AND($C107&lt;J$96,COUNT($E107:I107)&lt;$D$66),$D107/MIN($D$66,COUNT($C$105:$C$124)-COUNT($C$105:$C107)),"")</f>
        <v>0.95</v>
      </c>
      <c r="K107" s="61">
        <f>IF(AND($C107&lt;K$96,COUNT($E107:J107)&lt;$D$66),$D107/MIN($D$66,COUNT($C$105:$C$124)-COUNT($C$105:$C107)),"")</f>
        <v>0.95</v>
      </c>
      <c r="L107" s="61">
        <f>IF(AND($C107&lt;L$96,COUNT($E107:K107)&lt;$D$66),$D107/MIN($D$66,COUNT($C$105:$C$124)-COUNT($C$105:$C107)),"")</f>
        <v>0.95</v>
      </c>
      <c r="M107" s="61">
        <f>IF(AND($C107&lt;M$96,COUNT($E107:L107)&lt;$D$66),$D107/MIN($D$66,COUNT($C$105:$C$124)-COUNT($C$105:$C107)),"")</f>
        <v>0.95</v>
      </c>
      <c r="N107" s="61">
        <f>IF(AND($C107&lt;N$96,COUNT($E107:M107)&lt;$D$66),$D107/MIN($D$66,COUNT($C$105:$C$124)-COUNT($C$105:$C107)),"")</f>
        <v>0.95</v>
      </c>
      <c r="O107" s="61">
        <f>IF(AND($C107&lt;O$96,COUNT($E107:N107)&lt;$D$66),$D107/MIN($D$66,COUNT($C$105:$C$124)-COUNT($C$105:$C107)),"")</f>
        <v>0.95</v>
      </c>
      <c r="P107" s="61">
        <f>IF(AND($C107&lt;P$96,COUNT($E107:O107)&lt;$D$66),$D107/MIN($D$66,COUNT($C$105:$C$124)-COUNT($C$105:$C107)),"")</f>
        <v>0.95</v>
      </c>
      <c r="Q107" s="61">
        <f>IF(AND($C107&lt;Q$96,COUNT($E107:P107)&lt;$D$66),$D107/MIN($D$66,COUNT($C$105:$C$124)-COUNT($C$105:$C107)),"")</f>
        <v>0.95</v>
      </c>
      <c r="R107" s="61" t="str">
        <f>IF(AND($C107&lt;R$96,COUNT($E107:Q107)&lt;$D$66),$D107/MIN($D$66,COUNT($C$105:$C$124)-COUNT($C$105:$C107)),"")</f>
        <v/>
      </c>
      <c r="S107" s="61" t="str">
        <f>IF(AND($C107&lt;S$96,COUNT($E107:R107)&lt;$D$66),$D107/MIN($D$66,COUNT($C$105:$C$124)-COUNT($C$105:$C107)),"")</f>
        <v/>
      </c>
      <c r="T107" s="61" t="str">
        <f>IF(AND($C107&lt;T$96,COUNT($E107:S107)&lt;$D$66),$D107/MIN($D$66,COUNT($C$105:$C$124)-COUNT($C$105:$C107)),"")</f>
        <v/>
      </c>
      <c r="U107" s="61" t="str">
        <f>IF(AND($C107&lt;U$96,COUNT($E107:T107)&lt;$D$66),$D107/MIN($D$66,COUNT($C$105:$C$124)-COUNT($C$105:$C107)),"")</f>
        <v/>
      </c>
      <c r="V107" s="61" t="str">
        <f>IF(AND($C107&lt;V$96,COUNT($E107:U107)&lt;$D$66),$D107/MIN($D$66,COUNT($C$105:$C$124)-COUNT($C$105:$C107)),"")</f>
        <v/>
      </c>
      <c r="W107" s="61" t="str">
        <f>IF(AND($C107&lt;W$96,COUNT($E107:V107)&lt;$D$66),$D107/MIN($D$66,COUNT($C$105:$C$124)-COUNT($C$105:$C107)),"")</f>
        <v/>
      </c>
      <c r="X107" s="61" t="str">
        <f>IF(AND($C107&lt;X$96,COUNT($E107:W107)&lt;$D$66),$D107/MIN($D$66,COUNT($C$105:$C$124)-COUNT($C$105:$C107)),"")</f>
        <v/>
      </c>
      <c r="Y107" s="61">
        <f t="shared" si="33"/>
        <v>9.5</v>
      </c>
    </row>
    <row r="108" spans="2:25" x14ac:dyDescent="0.15">
      <c r="B108" s="69"/>
      <c r="C108" s="70">
        <v>33</v>
      </c>
      <c r="D108" s="60">
        <v>9.5</v>
      </c>
      <c r="E108" s="61" t="str">
        <f t="shared" si="32"/>
        <v/>
      </c>
      <c r="F108" s="61" t="str">
        <f>IF(AND($C108&lt;F$96,COUNT($E108:E108)&lt;$D$66),$D108/MIN($D$66,COUNT($C$105:$C$124)-COUNT($C$105:$C108)),"")</f>
        <v/>
      </c>
      <c r="G108" s="61" t="str">
        <f>IF(AND($C108&lt;G$96,COUNT($E108:F108)&lt;$D$66),$D108/MIN($D$66,COUNT($C$105:$C$124)-COUNT($C$105:$C108)),"")</f>
        <v/>
      </c>
      <c r="H108" s="61" t="str">
        <f>IF(AND($C108&lt;H$96,COUNT($E108:G108)&lt;$D$66),$D108/MIN($D$66,COUNT($C$105:$C$124)-COUNT($C$105:$C108)),"")</f>
        <v/>
      </c>
      <c r="I108" s="61">
        <f>IF(AND($C108&lt;I$96,COUNT($E108:H108)&lt;$D$66),$D108/MIN($D$66,COUNT($C$105:$C$124)-COUNT($C$105:$C108)),"")</f>
        <v>0.95</v>
      </c>
      <c r="J108" s="61">
        <f>IF(AND($C108&lt;J$96,COUNT($E108:I108)&lt;$D$66),$D108/MIN($D$66,COUNT($C$105:$C$124)-COUNT($C$105:$C108)),"")</f>
        <v>0.95</v>
      </c>
      <c r="K108" s="61">
        <f>IF(AND($C108&lt;K$96,COUNT($E108:J108)&lt;$D$66),$D108/MIN($D$66,COUNT($C$105:$C$124)-COUNT($C$105:$C108)),"")</f>
        <v>0.95</v>
      </c>
      <c r="L108" s="61">
        <f>IF(AND($C108&lt;L$96,COUNT($E108:K108)&lt;$D$66),$D108/MIN($D$66,COUNT($C$105:$C$124)-COUNT($C$105:$C108)),"")</f>
        <v>0.95</v>
      </c>
      <c r="M108" s="61">
        <f>IF(AND($C108&lt;M$96,COUNT($E108:L108)&lt;$D$66),$D108/MIN($D$66,COUNT($C$105:$C$124)-COUNT($C$105:$C108)),"")</f>
        <v>0.95</v>
      </c>
      <c r="N108" s="61">
        <f>IF(AND($C108&lt;N$96,COUNT($E108:M108)&lt;$D$66),$D108/MIN($D$66,COUNT($C$105:$C$124)-COUNT($C$105:$C108)),"")</f>
        <v>0.95</v>
      </c>
      <c r="O108" s="61">
        <f>IF(AND($C108&lt;O$96,COUNT($E108:N108)&lt;$D$66),$D108/MIN($D$66,COUNT($C$105:$C$124)-COUNT($C$105:$C108)),"")</f>
        <v>0.95</v>
      </c>
      <c r="P108" s="61">
        <f>IF(AND($C108&lt;P$96,COUNT($E108:O108)&lt;$D$66),$D108/MIN($D$66,COUNT($C$105:$C$124)-COUNT($C$105:$C108)),"")</f>
        <v>0.95</v>
      </c>
      <c r="Q108" s="61">
        <f>IF(AND($C108&lt;Q$96,COUNT($E108:P108)&lt;$D$66),$D108/MIN($D$66,COUNT($C$105:$C$124)-COUNT($C$105:$C108)),"")</f>
        <v>0.95</v>
      </c>
      <c r="R108" s="61">
        <f>IF(AND($C108&lt;R$96,COUNT($E108:Q108)&lt;$D$66),$D108/MIN($D$66,COUNT($C$105:$C$124)-COUNT($C$105:$C108)),"")</f>
        <v>0.95</v>
      </c>
      <c r="S108" s="61" t="str">
        <f>IF(AND($C108&lt;S$96,COUNT($E108:R108)&lt;$D$66),$D108/MIN($D$66,COUNT($C$105:$C$124)-COUNT($C$105:$C108)),"")</f>
        <v/>
      </c>
      <c r="T108" s="61" t="str">
        <f>IF(AND($C108&lt;T$96,COUNT($E108:S108)&lt;$D$66),$D108/MIN($D$66,COUNT($C$105:$C$124)-COUNT($C$105:$C108)),"")</f>
        <v/>
      </c>
      <c r="U108" s="61" t="str">
        <f>IF(AND($C108&lt;U$96,COUNT($E108:T108)&lt;$D$66),$D108/MIN($D$66,COUNT($C$105:$C$124)-COUNT($C$105:$C108)),"")</f>
        <v/>
      </c>
      <c r="V108" s="61" t="str">
        <f>IF(AND($C108&lt;V$96,COUNT($E108:U108)&lt;$D$66),$D108/MIN($D$66,COUNT($C$105:$C$124)-COUNT($C$105:$C108)),"")</f>
        <v/>
      </c>
      <c r="W108" s="61" t="str">
        <f>IF(AND($C108&lt;W$96,COUNT($E108:V108)&lt;$D$66),$D108/MIN($D$66,COUNT($C$105:$C$124)-COUNT($C$105:$C108)),"")</f>
        <v/>
      </c>
      <c r="X108" s="61" t="str">
        <f>IF(AND($C108&lt;X$96,COUNT($E108:W108)&lt;$D$66),$D108/MIN($D$66,COUNT($C$105:$C$124)-COUNT($C$105:$C108)),"")</f>
        <v/>
      </c>
      <c r="Y108" s="61">
        <f t="shared" si="33"/>
        <v>9.5</v>
      </c>
    </row>
    <row r="109" spans="2:25" x14ac:dyDescent="0.15">
      <c r="B109" s="69"/>
      <c r="C109" s="70">
        <v>34</v>
      </c>
      <c r="D109" s="60">
        <v>9.5</v>
      </c>
      <c r="E109" s="61" t="str">
        <f t="shared" si="32"/>
        <v/>
      </c>
      <c r="F109" s="61" t="str">
        <f>IF(AND($C109&lt;F$96,COUNT($E109:E109)&lt;$D$66),$D109/MIN($D$66,COUNT($C$105:$C$124)-COUNT($C$105:$C109)),"")</f>
        <v/>
      </c>
      <c r="G109" s="61" t="str">
        <f>IF(AND($C109&lt;G$96,COUNT($E109:F109)&lt;$D$66),$D109/MIN($D$66,COUNT($C$105:$C$124)-COUNT($C$105:$C109)),"")</f>
        <v/>
      </c>
      <c r="H109" s="61" t="str">
        <f>IF(AND($C109&lt;H$96,COUNT($E109:G109)&lt;$D$66),$D109/MIN($D$66,COUNT($C$105:$C$124)-COUNT($C$105:$C109)),"")</f>
        <v/>
      </c>
      <c r="I109" s="61" t="str">
        <f>IF(AND($C109&lt;I$96,COUNT($E109:H109)&lt;$D$66),$D109/MIN($D$66,COUNT($C$105:$C$124)-COUNT($C$105:$C109)),"")</f>
        <v/>
      </c>
      <c r="J109" s="61">
        <f>IF(AND($C109&lt;J$96,COUNT($E109:I109)&lt;$D$66),$D109/MIN($D$66,COUNT($C$105:$C$124)-COUNT($C$105:$C109)),"")</f>
        <v>0.95</v>
      </c>
      <c r="K109" s="61">
        <f>IF(AND($C109&lt;K$96,COUNT($E109:J109)&lt;$D$66),$D109/MIN($D$66,COUNT($C$105:$C$124)-COUNT($C$105:$C109)),"")</f>
        <v>0.95</v>
      </c>
      <c r="L109" s="61">
        <f>IF(AND($C109&lt;L$96,COUNT($E109:K109)&lt;$D$66),$D109/MIN($D$66,COUNT($C$105:$C$124)-COUNT($C$105:$C109)),"")</f>
        <v>0.95</v>
      </c>
      <c r="M109" s="61">
        <f>IF(AND($C109&lt;M$96,COUNT($E109:L109)&lt;$D$66),$D109/MIN($D$66,COUNT($C$105:$C$124)-COUNT($C$105:$C109)),"")</f>
        <v>0.95</v>
      </c>
      <c r="N109" s="61">
        <f>IF(AND($C109&lt;N$96,COUNT($E109:M109)&lt;$D$66),$D109/MIN($D$66,COUNT($C$105:$C$124)-COUNT($C$105:$C109)),"")</f>
        <v>0.95</v>
      </c>
      <c r="O109" s="61">
        <f>IF(AND($C109&lt;O$96,COUNT($E109:N109)&lt;$D$66),$D109/MIN($D$66,COUNT($C$105:$C$124)-COUNT($C$105:$C109)),"")</f>
        <v>0.95</v>
      </c>
      <c r="P109" s="61">
        <f>IF(AND($C109&lt;P$96,COUNT($E109:O109)&lt;$D$66),$D109/MIN($D$66,COUNT($C$105:$C$124)-COUNT($C$105:$C109)),"")</f>
        <v>0.95</v>
      </c>
      <c r="Q109" s="61">
        <f>IF(AND($C109&lt;Q$96,COUNT($E109:P109)&lt;$D$66),$D109/MIN($D$66,COUNT($C$105:$C$124)-COUNT($C$105:$C109)),"")</f>
        <v>0.95</v>
      </c>
      <c r="R109" s="61">
        <f>IF(AND($C109&lt;R$96,COUNT($E109:Q109)&lt;$D$66),$D109/MIN($D$66,COUNT($C$105:$C$124)-COUNT($C$105:$C109)),"")</f>
        <v>0.95</v>
      </c>
      <c r="S109" s="61">
        <f>IF(AND($C109&lt;S$96,COUNT($E109:R109)&lt;$D$66),$D109/MIN($D$66,COUNT($C$105:$C$124)-COUNT($C$105:$C109)),"")</f>
        <v>0.95</v>
      </c>
      <c r="T109" s="61" t="str">
        <f>IF(AND($C109&lt;T$96,COUNT($E109:S109)&lt;$D$66),$D109/MIN($D$66,COUNT($C$105:$C$124)-COUNT($C$105:$C109)),"")</f>
        <v/>
      </c>
      <c r="U109" s="61" t="str">
        <f>IF(AND($C109&lt;U$96,COUNT($E109:T109)&lt;$D$66),$D109/MIN($D$66,COUNT($C$105:$C$124)-COUNT($C$105:$C109)),"")</f>
        <v/>
      </c>
      <c r="V109" s="61" t="str">
        <f>IF(AND($C109&lt;V$96,COUNT($E109:U109)&lt;$D$66),$D109/MIN($D$66,COUNT($C$105:$C$124)-COUNT($C$105:$C109)),"")</f>
        <v/>
      </c>
      <c r="W109" s="61" t="str">
        <f>IF(AND($C109&lt;W$96,COUNT($E109:V109)&lt;$D$66),$D109/MIN($D$66,COUNT($C$105:$C$124)-COUNT($C$105:$C109)),"")</f>
        <v/>
      </c>
      <c r="X109" s="61" t="str">
        <f>IF(AND($C109&lt;X$96,COUNT($E109:W109)&lt;$D$66),$D109/MIN($D$66,COUNT($C$105:$C$124)-COUNT($C$105:$C109)),"")</f>
        <v/>
      </c>
      <c r="Y109" s="61">
        <f t="shared" si="33"/>
        <v>9.5</v>
      </c>
    </row>
    <row r="110" spans="2:25" x14ac:dyDescent="0.15">
      <c r="B110" s="69"/>
      <c r="C110" s="70">
        <v>35</v>
      </c>
      <c r="D110" s="60">
        <v>9.5</v>
      </c>
      <c r="E110" s="61" t="str">
        <f t="shared" si="32"/>
        <v/>
      </c>
      <c r="F110" s="61" t="str">
        <f>IF(AND($C110&lt;F$96,COUNT($E110:E110)&lt;$D$66),$D110/MIN($D$66,COUNT($C$105:$C$124)-COUNT($C$105:$C110)),"")</f>
        <v/>
      </c>
      <c r="G110" s="61" t="str">
        <f>IF(AND($C110&lt;G$96,COUNT($E110:F110)&lt;$D$66),$D110/MIN($D$66,COUNT($C$105:$C$124)-COUNT($C$105:$C110)),"")</f>
        <v/>
      </c>
      <c r="H110" s="61" t="str">
        <f>IF(AND($C110&lt;H$96,COUNT($E110:G110)&lt;$D$66),$D110/MIN($D$66,COUNT($C$105:$C$124)-COUNT($C$105:$C110)),"")</f>
        <v/>
      </c>
      <c r="I110" s="61" t="str">
        <f>IF(AND($C110&lt;I$96,COUNT($E110:H110)&lt;$D$66),$D110/MIN($D$66,COUNT($C$105:$C$124)-COUNT($C$105:$C110)),"")</f>
        <v/>
      </c>
      <c r="J110" s="61" t="str">
        <f>IF(AND($C110&lt;J$96,COUNT($E110:I110)&lt;$D$66),$D110/MIN($D$66,COUNT($C$105:$C$124)-COUNT($C$105:$C110)),"")</f>
        <v/>
      </c>
      <c r="K110" s="61">
        <f>IF(AND($C110&lt;K$96,COUNT($E110:J110)&lt;$D$66),$D110/MIN($D$66,COUNT($C$105:$C$124)-COUNT($C$105:$C110)),"")</f>
        <v>0.95</v>
      </c>
      <c r="L110" s="61">
        <f>IF(AND($C110&lt;L$96,COUNT($E110:K110)&lt;$D$66),$D110/MIN($D$66,COUNT($C$105:$C$124)-COUNT($C$105:$C110)),"")</f>
        <v>0.95</v>
      </c>
      <c r="M110" s="61">
        <f>IF(AND($C110&lt;M$96,COUNT($E110:L110)&lt;$D$66),$D110/MIN($D$66,COUNT($C$105:$C$124)-COUNT($C$105:$C110)),"")</f>
        <v>0.95</v>
      </c>
      <c r="N110" s="61">
        <f>IF(AND($C110&lt;N$96,COUNT($E110:M110)&lt;$D$66),$D110/MIN($D$66,COUNT($C$105:$C$124)-COUNT($C$105:$C110)),"")</f>
        <v>0.95</v>
      </c>
      <c r="O110" s="61">
        <f>IF(AND($C110&lt;O$96,COUNT($E110:N110)&lt;$D$66),$D110/MIN($D$66,COUNT($C$105:$C$124)-COUNT($C$105:$C110)),"")</f>
        <v>0.95</v>
      </c>
      <c r="P110" s="61">
        <f>IF(AND($C110&lt;P$96,COUNT($E110:O110)&lt;$D$66),$D110/MIN($D$66,COUNT($C$105:$C$124)-COUNT($C$105:$C110)),"")</f>
        <v>0.95</v>
      </c>
      <c r="Q110" s="61">
        <f>IF(AND($C110&lt;Q$96,COUNT($E110:P110)&lt;$D$66),$D110/MIN($D$66,COUNT($C$105:$C$124)-COUNT($C$105:$C110)),"")</f>
        <v>0.95</v>
      </c>
      <c r="R110" s="61">
        <f>IF(AND($C110&lt;R$96,COUNT($E110:Q110)&lt;$D$66),$D110/MIN($D$66,COUNT($C$105:$C$124)-COUNT($C$105:$C110)),"")</f>
        <v>0.95</v>
      </c>
      <c r="S110" s="61">
        <f>IF(AND($C110&lt;S$96,COUNT($E110:R110)&lt;$D$66),$D110/MIN($D$66,COUNT($C$105:$C$124)-COUNT($C$105:$C110)),"")</f>
        <v>0.95</v>
      </c>
      <c r="T110" s="61">
        <f>IF(AND($C110&lt;T$96,COUNT($E110:S110)&lt;$D$66),$D110/MIN($D$66,COUNT($C$105:$C$124)-COUNT($C$105:$C110)),"")</f>
        <v>0.95</v>
      </c>
      <c r="U110" s="61" t="str">
        <f>IF(AND($C110&lt;U$96,COUNT($E110:T110)&lt;$D$66),$D110/MIN($D$66,COUNT($C$105:$C$124)-COUNT($C$105:$C110)),"")</f>
        <v/>
      </c>
      <c r="V110" s="61" t="str">
        <f>IF(AND($C110&lt;V$96,COUNT($E110:U110)&lt;$D$66),$D110/MIN($D$66,COUNT($C$105:$C$124)-COUNT($C$105:$C110)),"")</f>
        <v/>
      </c>
      <c r="W110" s="61" t="str">
        <f>IF(AND($C110&lt;W$96,COUNT($E110:V110)&lt;$D$66),$D110/MIN($D$66,COUNT($C$105:$C$124)-COUNT($C$105:$C110)),"")</f>
        <v/>
      </c>
      <c r="X110" s="61" t="str">
        <f>IF(AND($C110&lt;X$96,COUNT($E110:W110)&lt;$D$66),$D110/MIN($D$66,COUNT($C$105:$C$124)-COUNT($C$105:$C110)),"")</f>
        <v/>
      </c>
      <c r="Y110" s="61">
        <f t="shared" si="33"/>
        <v>9.5</v>
      </c>
    </row>
    <row r="111" spans="2:25" x14ac:dyDescent="0.15">
      <c r="B111" s="69"/>
      <c r="C111" s="70">
        <v>36</v>
      </c>
      <c r="D111" s="60">
        <v>9.5</v>
      </c>
      <c r="E111" s="61" t="str">
        <f t="shared" si="32"/>
        <v/>
      </c>
      <c r="F111" s="61" t="str">
        <f>IF(AND($C111&lt;F$96,COUNT($E111:E111)&lt;$D$66),$D111/MIN($D$66,COUNT($C$105:$C$124)-COUNT($C$105:$C111)),"")</f>
        <v/>
      </c>
      <c r="G111" s="61" t="str">
        <f>IF(AND($C111&lt;G$96,COUNT($E111:F111)&lt;$D$66),$D111/MIN($D$66,COUNT($C$105:$C$124)-COUNT($C$105:$C111)),"")</f>
        <v/>
      </c>
      <c r="H111" s="61" t="str">
        <f>IF(AND($C111&lt;H$96,COUNT($E111:G111)&lt;$D$66),$D111/MIN($D$66,COUNT($C$105:$C$124)-COUNT($C$105:$C111)),"")</f>
        <v/>
      </c>
      <c r="I111" s="61" t="str">
        <f>IF(AND($C111&lt;I$96,COUNT($E111:H111)&lt;$D$66),$D111/MIN($D$66,COUNT($C$105:$C$124)-COUNT($C$105:$C111)),"")</f>
        <v/>
      </c>
      <c r="J111" s="61" t="str">
        <f>IF(AND($C111&lt;J$96,COUNT($E111:I111)&lt;$D$66),$D111/MIN($D$66,COUNT($C$105:$C$124)-COUNT($C$105:$C111)),"")</f>
        <v/>
      </c>
      <c r="K111" s="61" t="str">
        <f>IF(AND($C111&lt;K$96,COUNT($E111:J111)&lt;$D$66),$D111/MIN($D$66,COUNT($C$105:$C$124)-COUNT($C$105:$C111)),"")</f>
        <v/>
      </c>
      <c r="L111" s="61">
        <f>IF(AND($C111&lt;L$96,COUNT($E111:K111)&lt;$D$66),$D111/MIN($D$66,COUNT($C$105:$C$124)-COUNT($C$105:$C111)),"")</f>
        <v>0.95</v>
      </c>
      <c r="M111" s="61">
        <f>IF(AND($C111&lt;M$96,COUNT($E111:L111)&lt;$D$66),$D111/MIN($D$66,COUNT($C$105:$C$124)-COUNT($C$105:$C111)),"")</f>
        <v>0.95</v>
      </c>
      <c r="N111" s="61">
        <f>IF(AND($C111&lt;N$96,COUNT($E111:M111)&lt;$D$66),$D111/MIN($D$66,COUNT($C$105:$C$124)-COUNT($C$105:$C111)),"")</f>
        <v>0.95</v>
      </c>
      <c r="O111" s="61">
        <f>IF(AND($C111&lt;O$96,COUNT($E111:N111)&lt;$D$66),$D111/MIN($D$66,COUNT($C$105:$C$124)-COUNT($C$105:$C111)),"")</f>
        <v>0.95</v>
      </c>
      <c r="P111" s="61">
        <f>IF(AND($C111&lt;P$96,COUNT($E111:O111)&lt;$D$66),$D111/MIN($D$66,COUNT($C$105:$C$124)-COUNT($C$105:$C111)),"")</f>
        <v>0.95</v>
      </c>
      <c r="Q111" s="61">
        <f>IF(AND($C111&lt;Q$96,COUNT($E111:P111)&lt;$D$66),$D111/MIN($D$66,COUNT($C$105:$C$124)-COUNT($C$105:$C111)),"")</f>
        <v>0.95</v>
      </c>
      <c r="R111" s="61">
        <f>IF(AND($C111&lt;R$96,COUNT($E111:Q111)&lt;$D$66),$D111/MIN($D$66,COUNT($C$105:$C$124)-COUNT($C$105:$C111)),"")</f>
        <v>0.95</v>
      </c>
      <c r="S111" s="61">
        <f>IF(AND($C111&lt;S$96,COUNT($E111:R111)&lt;$D$66),$D111/MIN($D$66,COUNT($C$105:$C$124)-COUNT($C$105:$C111)),"")</f>
        <v>0.95</v>
      </c>
      <c r="T111" s="61">
        <f>IF(AND($C111&lt;T$96,COUNT($E111:S111)&lt;$D$66),$D111/MIN($D$66,COUNT($C$105:$C$124)-COUNT($C$105:$C111)),"")</f>
        <v>0.95</v>
      </c>
      <c r="U111" s="61">
        <f>IF(AND($C111&lt;U$96,COUNT($E111:T111)&lt;$D$66),$D111/MIN($D$66,COUNT($C$105:$C$124)-COUNT($C$105:$C111)),"")</f>
        <v>0.95</v>
      </c>
      <c r="V111" s="61" t="str">
        <f>IF(AND($C111&lt;V$96,COUNT($E111:U111)&lt;$D$66),$D111/MIN($D$66,COUNT($C$105:$C$124)-COUNT($C$105:$C111)),"")</f>
        <v/>
      </c>
      <c r="W111" s="61" t="str">
        <f>IF(AND($C111&lt;W$96,COUNT($E111:V111)&lt;$D$66),$D111/MIN($D$66,COUNT($C$105:$C$124)-COUNT($C$105:$C111)),"")</f>
        <v/>
      </c>
      <c r="X111" s="61" t="str">
        <f>IF(AND($C111&lt;X$96,COUNT($E111:W111)&lt;$D$66),$D111/MIN($D$66,COUNT($C$105:$C$124)-COUNT($C$105:$C111)),"")</f>
        <v/>
      </c>
      <c r="Y111" s="61">
        <f t="shared" si="33"/>
        <v>9.5</v>
      </c>
    </row>
    <row r="112" spans="2:25" x14ac:dyDescent="0.15">
      <c r="B112" s="69"/>
      <c r="C112" s="70">
        <v>37</v>
      </c>
      <c r="D112" s="60">
        <v>9.5</v>
      </c>
      <c r="E112" s="61" t="str">
        <f t="shared" si="32"/>
        <v/>
      </c>
      <c r="F112" s="61" t="str">
        <f>IF(AND($C112&lt;F$96,COUNT($E112:E112)&lt;$D$66),$D112/MIN($D$66,COUNT($C$105:$C$124)-COUNT($C$105:$C112)),"")</f>
        <v/>
      </c>
      <c r="G112" s="61" t="str">
        <f>IF(AND($C112&lt;G$96,COUNT($E112:F112)&lt;$D$66),$D112/MIN($D$66,COUNT($C$105:$C$124)-COUNT($C$105:$C112)),"")</f>
        <v/>
      </c>
      <c r="H112" s="61" t="str">
        <f>IF(AND($C112&lt;H$96,COUNT($E112:G112)&lt;$D$66),$D112/MIN($D$66,COUNT($C$105:$C$124)-COUNT($C$105:$C112)),"")</f>
        <v/>
      </c>
      <c r="I112" s="61" t="str">
        <f>IF(AND($C112&lt;I$96,COUNT($E112:H112)&lt;$D$66),$D112/MIN($D$66,COUNT($C$105:$C$124)-COUNT($C$105:$C112)),"")</f>
        <v/>
      </c>
      <c r="J112" s="61" t="str">
        <f>IF(AND($C112&lt;J$96,COUNT($E112:I112)&lt;$D$66),$D112/MIN($D$66,COUNT($C$105:$C$124)-COUNT($C$105:$C112)),"")</f>
        <v/>
      </c>
      <c r="K112" s="61" t="str">
        <f>IF(AND($C112&lt;K$96,COUNT($E112:J112)&lt;$D$66),$D112/MIN($D$66,COUNT($C$105:$C$124)-COUNT($C$105:$C112)),"")</f>
        <v/>
      </c>
      <c r="L112" s="61" t="str">
        <f>IF(AND($C112&lt;L$96,COUNT($E112:K112)&lt;$D$66),$D112/MIN($D$66,COUNT($C$105:$C$124)-COUNT($C$105:$C112)),"")</f>
        <v/>
      </c>
      <c r="M112" s="61">
        <f>IF(AND($C112&lt;M$96,COUNT($E112:L112)&lt;$D$66),$D112/MIN($D$66,COUNT($C$105:$C$124)-COUNT($C$105:$C112)),"")</f>
        <v>0.95</v>
      </c>
      <c r="N112" s="61">
        <f>IF(AND($C112&lt;N$96,COUNT($E112:M112)&lt;$D$66),$D112/MIN($D$66,COUNT($C$105:$C$124)-COUNT($C$105:$C112)),"")</f>
        <v>0.95</v>
      </c>
      <c r="O112" s="61">
        <f>IF(AND($C112&lt;O$96,COUNT($E112:N112)&lt;$D$66),$D112/MIN($D$66,COUNT($C$105:$C$124)-COUNT($C$105:$C112)),"")</f>
        <v>0.95</v>
      </c>
      <c r="P112" s="61">
        <f>IF(AND($C112&lt;P$96,COUNT($E112:O112)&lt;$D$66),$D112/MIN($D$66,COUNT($C$105:$C$124)-COUNT($C$105:$C112)),"")</f>
        <v>0.95</v>
      </c>
      <c r="Q112" s="61">
        <f>IF(AND($C112&lt;Q$96,COUNT($E112:P112)&lt;$D$66),$D112/MIN($D$66,COUNT($C$105:$C$124)-COUNT($C$105:$C112)),"")</f>
        <v>0.95</v>
      </c>
      <c r="R112" s="61">
        <f>IF(AND($C112&lt;R$96,COUNT($E112:Q112)&lt;$D$66),$D112/MIN($D$66,COUNT($C$105:$C$124)-COUNT($C$105:$C112)),"")</f>
        <v>0.95</v>
      </c>
      <c r="S112" s="61">
        <f>IF(AND($C112&lt;S$96,COUNT($E112:R112)&lt;$D$66),$D112/MIN($D$66,COUNT($C$105:$C$124)-COUNT($C$105:$C112)),"")</f>
        <v>0.95</v>
      </c>
      <c r="T112" s="61">
        <f>IF(AND($C112&lt;T$96,COUNT($E112:S112)&lt;$D$66),$D112/MIN($D$66,COUNT($C$105:$C$124)-COUNT($C$105:$C112)),"")</f>
        <v>0.95</v>
      </c>
      <c r="U112" s="61">
        <f>IF(AND($C112&lt;U$96,COUNT($E112:T112)&lt;$D$66),$D112/MIN($D$66,COUNT($C$105:$C$124)-COUNT($C$105:$C112)),"")</f>
        <v>0.95</v>
      </c>
      <c r="V112" s="61">
        <f>IF(AND($C112&lt;V$96,COUNT($E112:U112)&lt;$D$66),$D112/MIN($D$66,COUNT($C$105:$C$124)-COUNT($C$105:$C112)),"")</f>
        <v>0.95</v>
      </c>
      <c r="W112" s="61" t="str">
        <f>IF(AND($C112&lt;W$96,COUNT($E112:V112)&lt;$D$66),$D112/MIN($D$66,COUNT($C$105:$C$124)-COUNT($C$105:$C112)),"")</f>
        <v/>
      </c>
      <c r="X112" s="61" t="str">
        <f>IF(AND($C112&lt;X$96,COUNT($E112:W112)&lt;$D$66),$D112/MIN($D$66,COUNT($C$105:$C$124)-COUNT($C$105:$C112)),"")</f>
        <v/>
      </c>
      <c r="Y112" s="61">
        <f t="shared" si="33"/>
        <v>9.5</v>
      </c>
    </row>
    <row r="113" spans="1:26" x14ac:dyDescent="0.15">
      <c r="B113" s="69"/>
      <c r="C113" s="70">
        <v>38</v>
      </c>
      <c r="D113" s="60">
        <v>38</v>
      </c>
      <c r="E113" s="61" t="str">
        <f t="shared" si="32"/>
        <v/>
      </c>
      <c r="F113" s="61" t="str">
        <f>IF(AND($C113&lt;F$96,COUNT($E113:E113)&lt;$D$66),$D113/MIN($D$66,COUNT($C$105:$C$124)-COUNT($C$105:$C113)),"")</f>
        <v/>
      </c>
      <c r="G113" s="61" t="str">
        <f>IF(AND($C113&lt;G$96,COUNT($E113:F113)&lt;$D$66),$D113/MIN($D$66,COUNT($C$105:$C$124)-COUNT($C$105:$C113)),"")</f>
        <v/>
      </c>
      <c r="H113" s="61" t="str">
        <f>IF(AND($C113&lt;H$96,COUNT($E113:G113)&lt;$D$66),$D113/MIN($D$66,COUNT($C$105:$C$124)-COUNT($C$105:$C113)),"")</f>
        <v/>
      </c>
      <c r="I113" s="61" t="str">
        <f>IF(AND($C113&lt;I$96,COUNT($E113:H113)&lt;$D$66),$D113/MIN($D$66,COUNT($C$105:$C$124)-COUNT($C$105:$C113)),"")</f>
        <v/>
      </c>
      <c r="J113" s="61" t="str">
        <f>IF(AND($C113&lt;J$96,COUNT($E113:I113)&lt;$D$66),$D113/MIN($D$66,COUNT($C$105:$C$124)-COUNT($C$105:$C113)),"")</f>
        <v/>
      </c>
      <c r="K113" s="61" t="str">
        <f>IF(AND($C113&lt;K$96,COUNT($E113:J113)&lt;$D$66),$D113/MIN($D$66,COUNT($C$105:$C$124)-COUNT($C$105:$C113)),"")</f>
        <v/>
      </c>
      <c r="L113" s="61" t="str">
        <f>IF(AND($C113&lt;L$96,COUNT($E113:K113)&lt;$D$66),$D113/MIN($D$66,COUNT($C$105:$C$124)-COUNT($C$105:$C113)),"")</f>
        <v/>
      </c>
      <c r="M113" s="61" t="str">
        <f>IF(AND($C113&lt;M$96,COUNT($E113:L113)&lt;$D$66),$D113/MIN($D$66,COUNT($C$105:$C$124)-COUNT($C$105:$C113)),"")</f>
        <v/>
      </c>
      <c r="N113" s="61">
        <f>IF(AND($C113&lt;N$96,COUNT($E113:M113)&lt;$D$66),$D113/MIN($D$66,COUNT($C$105:$C$124)-COUNT($C$105:$C113)),"")</f>
        <v>3.8</v>
      </c>
      <c r="O113" s="61">
        <f>IF(AND($C113&lt;O$96,COUNT($E113:N113)&lt;$D$66),$D113/MIN($D$66,COUNT($C$105:$C$124)-COUNT($C$105:$C113)),"")</f>
        <v>3.8</v>
      </c>
      <c r="P113" s="61">
        <f>IF(AND($C113&lt;P$96,COUNT($E113:O113)&lt;$D$66),$D113/MIN($D$66,COUNT($C$105:$C$124)-COUNT($C$105:$C113)),"")</f>
        <v>3.8</v>
      </c>
      <c r="Q113" s="61">
        <f>IF(AND($C113&lt;Q$96,COUNT($E113:P113)&lt;$D$66),$D113/MIN($D$66,COUNT($C$105:$C$124)-COUNT($C$105:$C113)),"")</f>
        <v>3.8</v>
      </c>
      <c r="R113" s="61">
        <f>IF(AND($C113&lt;R$96,COUNT($E113:Q113)&lt;$D$66),$D113/MIN($D$66,COUNT($C$105:$C$124)-COUNT($C$105:$C113)),"")</f>
        <v>3.8</v>
      </c>
      <c r="S113" s="61">
        <f>IF(AND($C113&lt;S$96,COUNT($E113:R113)&lt;$D$66),$D113/MIN($D$66,COUNT($C$105:$C$124)-COUNT($C$105:$C113)),"")</f>
        <v>3.8</v>
      </c>
      <c r="T113" s="61">
        <f>IF(AND($C113&lt;T$96,COUNT($E113:S113)&lt;$D$66),$D113/MIN($D$66,COUNT($C$105:$C$124)-COUNT($C$105:$C113)),"")</f>
        <v>3.8</v>
      </c>
      <c r="U113" s="61">
        <f>IF(AND($C113&lt;U$96,COUNT($E113:T113)&lt;$D$66),$D113/MIN($D$66,COUNT($C$105:$C$124)-COUNT($C$105:$C113)),"")</f>
        <v>3.8</v>
      </c>
      <c r="V113" s="61">
        <f>IF(AND($C113&lt;V$96,COUNT($E113:U113)&lt;$D$66),$D113/MIN($D$66,COUNT($C$105:$C$124)-COUNT($C$105:$C113)),"")</f>
        <v>3.8</v>
      </c>
      <c r="W113" s="61">
        <f>IF(AND($C113&lt;W$96,COUNT($E113:V113)&lt;$D$66),$D113/MIN($D$66,COUNT($C$105:$C$124)-COUNT($C$105:$C113)),"")</f>
        <v>3.8</v>
      </c>
      <c r="X113" s="61" t="str">
        <f>IF(AND($C113&lt;X$96,COUNT($E113:W113)&lt;$D$66),$D113/MIN($D$66,COUNT($C$105:$C$124)-COUNT($C$105:$C113)),"")</f>
        <v/>
      </c>
      <c r="Y113" s="61">
        <f t="shared" si="33"/>
        <v>38</v>
      </c>
    </row>
    <row r="114" spans="1:26" x14ac:dyDescent="0.15">
      <c r="B114" s="69"/>
      <c r="C114" s="70">
        <v>39</v>
      </c>
      <c r="D114" s="60">
        <v>9.5</v>
      </c>
      <c r="E114" s="61" t="str">
        <f t="shared" si="32"/>
        <v/>
      </c>
      <c r="F114" s="61" t="str">
        <f>IF(AND($C114&lt;F$96,COUNT($E114:E114)&lt;$D$66),$D114/MIN($D$66,COUNT($C$105:$C$124)-COUNT($C$105:$C114)),"")</f>
        <v/>
      </c>
      <c r="G114" s="61" t="str">
        <f>IF(AND($C114&lt;G$96,COUNT($E114:F114)&lt;$D$66),$D114/MIN($D$66,COUNT($C$105:$C$124)-COUNT($C$105:$C114)),"")</f>
        <v/>
      </c>
      <c r="H114" s="61" t="str">
        <f>IF(AND($C114&lt;H$96,COUNT($E114:G114)&lt;$D$66),$D114/MIN($D$66,COUNT($C$105:$C$124)-COUNT($C$105:$C114)),"")</f>
        <v/>
      </c>
      <c r="I114" s="61" t="str">
        <f>IF(AND($C114&lt;I$96,COUNT($E114:H114)&lt;$D$66),$D114/MIN($D$66,COUNT($C$105:$C$124)-COUNT($C$105:$C114)),"")</f>
        <v/>
      </c>
      <c r="J114" s="61" t="str">
        <f>IF(AND($C114&lt;J$96,COUNT($E114:I114)&lt;$D$66),$D114/MIN($D$66,COUNT($C$105:$C$124)-COUNT($C$105:$C114)),"")</f>
        <v/>
      </c>
      <c r="K114" s="61" t="str">
        <f>IF(AND($C114&lt;K$96,COUNT($E114:J114)&lt;$D$66),$D114/MIN($D$66,COUNT($C$105:$C$124)-COUNT($C$105:$C114)),"")</f>
        <v/>
      </c>
      <c r="L114" s="61" t="str">
        <f>IF(AND($C114&lt;L$96,COUNT($E114:K114)&lt;$D$66),$D114/MIN($D$66,COUNT($C$105:$C$124)-COUNT($C$105:$C114)),"")</f>
        <v/>
      </c>
      <c r="M114" s="61" t="str">
        <f>IF(AND($C114&lt;M$96,COUNT($E114:L114)&lt;$D$66),$D114/MIN($D$66,COUNT($C$105:$C$124)-COUNT($C$105:$C114)),"")</f>
        <v/>
      </c>
      <c r="N114" s="61" t="str">
        <f>IF(AND($C114&lt;N$96,COUNT($E114:M114)&lt;$D$66),$D114/MIN($D$66,COUNT($C$105:$C$124)-COUNT($C$105:$C114)),"")</f>
        <v/>
      </c>
      <c r="O114" s="61">
        <f>IF(AND($C114&lt;O$96,COUNT($E114:N114)&lt;$D$66),$D114/MIN($D$66,COUNT($C$105:$C$124)-COUNT($C$105:$C114)),"")</f>
        <v>0.95</v>
      </c>
      <c r="P114" s="61">
        <f>IF(AND($C114&lt;P$96,COUNT($E114:O114)&lt;$D$66),$D114/MIN($D$66,COUNT($C$105:$C$124)-COUNT($C$105:$C114)),"")</f>
        <v>0.95</v>
      </c>
      <c r="Q114" s="61">
        <f>IF(AND($C114&lt;Q$96,COUNT($E114:P114)&lt;$D$66),$D114/MIN($D$66,COUNT($C$105:$C$124)-COUNT($C$105:$C114)),"")</f>
        <v>0.95</v>
      </c>
      <c r="R114" s="61">
        <f>IF(AND($C114&lt;R$96,COUNT($E114:Q114)&lt;$D$66),$D114/MIN($D$66,COUNT($C$105:$C$124)-COUNT($C$105:$C114)),"")</f>
        <v>0.95</v>
      </c>
      <c r="S114" s="61">
        <f>IF(AND($C114&lt;S$96,COUNT($E114:R114)&lt;$D$66),$D114/MIN($D$66,COUNT($C$105:$C$124)-COUNT($C$105:$C114)),"")</f>
        <v>0.95</v>
      </c>
      <c r="T114" s="61">
        <f>IF(AND($C114&lt;T$96,COUNT($E114:S114)&lt;$D$66),$D114/MIN($D$66,COUNT($C$105:$C$124)-COUNT($C$105:$C114)),"")</f>
        <v>0.95</v>
      </c>
      <c r="U114" s="61">
        <f>IF(AND($C114&lt;U$96,COUNT($E114:T114)&lt;$D$66),$D114/MIN($D$66,COUNT($C$105:$C$124)-COUNT($C$105:$C114)),"")</f>
        <v>0.95</v>
      </c>
      <c r="V114" s="61">
        <f>IF(AND($C114&lt;V$96,COUNT($E114:U114)&lt;$D$66),$D114/MIN($D$66,COUNT($C$105:$C$124)-COUNT($C$105:$C114)),"")</f>
        <v>0.95</v>
      </c>
      <c r="W114" s="61">
        <f>IF(AND($C114&lt;W$96,COUNT($E114:V114)&lt;$D$66),$D114/MIN($D$66,COUNT($C$105:$C$124)-COUNT($C$105:$C114)),"")</f>
        <v>0.95</v>
      </c>
      <c r="X114" s="61">
        <f>IF(AND($C114&lt;X$96,COUNT($E114:W114)&lt;$D$66),$D114/MIN($D$66,COUNT($C$105:$C$124)-COUNT($C$105:$C114)),"")</f>
        <v>0.95</v>
      </c>
      <c r="Y114" s="61">
        <f t="shared" si="33"/>
        <v>9.5</v>
      </c>
    </row>
    <row r="115" spans="1:26" x14ac:dyDescent="0.15">
      <c r="B115" s="69"/>
      <c r="C115" s="70">
        <v>40</v>
      </c>
      <c r="D115" s="60">
        <v>8.5499999999999972</v>
      </c>
      <c r="E115" s="61" t="str">
        <f t="shared" si="32"/>
        <v/>
      </c>
      <c r="F115" s="61" t="str">
        <f>IF(AND($C115&lt;F$96,COUNT($E115:E115)&lt;$D$66),$D115/MIN($D$66,COUNT($C$105:$C$124)-COUNT($C$105:$C115)),"")</f>
        <v/>
      </c>
      <c r="G115" s="61" t="str">
        <f>IF(AND($C115&lt;G$96,COUNT($E115:F115)&lt;$D$66),$D115/MIN($D$66,COUNT($C$105:$C$124)-COUNT($C$105:$C115)),"")</f>
        <v/>
      </c>
      <c r="H115" s="61" t="str">
        <f>IF(AND($C115&lt;H$96,COUNT($E115:G115)&lt;$D$66),$D115/MIN($D$66,COUNT($C$105:$C$124)-COUNT($C$105:$C115)),"")</f>
        <v/>
      </c>
      <c r="I115" s="61" t="str">
        <f>IF(AND($C115&lt;I$96,COUNT($E115:H115)&lt;$D$66),$D115/MIN($D$66,COUNT($C$105:$C$124)-COUNT($C$105:$C115)),"")</f>
        <v/>
      </c>
      <c r="J115" s="61" t="str">
        <f>IF(AND($C115&lt;J$96,COUNT($E115:I115)&lt;$D$66),$D115/MIN($D$66,COUNT($C$105:$C$124)-COUNT($C$105:$C115)),"")</f>
        <v/>
      </c>
      <c r="K115" s="61" t="str">
        <f>IF(AND($C115&lt;K$96,COUNT($E115:J115)&lt;$D$66),$D115/MIN($D$66,COUNT($C$105:$C$124)-COUNT($C$105:$C115)),"")</f>
        <v/>
      </c>
      <c r="L115" s="61" t="str">
        <f>IF(AND($C115&lt;L$96,COUNT($E115:K115)&lt;$D$66),$D115/MIN($D$66,COUNT($C$105:$C$124)-COUNT($C$105:$C115)),"")</f>
        <v/>
      </c>
      <c r="M115" s="61" t="str">
        <f>IF(AND($C115&lt;M$96,COUNT($E115:L115)&lt;$D$66),$D115/MIN($D$66,COUNT($C$105:$C$124)-COUNT($C$105:$C115)),"")</f>
        <v/>
      </c>
      <c r="N115" s="61" t="str">
        <f>IF(AND($C115&lt;N$96,COUNT($E115:M115)&lt;$D$66),$D115/MIN($D$66,COUNT($C$105:$C$124)-COUNT($C$105:$C115)),"")</f>
        <v/>
      </c>
      <c r="O115" s="61" t="str">
        <f>IF(AND($C115&lt;O$96,COUNT($E115:N115)&lt;$D$66),$D115/MIN($D$66,COUNT($C$105:$C$124)-COUNT($C$105:$C115)),"")</f>
        <v/>
      </c>
      <c r="P115" s="61">
        <f>IF(AND($C115&lt;P$96,COUNT($E115:O115)&lt;$D$66),$D115/MIN($D$66,COUNT($C$105:$C$124)-COUNT($C$105:$C115)),"")</f>
        <v>0.94999999999999973</v>
      </c>
      <c r="Q115" s="61">
        <f>IF(AND($C115&lt;Q$96,COUNT($E115:P115)&lt;$D$66),$D115/MIN($D$66,COUNT($C$105:$C$124)-COUNT($C$105:$C115)),"")</f>
        <v>0.94999999999999973</v>
      </c>
      <c r="R115" s="61">
        <f>IF(AND($C115&lt;R$96,COUNT($E115:Q115)&lt;$D$66),$D115/MIN($D$66,COUNT($C$105:$C$124)-COUNT($C$105:$C115)),"")</f>
        <v>0.94999999999999973</v>
      </c>
      <c r="S115" s="61">
        <f>IF(AND($C115&lt;S$96,COUNT($E115:R115)&lt;$D$66),$D115/MIN($D$66,COUNT($C$105:$C$124)-COUNT($C$105:$C115)),"")</f>
        <v>0.94999999999999973</v>
      </c>
      <c r="T115" s="61">
        <f>IF(AND($C115&lt;T$96,COUNT($E115:S115)&lt;$D$66),$D115/MIN($D$66,COUNT($C$105:$C$124)-COUNT($C$105:$C115)),"")</f>
        <v>0.94999999999999973</v>
      </c>
      <c r="U115" s="61">
        <f>IF(AND($C115&lt;U$96,COUNT($E115:T115)&lt;$D$66),$D115/MIN($D$66,COUNT($C$105:$C$124)-COUNT($C$105:$C115)),"")</f>
        <v>0.94999999999999973</v>
      </c>
      <c r="V115" s="61">
        <f>IF(AND($C115&lt;V$96,COUNT($E115:U115)&lt;$D$66),$D115/MIN($D$66,COUNT($C$105:$C$124)-COUNT($C$105:$C115)),"")</f>
        <v>0.94999999999999973</v>
      </c>
      <c r="W115" s="61">
        <f>IF(AND($C115&lt;W$96,COUNT($E115:V115)&lt;$D$66),$D115/MIN($D$66,COUNT($C$105:$C$124)-COUNT($C$105:$C115)),"")</f>
        <v>0.94999999999999973</v>
      </c>
      <c r="X115" s="61">
        <f>IF(AND($C115&lt;X$96,COUNT($E115:W115)&lt;$D$66),$D115/MIN($D$66,COUNT($C$105:$C$124)-COUNT($C$105:$C115)),"")</f>
        <v>0.94999999999999973</v>
      </c>
      <c r="Y115" s="61">
        <f t="shared" si="33"/>
        <v>8.5499999999999954</v>
      </c>
    </row>
    <row r="116" spans="1:26" x14ac:dyDescent="0.15">
      <c r="B116" s="69"/>
      <c r="C116" s="70">
        <v>41</v>
      </c>
      <c r="D116" s="60">
        <v>7.5999999999999943</v>
      </c>
      <c r="E116" s="61" t="str">
        <f t="shared" si="32"/>
        <v/>
      </c>
      <c r="F116" s="61" t="str">
        <f>IF(AND($C116&lt;F$96,COUNT($E116:E116)&lt;$D$66),$D116/MIN($D$66,COUNT($C$105:$C$124)-COUNT($C$105:$C116)),"")</f>
        <v/>
      </c>
      <c r="G116" s="61" t="str">
        <f>IF(AND($C116&lt;G$96,COUNT($E116:F116)&lt;$D$66),$D116/MIN($D$66,COUNT($C$105:$C$124)-COUNT($C$105:$C116)),"")</f>
        <v/>
      </c>
      <c r="H116" s="61" t="str">
        <f>IF(AND($C116&lt;H$96,COUNT($E116:G116)&lt;$D$66),$D116/MIN($D$66,COUNT($C$105:$C$124)-COUNT($C$105:$C116)),"")</f>
        <v/>
      </c>
      <c r="I116" s="61" t="str">
        <f>IF(AND($C116&lt;I$96,COUNT($E116:H116)&lt;$D$66),$D116/MIN($D$66,COUNT($C$105:$C$124)-COUNT($C$105:$C116)),"")</f>
        <v/>
      </c>
      <c r="J116" s="61" t="str">
        <f>IF(AND($C116&lt;J$96,COUNT($E116:I116)&lt;$D$66),$D116/MIN($D$66,COUNT($C$105:$C$124)-COUNT($C$105:$C116)),"")</f>
        <v/>
      </c>
      <c r="K116" s="61" t="str">
        <f>IF(AND($C116&lt;K$96,COUNT($E116:J116)&lt;$D$66),$D116/MIN($D$66,COUNT($C$105:$C$124)-COUNT($C$105:$C116)),"")</f>
        <v/>
      </c>
      <c r="L116" s="61" t="str">
        <f>IF(AND($C116&lt;L$96,COUNT($E116:K116)&lt;$D$66),$D116/MIN($D$66,COUNT($C$105:$C$124)-COUNT($C$105:$C116)),"")</f>
        <v/>
      </c>
      <c r="M116" s="61" t="str">
        <f>IF(AND($C116&lt;M$96,COUNT($E116:L116)&lt;$D$66),$D116/MIN($D$66,COUNT($C$105:$C$124)-COUNT($C$105:$C116)),"")</f>
        <v/>
      </c>
      <c r="N116" s="61" t="str">
        <f>IF(AND($C116&lt;N$96,COUNT($E116:M116)&lt;$D$66),$D116/MIN($D$66,COUNT($C$105:$C$124)-COUNT($C$105:$C116)),"")</f>
        <v/>
      </c>
      <c r="O116" s="61" t="str">
        <f>IF(AND($C116&lt;O$96,COUNT($E116:N116)&lt;$D$66),$D116/MIN($D$66,COUNT($C$105:$C$124)-COUNT($C$105:$C116)),"")</f>
        <v/>
      </c>
      <c r="P116" s="61" t="str">
        <f>IF(AND($C116&lt;P$96,COUNT($E116:O116)&lt;$D$66),$D116/MIN($D$66,COUNT($C$105:$C$124)-COUNT($C$105:$C116)),"")</f>
        <v/>
      </c>
      <c r="Q116" s="61">
        <f>IF(AND($C116&lt;Q$96,COUNT($E116:P116)&lt;$D$66),$D116/MIN($D$66,COUNT($C$105:$C$124)-COUNT($C$105:$C116)),"")</f>
        <v>0.94999999999999929</v>
      </c>
      <c r="R116" s="61">
        <f>IF(AND($C116&lt;R$96,COUNT($E116:Q116)&lt;$D$66),$D116/MIN($D$66,COUNT($C$105:$C$124)-COUNT($C$105:$C116)),"")</f>
        <v>0.94999999999999929</v>
      </c>
      <c r="S116" s="61">
        <f>IF(AND($C116&lt;S$96,COUNT($E116:R116)&lt;$D$66),$D116/MIN($D$66,COUNT($C$105:$C$124)-COUNT($C$105:$C116)),"")</f>
        <v>0.94999999999999929</v>
      </c>
      <c r="T116" s="61">
        <f>IF(AND($C116&lt;T$96,COUNT($E116:S116)&lt;$D$66),$D116/MIN($D$66,COUNT($C$105:$C$124)-COUNT($C$105:$C116)),"")</f>
        <v>0.94999999999999929</v>
      </c>
      <c r="U116" s="61">
        <f>IF(AND($C116&lt;U$96,COUNT($E116:T116)&lt;$D$66),$D116/MIN($D$66,COUNT($C$105:$C$124)-COUNT($C$105:$C116)),"")</f>
        <v>0.94999999999999929</v>
      </c>
      <c r="V116" s="61">
        <f>IF(AND($C116&lt;V$96,COUNT($E116:U116)&lt;$D$66),$D116/MIN($D$66,COUNT($C$105:$C$124)-COUNT($C$105:$C116)),"")</f>
        <v>0.94999999999999929</v>
      </c>
      <c r="W116" s="61">
        <f>IF(AND($C116&lt;W$96,COUNT($E116:V116)&lt;$D$66),$D116/MIN($D$66,COUNT($C$105:$C$124)-COUNT($C$105:$C116)),"")</f>
        <v>0.94999999999999929</v>
      </c>
      <c r="X116" s="61">
        <f>IF(AND($C116&lt;X$96,COUNT($E116:W116)&lt;$D$66),$D116/MIN($D$66,COUNT($C$105:$C$124)-COUNT($C$105:$C116)),"")</f>
        <v>0.94999999999999929</v>
      </c>
      <c r="Y116" s="61">
        <f t="shared" si="33"/>
        <v>7.5999999999999943</v>
      </c>
    </row>
    <row r="117" spans="1:26" x14ac:dyDescent="0.15">
      <c r="B117" s="69"/>
      <c r="C117" s="70">
        <v>42</v>
      </c>
      <c r="D117" s="60">
        <v>6.6500000000000057</v>
      </c>
      <c r="E117" s="61" t="str">
        <f t="shared" si="32"/>
        <v/>
      </c>
      <c r="F117" s="61" t="str">
        <f>IF(AND($C117&lt;F$96,COUNT($E117:E117)&lt;$D$66),$D117/MIN($D$66,COUNT($C$105:$C$124)-COUNT($C$105:$C117)),"")</f>
        <v/>
      </c>
      <c r="G117" s="61" t="str">
        <f>IF(AND($C117&lt;G$96,COUNT($E117:F117)&lt;$D$66),$D117/MIN($D$66,COUNT($C$105:$C$124)-COUNT($C$105:$C117)),"")</f>
        <v/>
      </c>
      <c r="H117" s="61" t="str">
        <f>IF(AND($C117&lt;H$96,COUNT($E117:G117)&lt;$D$66),$D117/MIN($D$66,COUNT($C$105:$C$124)-COUNT($C$105:$C117)),"")</f>
        <v/>
      </c>
      <c r="I117" s="61" t="str">
        <f>IF(AND($C117&lt;I$96,COUNT($E117:H117)&lt;$D$66),$D117/MIN($D$66,COUNT($C$105:$C$124)-COUNT($C$105:$C117)),"")</f>
        <v/>
      </c>
      <c r="J117" s="61" t="str">
        <f>IF(AND($C117&lt;J$96,COUNT($E117:I117)&lt;$D$66),$D117/MIN($D$66,COUNT($C$105:$C$124)-COUNT($C$105:$C117)),"")</f>
        <v/>
      </c>
      <c r="K117" s="61" t="str">
        <f>IF(AND($C117&lt;K$96,COUNT($E117:J117)&lt;$D$66),$D117/MIN($D$66,COUNT($C$105:$C$124)-COUNT($C$105:$C117)),"")</f>
        <v/>
      </c>
      <c r="L117" s="61" t="str">
        <f>IF(AND($C117&lt;L$96,COUNT($E117:K117)&lt;$D$66),$D117/MIN($D$66,COUNT($C$105:$C$124)-COUNT($C$105:$C117)),"")</f>
        <v/>
      </c>
      <c r="M117" s="61" t="str">
        <f>IF(AND($C117&lt;M$96,COUNT($E117:L117)&lt;$D$66),$D117/MIN($D$66,COUNT($C$105:$C$124)-COUNT($C$105:$C117)),"")</f>
        <v/>
      </c>
      <c r="N117" s="61" t="str">
        <f>IF(AND($C117&lt;N$96,COUNT($E117:M117)&lt;$D$66),$D117/MIN($D$66,COUNT($C$105:$C$124)-COUNT($C$105:$C117)),"")</f>
        <v/>
      </c>
      <c r="O117" s="61" t="str">
        <f>IF(AND($C117&lt;O$96,COUNT($E117:N117)&lt;$D$66),$D117/MIN($D$66,COUNT($C$105:$C$124)-COUNT($C$105:$C117)),"")</f>
        <v/>
      </c>
      <c r="P117" s="61" t="str">
        <f>IF(AND($C117&lt;P$96,COUNT($E117:O117)&lt;$D$66),$D117/MIN($D$66,COUNT($C$105:$C$124)-COUNT($C$105:$C117)),"")</f>
        <v/>
      </c>
      <c r="Q117" s="61" t="str">
        <f>IF(AND($C117&lt;Q$96,COUNT($E117:P117)&lt;$D$66),$D117/MIN($D$66,COUNT($C$105:$C$124)-COUNT($C$105:$C117)),"")</f>
        <v/>
      </c>
      <c r="R117" s="61">
        <f>IF(AND($C117&lt;R$96,COUNT($E117:Q117)&lt;$D$66),$D117/MIN($D$66,COUNT($C$105:$C$124)-COUNT($C$105:$C117)),"")</f>
        <v>0.95000000000000084</v>
      </c>
      <c r="S117" s="61">
        <f>IF(AND($C117&lt;S$96,COUNT($E117:R117)&lt;$D$66),$D117/MIN($D$66,COUNT($C$105:$C$124)-COUNT($C$105:$C117)),"")</f>
        <v>0.95000000000000084</v>
      </c>
      <c r="T117" s="61">
        <f>IF(AND($C117&lt;T$96,COUNT($E117:S117)&lt;$D$66),$D117/MIN($D$66,COUNT($C$105:$C$124)-COUNT($C$105:$C117)),"")</f>
        <v>0.95000000000000084</v>
      </c>
      <c r="U117" s="61">
        <f>IF(AND($C117&lt;U$96,COUNT($E117:T117)&lt;$D$66),$D117/MIN($D$66,COUNT($C$105:$C$124)-COUNT($C$105:$C117)),"")</f>
        <v>0.95000000000000084</v>
      </c>
      <c r="V117" s="61">
        <f>IF(AND($C117&lt;V$96,COUNT($E117:U117)&lt;$D$66),$D117/MIN($D$66,COUNT($C$105:$C$124)-COUNT($C$105:$C117)),"")</f>
        <v>0.95000000000000084</v>
      </c>
      <c r="W117" s="61">
        <f>IF(AND($C117&lt;W$96,COUNT($E117:V117)&lt;$D$66),$D117/MIN($D$66,COUNT($C$105:$C$124)-COUNT($C$105:$C117)),"")</f>
        <v>0.95000000000000084</v>
      </c>
      <c r="X117" s="61">
        <f>IF(AND($C117&lt;X$96,COUNT($E117:W117)&lt;$D$66),$D117/MIN($D$66,COUNT($C$105:$C$124)-COUNT($C$105:$C117)),"")</f>
        <v>0.95000000000000084</v>
      </c>
      <c r="Y117" s="61">
        <f t="shared" si="33"/>
        <v>6.6500000000000066</v>
      </c>
    </row>
    <row r="118" spans="1:26" x14ac:dyDescent="0.15">
      <c r="B118" s="69"/>
      <c r="C118" s="70">
        <v>43</v>
      </c>
      <c r="D118" s="60">
        <v>5.7000000000000028</v>
      </c>
      <c r="E118" s="61" t="str">
        <f t="shared" si="32"/>
        <v/>
      </c>
      <c r="F118" s="61" t="str">
        <f>IF(AND($C118&lt;F$96,COUNT($E118:E118)&lt;$D$66),$D118/MIN($D$66,COUNT($C$105:$C$124)-COUNT($C$105:$C118)),"")</f>
        <v/>
      </c>
      <c r="G118" s="61" t="str">
        <f>IF(AND($C118&lt;G$96,COUNT($E118:F118)&lt;$D$66),$D118/MIN($D$66,COUNT($C$105:$C$124)-COUNT($C$105:$C118)),"")</f>
        <v/>
      </c>
      <c r="H118" s="61" t="str">
        <f>IF(AND($C118&lt;H$96,COUNT($E118:G118)&lt;$D$66),$D118/MIN($D$66,COUNT($C$105:$C$124)-COUNT($C$105:$C118)),"")</f>
        <v/>
      </c>
      <c r="I118" s="61" t="str">
        <f>IF(AND($C118&lt;I$96,COUNT($E118:H118)&lt;$D$66),$D118/MIN($D$66,COUNT($C$105:$C$124)-COUNT($C$105:$C118)),"")</f>
        <v/>
      </c>
      <c r="J118" s="61" t="str">
        <f>IF(AND($C118&lt;J$96,COUNT($E118:I118)&lt;$D$66),$D118/MIN($D$66,COUNT($C$105:$C$124)-COUNT($C$105:$C118)),"")</f>
        <v/>
      </c>
      <c r="K118" s="61" t="str">
        <f>IF(AND($C118&lt;K$96,COUNT($E118:J118)&lt;$D$66),$D118/MIN($D$66,COUNT($C$105:$C$124)-COUNT($C$105:$C118)),"")</f>
        <v/>
      </c>
      <c r="L118" s="61" t="str">
        <f>IF(AND($C118&lt;L$96,COUNT($E118:K118)&lt;$D$66),$D118/MIN($D$66,COUNT($C$105:$C$124)-COUNT($C$105:$C118)),"")</f>
        <v/>
      </c>
      <c r="M118" s="61" t="str">
        <f>IF(AND($C118&lt;M$96,COUNT($E118:L118)&lt;$D$66),$D118/MIN($D$66,COUNT($C$105:$C$124)-COUNT($C$105:$C118)),"")</f>
        <v/>
      </c>
      <c r="N118" s="61" t="str">
        <f>IF(AND($C118&lt;N$96,COUNT($E118:M118)&lt;$D$66),$D118/MIN($D$66,COUNT($C$105:$C$124)-COUNT($C$105:$C118)),"")</f>
        <v/>
      </c>
      <c r="O118" s="61" t="str">
        <f>IF(AND($C118&lt;O$96,COUNT($E118:N118)&lt;$D$66),$D118/MIN($D$66,COUNT($C$105:$C$124)-COUNT($C$105:$C118)),"")</f>
        <v/>
      </c>
      <c r="P118" s="61" t="str">
        <f>IF(AND($C118&lt;P$96,COUNT($E118:O118)&lt;$D$66),$D118/MIN($D$66,COUNT($C$105:$C$124)-COUNT($C$105:$C118)),"")</f>
        <v/>
      </c>
      <c r="Q118" s="61" t="str">
        <f>IF(AND($C118&lt;Q$96,COUNT($E118:P118)&lt;$D$66),$D118/MIN($D$66,COUNT($C$105:$C$124)-COUNT($C$105:$C118)),"")</f>
        <v/>
      </c>
      <c r="R118" s="61" t="str">
        <f>IF(AND($C118&lt;R$96,COUNT($E118:Q118)&lt;$D$66),$D118/MIN($D$66,COUNT($C$105:$C$124)-COUNT($C$105:$C118)),"")</f>
        <v/>
      </c>
      <c r="S118" s="61">
        <f>IF(AND($C118&lt;S$96,COUNT($E118:R118)&lt;$D$66),$D118/MIN($D$66,COUNT($C$105:$C$124)-COUNT($C$105:$C118)),"")</f>
        <v>0.95000000000000051</v>
      </c>
      <c r="T118" s="61">
        <f>IF(AND($C118&lt;T$96,COUNT($E118:S118)&lt;$D$66),$D118/MIN($D$66,COUNT($C$105:$C$124)-COUNT($C$105:$C118)),"")</f>
        <v>0.95000000000000051</v>
      </c>
      <c r="U118" s="61">
        <f>IF(AND($C118&lt;U$96,COUNT($E118:T118)&lt;$D$66),$D118/MIN($D$66,COUNT($C$105:$C$124)-COUNT($C$105:$C118)),"")</f>
        <v>0.95000000000000051</v>
      </c>
      <c r="V118" s="61">
        <f>IF(AND($C118&lt;V$96,COUNT($E118:U118)&lt;$D$66),$D118/MIN($D$66,COUNT($C$105:$C$124)-COUNT($C$105:$C118)),"")</f>
        <v>0.95000000000000051</v>
      </c>
      <c r="W118" s="61">
        <f>IF(AND($C118&lt;W$96,COUNT($E118:V118)&lt;$D$66),$D118/MIN($D$66,COUNT($C$105:$C$124)-COUNT($C$105:$C118)),"")</f>
        <v>0.95000000000000051</v>
      </c>
      <c r="X118" s="61">
        <f>IF(AND($C118&lt;X$96,COUNT($E118:W118)&lt;$D$66),$D118/MIN($D$66,COUNT($C$105:$C$124)-COUNT($C$105:$C118)),"")</f>
        <v>0.95000000000000051</v>
      </c>
      <c r="Y118" s="61">
        <f t="shared" si="33"/>
        <v>5.7000000000000028</v>
      </c>
    </row>
    <row r="119" spans="1:26" x14ac:dyDescent="0.15">
      <c r="B119" s="69"/>
      <c r="C119" s="70">
        <v>44</v>
      </c>
      <c r="D119" s="60">
        <v>4.75</v>
      </c>
      <c r="E119" s="61" t="str">
        <f t="shared" si="32"/>
        <v/>
      </c>
      <c r="F119" s="61" t="str">
        <f>IF(AND($C119&lt;F$96,COUNT($E119:E119)&lt;$D$66),$D119/MIN($D$66,COUNT($C$105:$C$124)-COUNT($C$105:$C119)),"")</f>
        <v/>
      </c>
      <c r="G119" s="61" t="str">
        <f>IF(AND($C119&lt;G$96,COUNT($E119:F119)&lt;$D$66),$D119/MIN($D$66,COUNT($C$105:$C$124)-COUNT($C$105:$C119)),"")</f>
        <v/>
      </c>
      <c r="H119" s="61" t="str">
        <f>IF(AND($C119&lt;H$96,COUNT($E119:G119)&lt;$D$66),$D119/MIN($D$66,COUNT($C$105:$C$124)-COUNT($C$105:$C119)),"")</f>
        <v/>
      </c>
      <c r="I119" s="61" t="str">
        <f>IF(AND($C119&lt;I$96,COUNT($E119:H119)&lt;$D$66),$D119/MIN($D$66,COUNT($C$105:$C$124)-COUNT($C$105:$C119)),"")</f>
        <v/>
      </c>
      <c r="J119" s="61" t="str">
        <f>IF(AND($C119&lt;J$96,COUNT($E119:I119)&lt;$D$66),$D119/MIN($D$66,COUNT($C$105:$C$124)-COUNT($C$105:$C119)),"")</f>
        <v/>
      </c>
      <c r="K119" s="61" t="str">
        <f>IF(AND($C119&lt;K$96,COUNT($E119:J119)&lt;$D$66),$D119/MIN($D$66,COUNT($C$105:$C$124)-COUNT($C$105:$C119)),"")</f>
        <v/>
      </c>
      <c r="L119" s="61" t="str">
        <f>IF(AND($C119&lt;L$96,COUNT($E119:K119)&lt;$D$66),$D119/MIN($D$66,COUNT($C$105:$C$124)-COUNT($C$105:$C119)),"")</f>
        <v/>
      </c>
      <c r="M119" s="61" t="str">
        <f>IF(AND($C119&lt;M$96,COUNT($E119:L119)&lt;$D$66),$D119/MIN($D$66,COUNT($C$105:$C$124)-COUNT($C$105:$C119)),"")</f>
        <v/>
      </c>
      <c r="N119" s="61" t="str">
        <f>IF(AND($C119&lt;N$96,COUNT($E119:M119)&lt;$D$66),$D119/MIN($D$66,COUNT($C$105:$C$124)-COUNT($C$105:$C119)),"")</f>
        <v/>
      </c>
      <c r="O119" s="61" t="str">
        <f>IF(AND($C119&lt;O$96,COUNT($E119:N119)&lt;$D$66),$D119/MIN($D$66,COUNT($C$105:$C$124)-COUNT($C$105:$C119)),"")</f>
        <v/>
      </c>
      <c r="P119" s="61" t="str">
        <f>IF(AND($C119&lt;P$96,COUNT($E119:O119)&lt;$D$66),$D119/MIN($D$66,COUNT($C$105:$C$124)-COUNT($C$105:$C119)),"")</f>
        <v/>
      </c>
      <c r="Q119" s="61" t="str">
        <f>IF(AND($C119&lt;Q$96,COUNT($E119:P119)&lt;$D$66),$D119/MIN($D$66,COUNT($C$105:$C$124)-COUNT($C$105:$C119)),"")</f>
        <v/>
      </c>
      <c r="R119" s="61" t="str">
        <f>IF(AND($C119&lt;R$96,COUNT($E119:Q119)&lt;$D$66),$D119/MIN($D$66,COUNT($C$105:$C$124)-COUNT($C$105:$C119)),"")</f>
        <v/>
      </c>
      <c r="S119" s="61" t="str">
        <f>IF(AND($C119&lt;S$96,COUNT($E119:R119)&lt;$D$66),$D119/MIN($D$66,COUNT($C$105:$C$124)-COUNT($C$105:$C119)),"")</f>
        <v/>
      </c>
      <c r="T119" s="61">
        <f>IF(AND($C119&lt;T$96,COUNT($E119:S119)&lt;$D$66),$D119/MIN($D$66,COUNT($C$105:$C$124)-COUNT($C$105:$C119)),"")</f>
        <v>0.95</v>
      </c>
      <c r="U119" s="61">
        <f>IF(AND($C119&lt;U$96,COUNT($E119:T119)&lt;$D$66),$D119/MIN($D$66,COUNT($C$105:$C$124)-COUNT($C$105:$C119)),"")</f>
        <v>0.95</v>
      </c>
      <c r="V119" s="61">
        <f>IF(AND($C119&lt;V$96,COUNT($E119:U119)&lt;$D$66),$D119/MIN($D$66,COUNT($C$105:$C$124)-COUNT($C$105:$C119)),"")</f>
        <v>0.95</v>
      </c>
      <c r="W119" s="61">
        <f>IF(AND($C119&lt;W$96,COUNT($E119:V119)&lt;$D$66),$D119/MIN($D$66,COUNT($C$105:$C$124)-COUNT($C$105:$C119)),"")</f>
        <v>0.95</v>
      </c>
      <c r="X119" s="61">
        <f>IF(AND($C119&lt;X$96,COUNT($E119:W119)&lt;$D$66),$D119/MIN($D$66,COUNT($C$105:$C$124)-COUNT($C$105:$C119)),"")</f>
        <v>0.95</v>
      </c>
      <c r="Y119" s="61">
        <f t="shared" si="33"/>
        <v>4.75</v>
      </c>
    </row>
    <row r="120" spans="1:26" x14ac:dyDescent="0.15">
      <c r="B120" s="69"/>
      <c r="C120" s="70">
        <v>45</v>
      </c>
      <c r="D120" s="60">
        <v>3.7999999999999972</v>
      </c>
      <c r="E120" s="61" t="str">
        <f t="shared" si="32"/>
        <v/>
      </c>
      <c r="F120" s="61" t="str">
        <f>IF(AND($C120&lt;F$96,COUNT($E120:E120)&lt;$D$66),$D120/MIN($D$66,COUNT($C$105:$C$124)-COUNT($C$105:$C120)),"")</f>
        <v/>
      </c>
      <c r="G120" s="61" t="str">
        <f>IF(AND($C120&lt;G$96,COUNT($E120:F120)&lt;$D$66),$D120/MIN($D$66,COUNT($C$105:$C$124)-COUNT($C$105:$C120)),"")</f>
        <v/>
      </c>
      <c r="H120" s="61" t="str">
        <f>IF(AND($C120&lt;H$96,COUNT($E120:G120)&lt;$D$66),$D120/MIN($D$66,COUNT($C$105:$C$124)-COUNT($C$105:$C120)),"")</f>
        <v/>
      </c>
      <c r="I120" s="61" t="str">
        <f>IF(AND($C120&lt;I$96,COUNT($E120:H120)&lt;$D$66),$D120/MIN($D$66,COUNT($C$105:$C$124)-COUNT($C$105:$C120)),"")</f>
        <v/>
      </c>
      <c r="J120" s="61" t="str">
        <f>IF(AND($C120&lt;J$96,COUNT($E120:I120)&lt;$D$66),$D120/MIN($D$66,COUNT($C$105:$C$124)-COUNT($C$105:$C120)),"")</f>
        <v/>
      </c>
      <c r="K120" s="61" t="str">
        <f>IF(AND($C120&lt;K$96,COUNT($E120:J120)&lt;$D$66),$D120/MIN($D$66,COUNT($C$105:$C$124)-COUNT($C$105:$C120)),"")</f>
        <v/>
      </c>
      <c r="L120" s="61" t="str">
        <f>IF(AND($C120&lt;L$96,COUNT($E120:K120)&lt;$D$66),$D120/MIN($D$66,COUNT($C$105:$C$124)-COUNT($C$105:$C120)),"")</f>
        <v/>
      </c>
      <c r="M120" s="61" t="str">
        <f>IF(AND($C120&lt;M$96,COUNT($E120:L120)&lt;$D$66),$D120/MIN($D$66,COUNT($C$105:$C$124)-COUNT($C$105:$C120)),"")</f>
        <v/>
      </c>
      <c r="N120" s="61" t="str">
        <f>IF(AND($C120&lt;N$96,COUNT($E120:M120)&lt;$D$66),$D120/MIN($D$66,COUNT($C$105:$C$124)-COUNT($C$105:$C120)),"")</f>
        <v/>
      </c>
      <c r="O120" s="61" t="str">
        <f>IF(AND($C120&lt;O$96,COUNT($E120:N120)&lt;$D$66),$D120/MIN($D$66,COUNT($C$105:$C$124)-COUNT($C$105:$C120)),"")</f>
        <v/>
      </c>
      <c r="P120" s="61" t="str">
        <f>IF(AND($C120&lt;P$96,COUNT($E120:O120)&lt;$D$66),$D120/MIN($D$66,COUNT($C$105:$C$124)-COUNT($C$105:$C120)),"")</f>
        <v/>
      </c>
      <c r="Q120" s="61" t="str">
        <f>IF(AND($C120&lt;Q$96,COUNT($E120:P120)&lt;$D$66),$D120/MIN($D$66,COUNT($C$105:$C$124)-COUNT($C$105:$C120)),"")</f>
        <v/>
      </c>
      <c r="R120" s="61" t="str">
        <f>IF(AND($C120&lt;R$96,COUNT($E120:Q120)&lt;$D$66),$D120/MIN($D$66,COUNT($C$105:$C$124)-COUNT($C$105:$C120)),"")</f>
        <v/>
      </c>
      <c r="S120" s="61" t="str">
        <f>IF(AND($C120&lt;S$96,COUNT($E120:R120)&lt;$D$66),$D120/MIN($D$66,COUNT($C$105:$C$124)-COUNT($C$105:$C120)),"")</f>
        <v/>
      </c>
      <c r="T120" s="61" t="str">
        <f>IF(AND($C120&lt;T$96,COUNT($E120:S120)&lt;$D$66),$D120/MIN($D$66,COUNT($C$105:$C$124)-COUNT($C$105:$C120)),"")</f>
        <v/>
      </c>
      <c r="U120" s="61">
        <f>IF(AND($C120&lt;U$96,COUNT($E120:T120)&lt;$D$66),$D120/MIN($D$66,COUNT($C$105:$C$124)-COUNT($C$105:$C120)),"")</f>
        <v>0.94999999999999929</v>
      </c>
      <c r="V120" s="61">
        <f>IF(AND($C120&lt;V$96,COUNT($E120:U120)&lt;$D$66),$D120/MIN($D$66,COUNT($C$105:$C$124)-COUNT($C$105:$C120)),"")</f>
        <v>0.94999999999999929</v>
      </c>
      <c r="W120" s="61">
        <f>IF(AND($C120&lt;W$96,COUNT($E120:V120)&lt;$D$66),$D120/MIN($D$66,COUNT($C$105:$C$124)-COUNT($C$105:$C120)),"")</f>
        <v>0.94999999999999929</v>
      </c>
      <c r="X120" s="61">
        <f>IF(AND($C120&lt;X$96,COUNT($E120:W120)&lt;$D$66),$D120/MIN($D$66,COUNT($C$105:$C$124)-COUNT($C$105:$C120)),"")</f>
        <v>0.94999999999999929</v>
      </c>
      <c r="Y120" s="61">
        <f t="shared" si="33"/>
        <v>3.7999999999999972</v>
      </c>
    </row>
    <row r="121" spans="1:26" x14ac:dyDescent="0.15">
      <c r="B121" s="69"/>
      <c r="C121" s="70">
        <v>46</v>
      </c>
      <c r="D121" s="60">
        <v>2.8499999999999943</v>
      </c>
      <c r="E121" s="61" t="str">
        <f t="shared" si="32"/>
        <v/>
      </c>
      <c r="F121" s="61" t="str">
        <f>IF(AND($C121&lt;F$96,COUNT($E121:E121)&lt;$D$66),$D121/MIN($D$66,COUNT($C$105:$C$124)-COUNT($C$105:$C121)),"")</f>
        <v/>
      </c>
      <c r="G121" s="61" t="str">
        <f>IF(AND($C121&lt;G$96,COUNT($E121:F121)&lt;$D$66),$D121/MIN($D$66,COUNT($C$105:$C$124)-COUNT($C$105:$C121)),"")</f>
        <v/>
      </c>
      <c r="H121" s="61" t="str">
        <f>IF(AND($C121&lt;H$96,COUNT($E121:G121)&lt;$D$66),$D121/MIN($D$66,COUNT($C$105:$C$124)-COUNT($C$105:$C121)),"")</f>
        <v/>
      </c>
      <c r="I121" s="61" t="str">
        <f>IF(AND($C121&lt;I$96,COUNT($E121:H121)&lt;$D$66),$D121/MIN($D$66,COUNT($C$105:$C$124)-COUNT($C$105:$C121)),"")</f>
        <v/>
      </c>
      <c r="J121" s="61" t="str">
        <f>IF(AND($C121&lt;J$96,COUNT($E121:I121)&lt;$D$66),$D121/MIN($D$66,COUNT($C$105:$C$124)-COUNT($C$105:$C121)),"")</f>
        <v/>
      </c>
      <c r="K121" s="61" t="str">
        <f>IF(AND($C121&lt;K$96,COUNT($E121:J121)&lt;$D$66),$D121/MIN($D$66,COUNT($C$105:$C$124)-COUNT($C$105:$C121)),"")</f>
        <v/>
      </c>
      <c r="L121" s="61" t="str">
        <f>IF(AND($C121&lt;L$96,COUNT($E121:K121)&lt;$D$66),$D121/MIN($D$66,COUNT($C$105:$C$124)-COUNT($C$105:$C121)),"")</f>
        <v/>
      </c>
      <c r="M121" s="61" t="str">
        <f>IF(AND($C121&lt;M$96,COUNT($E121:L121)&lt;$D$66),$D121/MIN($D$66,COUNT($C$105:$C$124)-COUNT($C$105:$C121)),"")</f>
        <v/>
      </c>
      <c r="N121" s="61" t="str">
        <f>IF(AND($C121&lt;N$96,COUNT($E121:M121)&lt;$D$66),$D121/MIN($D$66,COUNT($C$105:$C$124)-COUNT($C$105:$C121)),"")</f>
        <v/>
      </c>
      <c r="O121" s="61" t="str">
        <f>IF(AND($C121&lt;O$96,COUNT($E121:N121)&lt;$D$66),$D121/MIN($D$66,COUNT($C$105:$C$124)-COUNT($C$105:$C121)),"")</f>
        <v/>
      </c>
      <c r="P121" s="61" t="str">
        <f>IF(AND($C121&lt;P$96,COUNT($E121:O121)&lt;$D$66),$D121/MIN($D$66,COUNT($C$105:$C$124)-COUNT($C$105:$C121)),"")</f>
        <v/>
      </c>
      <c r="Q121" s="61" t="str">
        <f>IF(AND($C121&lt;Q$96,COUNT($E121:P121)&lt;$D$66),$D121/MIN($D$66,COUNT($C$105:$C$124)-COUNT($C$105:$C121)),"")</f>
        <v/>
      </c>
      <c r="R121" s="61" t="str">
        <f>IF(AND($C121&lt;R$96,COUNT($E121:Q121)&lt;$D$66),$D121/MIN($D$66,COUNT($C$105:$C$124)-COUNT($C$105:$C121)),"")</f>
        <v/>
      </c>
      <c r="S121" s="61" t="str">
        <f>IF(AND($C121&lt;S$96,COUNT($E121:R121)&lt;$D$66),$D121/MIN($D$66,COUNT($C$105:$C$124)-COUNT($C$105:$C121)),"")</f>
        <v/>
      </c>
      <c r="T121" s="61" t="str">
        <f>IF(AND($C121&lt;T$96,COUNT($E121:S121)&lt;$D$66),$D121/MIN($D$66,COUNT($C$105:$C$124)-COUNT($C$105:$C121)),"")</f>
        <v/>
      </c>
      <c r="U121" s="61" t="str">
        <f>IF(AND($C121&lt;U$96,COUNT($E121:T121)&lt;$D$66),$D121/MIN($D$66,COUNT($C$105:$C$124)-COUNT($C$105:$C121)),"")</f>
        <v/>
      </c>
      <c r="V121" s="61">
        <f>IF(AND($C121&lt;V$96,COUNT($E121:U121)&lt;$D$66),$D121/MIN($D$66,COUNT($C$105:$C$124)-COUNT($C$105:$C121)),"")</f>
        <v>0.94999999999999807</v>
      </c>
      <c r="W121" s="61">
        <f>IF(AND($C121&lt;W$96,COUNT($E121:V121)&lt;$D$66),$D121/MIN($D$66,COUNT($C$105:$C$124)-COUNT($C$105:$C121)),"")</f>
        <v>0.94999999999999807</v>
      </c>
      <c r="X121" s="61">
        <f>IF(AND($C121&lt;X$96,COUNT($E121:W121)&lt;$D$66),$D121/MIN($D$66,COUNT($C$105:$C$124)-COUNT($C$105:$C121)),"")</f>
        <v>0.94999999999999807</v>
      </c>
      <c r="Y121" s="61">
        <f t="shared" si="33"/>
        <v>2.8499999999999943</v>
      </c>
    </row>
    <row r="122" spans="1:26" x14ac:dyDescent="0.15">
      <c r="B122" s="69"/>
      <c r="C122" s="70">
        <v>47</v>
      </c>
      <c r="D122" s="60">
        <v>7.6000000000000227</v>
      </c>
      <c r="E122" s="61" t="str">
        <f t="shared" si="32"/>
        <v/>
      </c>
      <c r="F122" s="61" t="str">
        <f>IF(AND($C122&lt;F$96,COUNT($E122:E122)&lt;$D$66),$D122/MIN($D$66,COUNT($C$105:$C$124)-COUNT($C$105:$C122)),"")</f>
        <v/>
      </c>
      <c r="G122" s="61" t="str">
        <f>IF(AND($C122&lt;G$96,COUNT($E122:F122)&lt;$D$66),$D122/MIN($D$66,COUNT($C$105:$C$124)-COUNT($C$105:$C122)),"")</f>
        <v/>
      </c>
      <c r="H122" s="61" t="str">
        <f>IF(AND($C122&lt;H$96,COUNT($E122:G122)&lt;$D$66),$D122/MIN($D$66,COUNT($C$105:$C$124)-COUNT($C$105:$C122)),"")</f>
        <v/>
      </c>
      <c r="I122" s="61" t="str">
        <f>IF(AND($C122&lt;I$96,COUNT($E122:H122)&lt;$D$66),$D122/MIN($D$66,COUNT($C$105:$C$124)-COUNT($C$105:$C122)),"")</f>
        <v/>
      </c>
      <c r="J122" s="61" t="str">
        <f>IF(AND($C122&lt;J$96,COUNT($E122:I122)&lt;$D$66),$D122/MIN($D$66,COUNT($C$105:$C$124)-COUNT($C$105:$C122)),"")</f>
        <v/>
      </c>
      <c r="K122" s="61" t="str">
        <f>IF(AND($C122&lt;K$96,COUNT($E122:J122)&lt;$D$66),$D122/MIN($D$66,COUNT($C$105:$C$124)-COUNT($C$105:$C122)),"")</f>
        <v/>
      </c>
      <c r="L122" s="61" t="str">
        <f>IF(AND($C122&lt;L$96,COUNT($E122:K122)&lt;$D$66),$D122/MIN($D$66,COUNT($C$105:$C$124)-COUNT($C$105:$C122)),"")</f>
        <v/>
      </c>
      <c r="M122" s="61" t="str">
        <f>IF(AND($C122&lt;M$96,COUNT($E122:L122)&lt;$D$66),$D122/MIN($D$66,COUNT($C$105:$C$124)-COUNT($C$105:$C122)),"")</f>
        <v/>
      </c>
      <c r="N122" s="61" t="str">
        <f>IF(AND($C122&lt;N$96,COUNT($E122:M122)&lt;$D$66),$D122/MIN($D$66,COUNT($C$105:$C$124)-COUNT($C$105:$C122)),"")</f>
        <v/>
      </c>
      <c r="O122" s="61" t="str">
        <f>IF(AND($C122&lt;O$96,COUNT($E122:N122)&lt;$D$66),$D122/MIN($D$66,COUNT($C$105:$C$124)-COUNT($C$105:$C122)),"")</f>
        <v/>
      </c>
      <c r="P122" s="61" t="str">
        <f>IF(AND($C122&lt;P$96,COUNT($E122:O122)&lt;$D$66),$D122/MIN($D$66,COUNT($C$105:$C$124)-COUNT($C$105:$C122)),"")</f>
        <v/>
      </c>
      <c r="Q122" s="61" t="str">
        <f>IF(AND($C122&lt;Q$96,COUNT($E122:P122)&lt;$D$66),$D122/MIN($D$66,COUNT($C$105:$C$124)-COUNT($C$105:$C122)),"")</f>
        <v/>
      </c>
      <c r="R122" s="61" t="str">
        <f>IF(AND($C122&lt;R$96,COUNT($E122:Q122)&lt;$D$66),$D122/MIN($D$66,COUNT($C$105:$C$124)-COUNT($C$105:$C122)),"")</f>
        <v/>
      </c>
      <c r="S122" s="61" t="str">
        <f>IF(AND($C122&lt;S$96,COUNT($E122:R122)&lt;$D$66),$D122/MIN($D$66,COUNT($C$105:$C$124)-COUNT($C$105:$C122)),"")</f>
        <v/>
      </c>
      <c r="T122" s="61" t="str">
        <f>IF(AND($C122&lt;T$96,COUNT($E122:S122)&lt;$D$66),$D122/MIN($D$66,COUNT($C$105:$C$124)-COUNT($C$105:$C122)),"")</f>
        <v/>
      </c>
      <c r="U122" s="61" t="str">
        <f>IF(AND($C122&lt;U$96,COUNT($E122:T122)&lt;$D$66),$D122/MIN($D$66,COUNT($C$105:$C$124)-COUNT($C$105:$C122)),"")</f>
        <v/>
      </c>
      <c r="V122" s="61" t="str">
        <f>IF(AND($C122&lt;V$96,COUNT($E122:U122)&lt;$D$66),$D122/MIN($D$66,COUNT($C$105:$C$124)-COUNT($C$105:$C122)),"")</f>
        <v/>
      </c>
      <c r="W122" s="61">
        <f>IF(AND($C122&lt;W$96,COUNT($E122:V122)&lt;$D$66),$D122/MIN($D$66,COUNT($C$105:$C$124)-COUNT($C$105:$C122)),"")</f>
        <v>3.8000000000000114</v>
      </c>
      <c r="X122" s="61">
        <f>IF(AND($C122&lt;X$96,COUNT($E122:W122)&lt;$D$66),$D122/MIN($D$66,COUNT($C$105:$C$124)-COUNT($C$105:$C122)),"")</f>
        <v>3.8000000000000114</v>
      </c>
      <c r="Y122" s="61">
        <f t="shared" si="33"/>
        <v>7.6000000000000227</v>
      </c>
    </row>
    <row r="123" spans="1:26" x14ac:dyDescent="0.15">
      <c r="B123" s="69"/>
      <c r="C123" s="70">
        <v>48</v>
      </c>
      <c r="D123" s="60">
        <v>0.95000000000000284</v>
      </c>
      <c r="E123" s="61" t="str">
        <f t="shared" si="32"/>
        <v/>
      </c>
      <c r="F123" s="61" t="str">
        <f>IF(AND($C123&lt;F$96,COUNT($E123:E123)&lt;$D$66),$D123/MIN($D$66,COUNT($C$105:$C$124)-COUNT($C$105:$C123)),"")</f>
        <v/>
      </c>
      <c r="G123" s="61" t="str">
        <f>IF(AND($C123&lt;G$96,COUNT($E123:F123)&lt;$D$66),$D123/MIN($D$66,COUNT($C$105:$C$124)-COUNT($C$105:$C123)),"")</f>
        <v/>
      </c>
      <c r="H123" s="61" t="str">
        <f>IF(AND($C123&lt;H$96,COUNT($E123:G123)&lt;$D$66),$D123/MIN($D$66,COUNT($C$105:$C$124)-COUNT($C$105:$C123)),"")</f>
        <v/>
      </c>
      <c r="I123" s="61" t="str">
        <f>IF(AND($C123&lt;I$96,COUNT($E123:H123)&lt;$D$66),$D123/MIN($D$66,COUNT($C$105:$C$124)-COUNT($C$105:$C123)),"")</f>
        <v/>
      </c>
      <c r="J123" s="61" t="str">
        <f>IF(AND($C123&lt;J$96,COUNT($E123:I123)&lt;$D$66),$D123/MIN($D$66,COUNT($C$105:$C$124)-COUNT($C$105:$C123)),"")</f>
        <v/>
      </c>
      <c r="K123" s="61" t="str">
        <f>IF(AND($C123&lt;K$96,COUNT($E123:J123)&lt;$D$66),$D123/MIN($D$66,COUNT($C$105:$C$124)-COUNT($C$105:$C123)),"")</f>
        <v/>
      </c>
      <c r="L123" s="61" t="str">
        <f>IF(AND($C123&lt;L$96,COUNT($E123:K123)&lt;$D$66),$D123/MIN($D$66,COUNT($C$105:$C$124)-COUNT($C$105:$C123)),"")</f>
        <v/>
      </c>
      <c r="M123" s="61" t="str">
        <f>IF(AND($C123&lt;M$96,COUNT($E123:L123)&lt;$D$66),$D123/MIN($D$66,COUNT($C$105:$C$124)-COUNT($C$105:$C123)),"")</f>
        <v/>
      </c>
      <c r="N123" s="61" t="str">
        <f>IF(AND($C123&lt;N$96,COUNT($E123:M123)&lt;$D$66),$D123/MIN($D$66,COUNT($C$105:$C$124)-COUNT($C$105:$C123)),"")</f>
        <v/>
      </c>
      <c r="O123" s="61" t="str">
        <f>IF(AND($C123&lt;O$96,COUNT($E123:N123)&lt;$D$66),$D123/MIN($D$66,COUNT($C$105:$C$124)-COUNT($C$105:$C123)),"")</f>
        <v/>
      </c>
      <c r="P123" s="61" t="str">
        <f>IF(AND($C123&lt;P$96,COUNT($E123:O123)&lt;$D$66),$D123/MIN($D$66,COUNT($C$105:$C$124)-COUNT($C$105:$C123)),"")</f>
        <v/>
      </c>
      <c r="Q123" s="61" t="str">
        <f>IF(AND($C123&lt;Q$96,COUNT($E123:P123)&lt;$D$66),$D123/MIN($D$66,COUNT($C$105:$C$124)-COUNT($C$105:$C123)),"")</f>
        <v/>
      </c>
      <c r="R123" s="61" t="str">
        <f>IF(AND($C123&lt;R$96,COUNT($E123:Q123)&lt;$D$66),$D123/MIN($D$66,COUNT($C$105:$C$124)-COUNT($C$105:$C123)),"")</f>
        <v/>
      </c>
      <c r="S123" s="61" t="str">
        <f>IF(AND($C123&lt;S$96,COUNT($E123:R123)&lt;$D$66),$D123/MIN($D$66,COUNT($C$105:$C$124)-COUNT($C$105:$C123)),"")</f>
        <v/>
      </c>
      <c r="T123" s="61" t="str">
        <f>IF(AND($C123&lt;T$96,COUNT($E123:S123)&lt;$D$66),$D123/MIN($D$66,COUNT($C$105:$C$124)-COUNT($C$105:$C123)),"")</f>
        <v/>
      </c>
      <c r="U123" s="61" t="str">
        <f>IF(AND($C123&lt;U$96,COUNT($E123:T123)&lt;$D$66),$D123/MIN($D$66,COUNT($C$105:$C$124)-COUNT($C$105:$C123)),"")</f>
        <v/>
      </c>
      <c r="V123" s="61" t="str">
        <f>IF(AND($C123&lt;V$96,COUNT($E123:U123)&lt;$D$66),$D123/MIN($D$66,COUNT($C$105:$C$124)-COUNT($C$105:$C123)),"")</f>
        <v/>
      </c>
      <c r="W123" s="61" t="str">
        <f>IF(AND($C123&lt;W$96,COUNT($E123:V123)&lt;$D$66),$D123/MIN($D$66,COUNT($C$105:$C$124)-COUNT($C$105:$C123)),"")</f>
        <v/>
      </c>
      <c r="X123" s="61">
        <f>IF(AND($C123&lt;X$96,COUNT($E123:W123)&lt;$D$66),$D123/MIN($D$66,COUNT($C$105:$C$124)-COUNT($C$105:$C123)),"")</f>
        <v>0.95000000000000284</v>
      </c>
      <c r="Y123" s="61">
        <f t="shared" si="33"/>
        <v>0.95000000000000284</v>
      </c>
    </row>
    <row r="124" spans="1:26" x14ac:dyDescent="0.15">
      <c r="B124" s="69"/>
      <c r="C124" s="70">
        <v>49</v>
      </c>
      <c r="D124" s="62">
        <v>0</v>
      </c>
      <c r="E124" s="61" t="str">
        <f t="shared" si="32"/>
        <v/>
      </c>
      <c r="F124" s="61" t="str">
        <f>IF(AND($C124&lt;F$96,COUNT($E124:E124)&lt;$D$66),$D124/MIN($D$66,COUNT($C$105:$C$124)-COUNT($C$105:$C124)),"")</f>
        <v/>
      </c>
      <c r="G124" s="61" t="str">
        <f>IF(AND($C124&lt;G$96,COUNT($E124:F124)&lt;$D$66),$D124/MIN($D$66,COUNT($C$105:$C$124)-COUNT($C$105:$C124)),"")</f>
        <v/>
      </c>
      <c r="H124" s="61" t="str">
        <f>IF(AND($C124&lt;H$96,COUNT($E124:G124)&lt;$D$66),$D124/MIN($D$66,COUNT($C$105:$C$124)-COUNT($C$105:$C124)),"")</f>
        <v/>
      </c>
      <c r="I124" s="61" t="str">
        <f>IF(AND($C124&lt;I$96,COUNT($E124:H124)&lt;$D$66),$D124/MIN($D$66,COUNT($C$105:$C$124)-COUNT($C$105:$C124)),"")</f>
        <v/>
      </c>
      <c r="J124" s="61" t="str">
        <f>IF(AND($C124&lt;J$96,COUNT($E124:I124)&lt;$D$66),$D124/MIN($D$66,COUNT($C$105:$C$124)-COUNT($C$105:$C124)),"")</f>
        <v/>
      </c>
      <c r="K124" s="61" t="str">
        <f>IF(AND($C124&lt;K$96,COUNT($E124:J124)&lt;$D$66),$D124/MIN($D$66,COUNT($C$105:$C$124)-COUNT($C$105:$C124)),"")</f>
        <v/>
      </c>
      <c r="L124" s="61" t="str">
        <f>IF(AND($C124&lt;L$96,COUNT($E124:K124)&lt;$D$66),$D124/MIN($D$66,COUNT($C$105:$C$124)-COUNT($C$105:$C124)),"")</f>
        <v/>
      </c>
      <c r="M124" s="61" t="str">
        <f>IF(AND($C124&lt;M$96,COUNT($E124:L124)&lt;$D$66),$D124/MIN($D$66,COUNT($C$105:$C$124)-COUNT($C$105:$C124)),"")</f>
        <v/>
      </c>
      <c r="N124" s="61" t="str">
        <f>IF(AND($C124&lt;N$96,COUNT($E124:M124)&lt;$D$66),$D124/MIN($D$66,COUNT($C$105:$C$124)-COUNT($C$105:$C124)),"")</f>
        <v/>
      </c>
      <c r="O124" s="61" t="str">
        <f>IF(AND($C124&lt;O$96,COUNT($E124:N124)&lt;$D$66),$D124/MIN($D$66,COUNT($C$105:$C$124)-COUNT($C$105:$C124)),"")</f>
        <v/>
      </c>
      <c r="P124" s="61" t="str">
        <f>IF(AND($C124&lt;P$96,COUNT($E124:O124)&lt;$D$66),$D124/MIN($D$66,COUNT($C$105:$C$124)-COUNT($C$105:$C124)),"")</f>
        <v/>
      </c>
      <c r="Q124" s="61" t="str">
        <f>IF(AND($C124&lt;Q$96,COUNT($E124:P124)&lt;$D$66),$D124/MIN($D$66,COUNT($C$105:$C$124)-COUNT($C$105:$C124)),"")</f>
        <v/>
      </c>
      <c r="R124" s="61" t="str">
        <f>IF(AND($C124&lt;R$96,COUNT($E124:Q124)&lt;$D$66),$D124/MIN($D$66,COUNT($C$105:$C$124)-COUNT($C$105:$C124)),"")</f>
        <v/>
      </c>
      <c r="S124" s="61" t="str">
        <f>IF(AND($C124&lt;S$96,COUNT($E124:R124)&lt;$D$66),$D124/MIN($D$66,COUNT($C$105:$C$124)-COUNT($C$105:$C124)),"")</f>
        <v/>
      </c>
      <c r="T124" s="61" t="str">
        <f>IF(AND($C124&lt;T$96,COUNT($E124:S124)&lt;$D$66),$D124/MIN($D$66,COUNT($C$105:$C$124)-COUNT($C$105:$C124)),"")</f>
        <v/>
      </c>
      <c r="U124" s="61" t="str">
        <f>IF(AND($C124&lt;U$96,COUNT($E124:T124)&lt;$D$66),$D124/MIN($D$66,COUNT($C$105:$C$124)-COUNT($C$105:$C124)),"")</f>
        <v/>
      </c>
      <c r="V124" s="61" t="str">
        <f>IF(AND($C124&lt;V$96,COUNT($E124:U124)&lt;$D$66),$D124/MIN($D$66,COUNT($C$105:$C$124)-COUNT($C$105:$C124)),"")</f>
        <v/>
      </c>
      <c r="W124" s="61" t="str">
        <f>IF(AND($C124&lt;W$96,COUNT($E124:V124)&lt;$D$66),$D124/MIN($D$66,COUNT($C$105:$C$124)-COUNT($C$105:$C124)),"")</f>
        <v/>
      </c>
      <c r="X124" s="61" t="str">
        <f>IF(AND($C124&lt;X$96,COUNT($E124:W124)&lt;$D$66),$D124/MIN($D$66,COUNT($C$105:$C$124)-COUNT($C$105:$C124)),"")</f>
        <v/>
      </c>
      <c r="Y124" s="61">
        <f t="shared" si="33"/>
        <v>0</v>
      </c>
    </row>
    <row r="125" spans="1:26" x14ac:dyDescent="0.15">
      <c r="B125" s="33"/>
      <c r="C125" s="34" t="s">
        <v>105</v>
      </c>
      <c r="D125" s="66"/>
      <c r="E125" s="64">
        <f t="shared" ref="E125:X125" si="34">SUM(E105:E124)</f>
        <v>0</v>
      </c>
      <c r="F125" s="64">
        <f t="shared" si="34"/>
        <v>0.95</v>
      </c>
      <c r="G125" s="64">
        <f t="shared" si="34"/>
        <v>1.9</v>
      </c>
      <c r="H125" s="64">
        <f t="shared" si="34"/>
        <v>2.8499999999999996</v>
      </c>
      <c r="I125" s="64">
        <f t="shared" si="34"/>
        <v>3.8</v>
      </c>
      <c r="J125" s="64">
        <f t="shared" si="34"/>
        <v>4.75</v>
      </c>
      <c r="K125" s="64">
        <f t="shared" si="34"/>
        <v>5.7</v>
      </c>
      <c r="L125" s="64">
        <f t="shared" si="34"/>
        <v>6.65</v>
      </c>
      <c r="M125" s="64">
        <f t="shared" si="34"/>
        <v>7.6000000000000005</v>
      </c>
      <c r="N125" s="64">
        <f t="shared" si="34"/>
        <v>11.4</v>
      </c>
      <c r="O125" s="64">
        <f t="shared" si="34"/>
        <v>12.35</v>
      </c>
      <c r="P125" s="64">
        <f t="shared" si="34"/>
        <v>12.349999999999998</v>
      </c>
      <c r="Q125" s="64">
        <f t="shared" si="34"/>
        <v>12.349999999999998</v>
      </c>
      <c r="R125" s="64">
        <f t="shared" si="34"/>
        <v>12.35</v>
      </c>
      <c r="S125" s="64">
        <f t="shared" si="34"/>
        <v>12.35</v>
      </c>
      <c r="T125" s="64">
        <f t="shared" si="34"/>
        <v>12.35</v>
      </c>
      <c r="U125" s="64">
        <f t="shared" si="34"/>
        <v>12.35</v>
      </c>
      <c r="V125" s="64">
        <f t="shared" si="34"/>
        <v>12.349999999999998</v>
      </c>
      <c r="W125" s="64">
        <f t="shared" si="34"/>
        <v>15.200000000000008</v>
      </c>
      <c r="X125" s="64">
        <f t="shared" si="34"/>
        <v>12.350000000000012</v>
      </c>
      <c r="Y125" s="64">
        <f t="shared" si="33"/>
        <v>171.95000000000002</v>
      </c>
    </row>
    <row r="126" spans="1:26" x14ac:dyDescent="0.15">
      <c r="B126" s="33"/>
      <c r="C126" s="34" t="s">
        <v>106</v>
      </c>
      <c r="D126" s="66"/>
      <c r="E126" s="64">
        <f>E103-E125</f>
        <v>9.5</v>
      </c>
      <c r="F126" s="64">
        <f>E126+F103-F125</f>
        <v>18.05</v>
      </c>
      <c r="G126" s="64">
        <f t="shared" ref="G126:X126" si="35">F126+G103-G125</f>
        <v>25.650000000000002</v>
      </c>
      <c r="H126" s="64">
        <f t="shared" si="35"/>
        <v>32.300000000000004</v>
      </c>
      <c r="I126" s="64">
        <f t="shared" si="35"/>
        <v>38.000000000000007</v>
      </c>
      <c r="J126" s="64">
        <f t="shared" si="35"/>
        <v>42.750000000000007</v>
      </c>
      <c r="K126" s="64">
        <f t="shared" si="35"/>
        <v>46.550000000000004</v>
      </c>
      <c r="L126" s="64">
        <f t="shared" si="35"/>
        <v>49.400000000000006</v>
      </c>
      <c r="M126" s="64">
        <f t="shared" si="35"/>
        <v>79.800000000000011</v>
      </c>
      <c r="N126" s="64">
        <f t="shared" si="35"/>
        <v>77.900000000000006</v>
      </c>
      <c r="O126" s="64">
        <f t="shared" si="35"/>
        <v>74.100000000000009</v>
      </c>
      <c r="P126" s="64">
        <f t="shared" si="35"/>
        <v>69.350000000000009</v>
      </c>
      <c r="Q126" s="64">
        <f t="shared" si="35"/>
        <v>63.65000000000002</v>
      </c>
      <c r="R126" s="64">
        <f t="shared" si="35"/>
        <v>57.000000000000021</v>
      </c>
      <c r="S126" s="64">
        <f t="shared" si="35"/>
        <v>49.40000000000002</v>
      </c>
      <c r="T126" s="64">
        <f t="shared" si="35"/>
        <v>40.850000000000016</v>
      </c>
      <c r="U126" s="64">
        <f t="shared" si="35"/>
        <v>31.350000000000009</v>
      </c>
      <c r="V126" s="64">
        <f t="shared" si="35"/>
        <v>26.600000000000033</v>
      </c>
      <c r="W126" s="64">
        <f t="shared" si="35"/>
        <v>12.350000000000028</v>
      </c>
      <c r="X126" s="64">
        <f t="shared" si="35"/>
        <v>1.5987211554602254E-14</v>
      </c>
      <c r="Y126" s="64"/>
    </row>
    <row r="127" spans="1:26" ht="15" thickBot="1" x14ac:dyDescent="0.2">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9" spans="1:25" ht="15.75" x14ac:dyDescent="0.15">
      <c r="A129" s="4"/>
      <c r="B129" s="33"/>
      <c r="C129" s="34" t="s">
        <v>55</v>
      </c>
      <c r="D129" s="32">
        <f>'主要工事一覧（例）'!C41</f>
        <v>15</v>
      </c>
    </row>
    <row r="130" spans="1:25" ht="15.75" x14ac:dyDescent="0.15">
      <c r="A130" s="4"/>
      <c r="B130" s="24"/>
      <c r="C130" s="24"/>
      <c r="D130" s="29"/>
      <c r="Y130" s="53" t="s">
        <v>54</v>
      </c>
    </row>
    <row r="131" spans="1:25" x14ac:dyDescent="0.15">
      <c r="A131" s="26" t="s">
        <v>103</v>
      </c>
      <c r="E131" s="14">
        <v>30</v>
      </c>
      <c r="F131" s="14">
        <f t="shared" ref="F131:X131" si="36">E131+1</f>
        <v>31</v>
      </c>
      <c r="G131" s="14">
        <f t="shared" si="36"/>
        <v>32</v>
      </c>
      <c r="H131" s="14">
        <f t="shared" si="36"/>
        <v>33</v>
      </c>
      <c r="I131" s="14">
        <f t="shared" si="36"/>
        <v>34</v>
      </c>
      <c r="J131" s="14">
        <f t="shared" si="36"/>
        <v>35</v>
      </c>
      <c r="K131" s="14">
        <f t="shared" si="36"/>
        <v>36</v>
      </c>
      <c r="L131" s="14">
        <f t="shared" si="36"/>
        <v>37</v>
      </c>
      <c r="M131" s="14">
        <f t="shared" si="36"/>
        <v>38</v>
      </c>
      <c r="N131" s="14">
        <f t="shared" si="36"/>
        <v>39</v>
      </c>
      <c r="O131" s="14">
        <f t="shared" si="36"/>
        <v>40</v>
      </c>
      <c r="P131" s="14">
        <f t="shared" si="36"/>
        <v>41</v>
      </c>
      <c r="Q131" s="14">
        <f t="shared" si="36"/>
        <v>42</v>
      </c>
      <c r="R131" s="14">
        <f t="shared" si="36"/>
        <v>43</v>
      </c>
      <c r="S131" s="14">
        <f t="shared" si="36"/>
        <v>44</v>
      </c>
      <c r="T131" s="14">
        <f t="shared" si="36"/>
        <v>45</v>
      </c>
      <c r="U131" s="14">
        <f t="shared" si="36"/>
        <v>46</v>
      </c>
      <c r="V131" s="14">
        <f t="shared" si="36"/>
        <v>47</v>
      </c>
      <c r="W131" s="14">
        <f t="shared" si="36"/>
        <v>48</v>
      </c>
      <c r="X131" s="14">
        <f t="shared" si="36"/>
        <v>49</v>
      </c>
      <c r="Y131" s="10"/>
    </row>
    <row r="132" spans="1:25" x14ac:dyDescent="0.15">
      <c r="E132" s="8">
        <v>1</v>
      </c>
      <c r="F132" s="8">
        <f t="shared" ref="F132:X132" si="37">E132+1</f>
        <v>2</v>
      </c>
      <c r="G132" s="8">
        <f t="shared" si="37"/>
        <v>3</v>
      </c>
      <c r="H132" s="8">
        <f t="shared" si="37"/>
        <v>4</v>
      </c>
      <c r="I132" s="8">
        <f t="shared" si="37"/>
        <v>5</v>
      </c>
      <c r="J132" s="8">
        <f t="shared" si="37"/>
        <v>6</v>
      </c>
      <c r="K132" s="8">
        <f t="shared" si="37"/>
        <v>7</v>
      </c>
      <c r="L132" s="8">
        <f t="shared" si="37"/>
        <v>8</v>
      </c>
      <c r="M132" s="8">
        <f t="shared" si="37"/>
        <v>9</v>
      </c>
      <c r="N132" s="8">
        <f t="shared" si="37"/>
        <v>10</v>
      </c>
      <c r="O132" s="8">
        <f t="shared" si="37"/>
        <v>11</v>
      </c>
      <c r="P132" s="8">
        <f t="shared" si="37"/>
        <v>12</v>
      </c>
      <c r="Q132" s="8">
        <f t="shared" si="37"/>
        <v>13</v>
      </c>
      <c r="R132" s="8">
        <f t="shared" si="37"/>
        <v>14</v>
      </c>
      <c r="S132" s="8">
        <f t="shared" si="37"/>
        <v>15</v>
      </c>
      <c r="T132" s="8">
        <f t="shared" si="37"/>
        <v>16</v>
      </c>
      <c r="U132" s="8">
        <f t="shared" si="37"/>
        <v>17</v>
      </c>
      <c r="V132" s="8">
        <f t="shared" si="37"/>
        <v>18</v>
      </c>
      <c r="W132" s="8">
        <f t="shared" si="37"/>
        <v>19</v>
      </c>
      <c r="X132" s="8">
        <f t="shared" si="37"/>
        <v>20</v>
      </c>
      <c r="Y132" s="11" t="s">
        <v>29</v>
      </c>
    </row>
    <row r="133" spans="1:25" x14ac:dyDescent="0.15">
      <c r="B133" s="2"/>
      <c r="E133" s="9">
        <v>43555</v>
      </c>
      <c r="F133" s="9">
        <f t="shared" ref="F133:X133" si="38">DATE(YEAR(E133)+1,MONTH(E133),DAY(E133))</f>
        <v>43921</v>
      </c>
      <c r="G133" s="9">
        <f t="shared" si="38"/>
        <v>44286</v>
      </c>
      <c r="H133" s="9">
        <f t="shared" si="38"/>
        <v>44651</v>
      </c>
      <c r="I133" s="9">
        <f t="shared" si="38"/>
        <v>45016</v>
      </c>
      <c r="J133" s="9">
        <f t="shared" si="38"/>
        <v>45382</v>
      </c>
      <c r="K133" s="9">
        <f t="shared" si="38"/>
        <v>45747</v>
      </c>
      <c r="L133" s="9">
        <f t="shared" si="38"/>
        <v>46112</v>
      </c>
      <c r="M133" s="9">
        <f t="shared" si="38"/>
        <v>46477</v>
      </c>
      <c r="N133" s="9">
        <f t="shared" si="38"/>
        <v>46843</v>
      </c>
      <c r="O133" s="9">
        <f t="shared" si="38"/>
        <v>47208</v>
      </c>
      <c r="P133" s="9">
        <f t="shared" si="38"/>
        <v>47573</v>
      </c>
      <c r="Q133" s="9">
        <f t="shared" si="38"/>
        <v>47938</v>
      </c>
      <c r="R133" s="9">
        <f t="shared" si="38"/>
        <v>48304</v>
      </c>
      <c r="S133" s="9">
        <f t="shared" si="38"/>
        <v>48669</v>
      </c>
      <c r="T133" s="9">
        <f t="shared" si="38"/>
        <v>49034</v>
      </c>
      <c r="U133" s="9">
        <f t="shared" si="38"/>
        <v>49399</v>
      </c>
      <c r="V133" s="9">
        <f t="shared" si="38"/>
        <v>49765</v>
      </c>
      <c r="W133" s="9">
        <f t="shared" si="38"/>
        <v>50130</v>
      </c>
      <c r="X133" s="9">
        <f t="shared" si="38"/>
        <v>50495</v>
      </c>
      <c r="Y133" s="12"/>
    </row>
    <row r="134" spans="1:25" x14ac:dyDescent="0.15">
      <c r="B134" s="33"/>
      <c r="C134" s="34" t="s">
        <v>99</v>
      </c>
      <c r="D134" s="66"/>
      <c r="E134" s="65">
        <f>'主要工事一覧（例）'!D41</f>
        <v>200</v>
      </c>
      <c r="F134" s="65">
        <f>'主要工事一覧（例）'!E41</f>
        <v>200</v>
      </c>
      <c r="G134" s="65">
        <f>'主要工事一覧（例）'!F41</f>
        <v>200</v>
      </c>
      <c r="H134" s="65">
        <f>'主要工事一覧（例）'!G41</f>
        <v>200</v>
      </c>
      <c r="I134" s="65">
        <f>'主要工事一覧（例）'!H41</f>
        <v>200</v>
      </c>
      <c r="J134" s="65">
        <f>'主要工事一覧（例）'!I41</f>
        <v>200</v>
      </c>
      <c r="K134" s="65">
        <f>'主要工事一覧（例）'!J41</f>
        <v>200</v>
      </c>
      <c r="L134" s="65">
        <f>'主要工事一覧（例）'!K41</f>
        <v>200</v>
      </c>
      <c r="M134" s="65">
        <f>'主要工事一覧（例）'!L41</f>
        <v>800</v>
      </c>
      <c r="N134" s="65">
        <f>'主要工事一覧（例）'!M41</f>
        <v>200</v>
      </c>
      <c r="O134" s="65">
        <f>'主要工事一覧（例）'!N41</f>
        <v>200</v>
      </c>
      <c r="P134" s="65">
        <f>'主要工事一覧（例）'!O41</f>
        <v>200</v>
      </c>
      <c r="Q134" s="65">
        <f>'主要工事一覧（例）'!P41</f>
        <v>200</v>
      </c>
      <c r="R134" s="65">
        <f>'主要工事一覧（例）'!Q41</f>
        <v>200</v>
      </c>
      <c r="S134" s="65">
        <f>'主要工事一覧（例）'!R41</f>
        <v>200</v>
      </c>
      <c r="T134" s="65">
        <f>'主要工事一覧（例）'!S41</f>
        <v>200</v>
      </c>
      <c r="U134" s="65">
        <f>'主要工事一覧（例）'!T41</f>
        <v>200</v>
      </c>
      <c r="V134" s="65">
        <f>'主要工事一覧（例）'!U41</f>
        <v>800</v>
      </c>
      <c r="W134" s="65">
        <f>'主要工事一覧（例）'!V41</f>
        <v>200</v>
      </c>
      <c r="X134" s="65">
        <f>'主要工事一覧（例）'!W41</f>
        <v>200</v>
      </c>
      <c r="Y134" s="65">
        <f>SUM(E134:X134)</f>
        <v>5200</v>
      </c>
    </row>
    <row r="135" spans="1:25" x14ac:dyDescent="0.15">
      <c r="B135" s="33"/>
      <c r="C135" s="34" t="s">
        <v>51</v>
      </c>
      <c r="D135" s="6">
        <v>0.1</v>
      </c>
      <c r="E135" s="64">
        <f t="shared" ref="E135:X135" si="39">E134*$D$135</f>
        <v>20</v>
      </c>
      <c r="F135" s="64">
        <f t="shared" si="39"/>
        <v>20</v>
      </c>
      <c r="G135" s="64">
        <f t="shared" si="39"/>
        <v>20</v>
      </c>
      <c r="H135" s="64">
        <f t="shared" si="39"/>
        <v>20</v>
      </c>
      <c r="I135" s="64">
        <f t="shared" si="39"/>
        <v>20</v>
      </c>
      <c r="J135" s="64">
        <f t="shared" si="39"/>
        <v>20</v>
      </c>
      <c r="K135" s="64">
        <f t="shared" si="39"/>
        <v>20</v>
      </c>
      <c r="L135" s="64">
        <f t="shared" si="39"/>
        <v>20</v>
      </c>
      <c r="M135" s="64">
        <f t="shared" si="39"/>
        <v>80</v>
      </c>
      <c r="N135" s="64">
        <f t="shared" si="39"/>
        <v>20</v>
      </c>
      <c r="O135" s="64">
        <f t="shared" si="39"/>
        <v>20</v>
      </c>
      <c r="P135" s="64">
        <f t="shared" si="39"/>
        <v>20</v>
      </c>
      <c r="Q135" s="64">
        <f t="shared" si="39"/>
        <v>20</v>
      </c>
      <c r="R135" s="64">
        <f t="shared" si="39"/>
        <v>20</v>
      </c>
      <c r="S135" s="64">
        <f t="shared" si="39"/>
        <v>20</v>
      </c>
      <c r="T135" s="64">
        <f t="shared" si="39"/>
        <v>20</v>
      </c>
      <c r="U135" s="64">
        <f t="shared" si="39"/>
        <v>20</v>
      </c>
      <c r="V135" s="64">
        <f t="shared" si="39"/>
        <v>80</v>
      </c>
      <c r="W135" s="64">
        <f t="shared" si="39"/>
        <v>20</v>
      </c>
      <c r="X135" s="64">
        <f t="shared" si="39"/>
        <v>20</v>
      </c>
      <c r="Y135" s="64">
        <f>SUM(E135:X135)</f>
        <v>520</v>
      </c>
    </row>
    <row r="136" spans="1:25" customFormat="1" x14ac:dyDescent="0.15">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customFormat="1" x14ac:dyDescent="0.15">
      <c r="A137" s="1"/>
      <c r="B137" s="1"/>
      <c r="C137" s="1"/>
      <c r="D137" s="1"/>
      <c r="E137" s="14">
        <v>30</v>
      </c>
      <c r="F137" s="14">
        <f t="shared" ref="F137:X137" si="40">E137+1</f>
        <v>31</v>
      </c>
      <c r="G137" s="14">
        <f t="shared" si="40"/>
        <v>32</v>
      </c>
      <c r="H137" s="14">
        <f t="shared" si="40"/>
        <v>33</v>
      </c>
      <c r="I137" s="14">
        <f t="shared" si="40"/>
        <v>34</v>
      </c>
      <c r="J137" s="14">
        <f t="shared" si="40"/>
        <v>35</v>
      </c>
      <c r="K137" s="14">
        <f t="shared" si="40"/>
        <v>36</v>
      </c>
      <c r="L137" s="14">
        <f t="shared" si="40"/>
        <v>37</v>
      </c>
      <c r="M137" s="14">
        <f t="shared" si="40"/>
        <v>38</v>
      </c>
      <c r="N137" s="14">
        <f t="shared" si="40"/>
        <v>39</v>
      </c>
      <c r="O137" s="14">
        <f t="shared" si="40"/>
        <v>40</v>
      </c>
      <c r="P137" s="14">
        <f t="shared" si="40"/>
        <v>41</v>
      </c>
      <c r="Q137" s="14">
        <f t="shared" si="40"/>
        <v>42</v>
      </c>
      <c r="R137" s="14">
        <f t="shared" si="40"/>
        <v>43</v>
      </c>
      <c r="S137" s="14">
        <f t="shared" si="40"/>
        <v>44</v>
      </c>
      <c r="T137" s="14">
        <f t="shared" si="40"/>
        <v>45</v>
      </c>
      <c r="U137" s="14">
        <f t="shared" si="40"/>
        <v>46</v>
      </c>
      <c r="V137" s="14">
        <f t="shared" si="40"/>
        <v>47</v>
      </c>
      <c r="W137" s="14">
        <f t="shared" si="40"/>
        <v>48</v>
      </c>
      <c r="X137" s="14">
        <f t="shared" si="40"/>
        <v>49</v>
      </c>
      <c r="Y137" s="28" t="s">
        <v>63</v>
      </c>
    </row>
    <row r="138" spans="1:25" x14ac:dyDescent="0.15">
      <c r="B138" s="67"/>
      <c r="C138" s="68">
        <f t="array" ref="C138:C157">TRANSPOSE(E131:X131)</f>
        <v>30</v>
      </c>
      <c r="D138" s="59">
        <f t="array" ref="D138:D157">TRANSPOSE(E135:X135)</f>
        <v>20</v>
      </c>
      <c r="E138" s="58" t="str">
        <f t="shared" ref="E138:E157" si="41">IF($C138&lt;E$131,$D138/$D$129,"")</f>
        <v/>
      </c>
      <c r="F138" s="58">
        <f>IF(AND($C138&lt;F$131,COUNT($E138:E138)&lt;$D$129),$D138*(1-$I$3)/$D$129,"")</f>
        <v>1.2666666666666666</v>
      </c>
      <c r="G138" s="58">
        <f>IF(AND($C138&lt;G$131,COUNT($E138:F138)&lt;$D$129),$D138*(1-$I$3)/$D$129,"")</f>
        <v>1.2666666666666666</v>
      </c>
      <c r="H138" s="58">
        <f>IF(AND($C138&lt;H$131,COUNT($E138:G138)&lt;$D$129),$D138*(1-$I$3)/$D$129,"")</f>
        <v>1.2666666666666666</v>
      </c>
      <c r="I138" s="58">
        <f>IF(AND($C138&lt;I$131,COUNT($E138:H138)&lt;$D$129),$D138*(1-$I$3)/$D$129,"")</f>
        <v>1.2666666666666666</v>
      </c>
      <c r="J138" s="58">
        <f>IF(AND($C138&lt;J$131,COUNT($E138:I138)&lt;$D$129),$D138*(1-$I$3)/$D$129,"")</f>
        <v>1.2666666666666666</v>
      </c>
      <c r="K138" s="58">
        <f>IF(AND($C138&lt;K$131,COUNT($E138:J138)&lt;$D$129),$D138*(1-$I$3)/$D$129,"")</f>
        <v>1.2666666666666666</v>
      </c>
      <c r="L138" s="58">
        <f>IF(AND($C138&lt;L$131,COUNT($E138:K138)&lt;$D$129),$D138*(1-$I$3)/$D$129,"")</f>
        <v>1.2666666666666666</v>
      </c>
      <c r="M138" s="58">
        <f>IF(AND($C138&lt;M$131,COUNT($E138:L138)&lt;$D$129),$D138*(1-$I$3)/$D$129,"")</f>
        <v>1.2666666666666666</v>
      </c>
      <c r="N138" s="58">
        <f>IF(AND($C138&lt;N$131,COUNT($E138:M138)&lt;$D$129),$D138*(1-$I$3)/$D$129,"")</f>
        <v>1.2666666666666666</v>
      </c>
      <c r="O138" s="58">
        <f>IF(AND($C138&lt;O$131,COUNT($E138:N138)&lt;$D$129),$D138*(1-$I$3)/$D$129,"")</f>
        <v>1.2666666666666666</v>
      </c>
      <c r="P138" s="58">
        <f>IF(AND($C138&lt;P$131,COUNT($E138:O138)&lt;$D$129),$D138*(1-$I$3)/$D$129,"")</f>
        <v>1.2666666666666666</v>
      </c>
      <c r="Q138" s="58">
        <f>IF(AND($C138&lt;Q$131,COUNT($E138:P138)&lt;$D$129),$D138*(1-$I$3)/$D$129,"")</f>
        <v>1.2666666666666666</v>
      </c>
      <c r="R138" s="58">
        <f>IF(AND($C138&lt;R$131,COUNT($E138:Q138)&lt;$D$129),$D138*(1-$I$3)/$D$129,"")</f>
        <v>1.2666666666666666</v>
      </c>
      <c r="S138" s="58">
        <f>IF(AND($C138&lt;S$131,COUNT($E138:R138)&lt;$D$129),$D138*(1-$I$3)/$D$129,"")</f>
        <v>1.2666666666666666</v>
      </c>
      <c r="T138" s="58">
        <f>IF(AND($C138&lt;T$131,COUNT($E138:S138)&lt;$D$129),$D138*(1-$I$3)/$D$129,"")</f>
        <v>1.2666666666666666</v>
      </c>
      <c r="U138" s="58" t="str">
        <f>IF(AND($C138&lt;U$131,COUNT($E138:T138)&lt;$D$129),$D138*(1-$I$3)/$D$129,"")</f>
        <v/>
      </c>
      <c r="V138" s="58" t="str">
        <f>IF(AND($C138&lt;V$131,COUNT($E138:U138)&lt;$D$129),$D138*(1-$I$3)/$D$129,"")</f>
        <v/>
      </c>
      <c r="W138" s="58" t="str">
        <f>IF(AND($C138&lt;W$131,COUNT($E138:V138)&lt;$D$129),$D138*(1-$I$3)/$D$129,"")</f>
        <v/>
      </c>
      <c r="X138" s="58" t="str">
        <f>IF(AND($C138&lt;X$131,COUNT($E138:W138)&lt;$D$129),$D138*(1-$I$3)/$D$129,"")</f>
        <v/>
      </c>
      <c r="Y138" s="58">
        <f t="shared" ref="Y138:Y157" si="42">D138-SUM(E138:X138)</f>
        <v>1.0000000000000071</v>
      </c>
    </row>
    <row r="139" spans="1:25" x14ac:dyDescent="0.15">
      <c r="B139" s="69"/>
      <c r="C139" s="70">
        <v>31</v>
      </c>
      <c r="D139" s="60">
        <v>20</v>
      </c>
      <c r="E139" s="61" t="str">
        <f t="shared" si="41"/>
        <v/>
      </c>
      <c r="F139" s="61" t="str">
        <f>IF(AND($C139&lt;F$131,COUNT($E139:E139)&lt;$D$129),$D139*(1-$I$3)/$D$129,"")</f>
        <v/>
      </c>
      <c r="G139" s="61">
        <f>IF(AND($C139&lt;G$131,COUNT($E139:F139)&lt;$D$129),$D139*(1-$I$3)/$D$129,"")</f>
        <v>1.2666666666666666</v>
      </c>
      <c r="H139" s="61">
        <f>IF(AND($C139&lt;H$131,COUNT($E139:G139)&lt;$D$129),$D139*(1-$I$3)/$D$129,"")</f>
        <v>1.2666666666666666</v>
      </c>
      <c r="I139" s="61">
        <f>IF(AND($C139&lt;I$131,COUNT($E139:H139)&lt;$D$129),$D139*(1-$I$3)/$D$129,"")</f>
        <v>1.2666666666666666</v>
      </c>
      <c r="J139" s="61">
        <f>IF(AND($C139&lt;J$131,COUNT($E139:I139)&lt;$D$129),$D139*(1-$I$3)/$D$129,"")</f>
        <v>1.2666666666666666</v>
      </c>
      <c r="K139" s="61">
        <f>IF(AND($C139&lt;K$131,COUNT($E139:J139)&lt;$D$129),$D139*(1-$I$3)/$D$129,"")</f>
        <v>1.2666666666666666</v>
      </c>
      <c r="L139" s="61">
        <f>IF(AND($C139&lt;L$131,COUNT($E139:K139)&lt;$D$129),$D139*(1-$I$3)/$D$129,"")</f>
        <v>1.2666666666666666</v>
      </c>
      <c r="M139" s="61">
        <f>IF(AND($C139&lt;M$131,COUNT($E139:L139)&lt;$D$129),$D139*(1-$I$3)/$D$129,"")</f>
        <v>1.2666666666666666</v>
      </c>
      <c r="N139" s="61">
        <f>IF(AND($C139&lt;N$131,COUNT($E139:M139)&lt;$D$129),$D139*(1-$I$3)/$D$129,"")</f>
        <v>1.2666666666666666</v>
      </c>
      <c r="O139" s="61">
        <f>IF(AND($C139&lt;O$131,COUNT($E139:N139)&lt;$D$129),$D139*(1-$I$3)/$D$129,"")</f>
        <v>1.2666666666666666</v>
      </c>
      <c r="P139" s="61">
        <f>IF(AND($C139&lt;P$131,COUNT($E139:O139)&lt;$D$129),$D139*(1-$I$3)/$D$129,"")</f>
        <v>1.2666666666666666</v>
      </c>
      <c r="Q139" s="61">
        <f>IF(AND($C139&lt;Q$131,COUNT($E139:P139)&lt;$D$129),$D139*(1-$I$3)/$D$129,"")</f>
        <v>1.2666666666666666</v>
      </c>
      <c r="R139" s="61">
        <f>IF(AND($C139&lt;R$131,COUNT($E139:Q139)&lt;$D$129),$D139*(1-$I$3)/$D$129,"")</f>
        <v>1.2666666666666666</v>
      </c>
      <c r="S139" s="61">
        <f>IF(AND($C139&lt;S$131,COUNT($E139:R139)&lt;$D$129),$D139*(1-$I$3)/$D$129,"")</f>
        <v>1.2666666666666666</v>
      </c>
      <c r="T139" s="61">
        <f>IF(AND($C139&lt;T$131,COUNT($E139:S139)&lt;$D$129),$D139*(1-$I$3)/$D$129,"")</f>
        <v>1.2666666666666666</v>
      </c>
      <c r="U139" s="61">
        <f>IF(AND($C139&lt;U$131,COUNT($E139:T139)&lt;$D$129),$D139*(1-$I$3)/$D$129,"")</f>
        <v>1.2666666666666666</v>
      </c>
      <c r="V139" s="61" t="str">
        <f>IF(AND($C139&lt;V$131,COUNT($E139:U139)&lt;$D$129),$D139*(1-$I$3)/$D$129,"")</f>
        <v/>
      </c>
      <c r="W139" s="61" t="str">
        <f>IF(AND($C139&lt;W$131,COUNT($E139:V139)&lt;$D$129),$D139*(1-$I$3)/$D$129,"")</f>
        <v/>
      </c>
      <c r="X139" s="61" t="str">
        <f>IF(AND($C139&lt;X$131,COUNT($E139:W139)&lt;$D$129),$D139*(1-$I$3)/$D$129,"")</f>
        <v/>
      </c>
      <c r="Y139" s="61">
        <f t="shared" si="42"/>
        <v>1.0000000000000071</v>
      </c>
    </row>
    <row r="140" spans="1:25" x14ac:dyDescent="0.15">
      <c r="B140" s="69"/>
      <c r="C140" s="70">
        <v>32</v>
      </c>
      <c r="D140" s="60">
        <v>20</v>
      </c>
      <c r="E140" s="61" t="str">
        <f t="shared" si="41"/>
        <v/>
      </c>
      <c r="F140" s="61" t="str">
        <f>IF(AND($C140&lt;F$131,COUNT($E140:E140)&lt;$D$129),$D140*(1-$I$3)/$D$129,"")</f>
        <v/>
      </c>
      <c r="G140" s="61" t="str">
        <f>IF(AND($C140&lt;G$131,COUNT($E140:F140)&lt;$D$129),$D140*(1-$I$3)/$D$129,"")</f>
        <v/>
      </c>
      <c r="H140" s="61">
        <f>IF(AND($C140&lt;H$131,COUNT($E140:G140)&lt;$D$129),$D140*(1-$I$3)/$D$129,"")</f>
        <v>1.2666666666666666</v>
      </c>
      <c r="I140" s="61">
        <f>IF(AND($C140&lt;I$131,COUNT($E140:H140)&lt;$D$129),$D140*(1-$I$3)/$D$129,"")</f>
        <v>1.2666666666666666</v>
      </c>
      <c r="J140" s="61">
        <f>IF(AND($C140&lt;J$131,COUNT($E140:I140)&lt;$D$129),$D140*(1-$I$3)/$D$129,"")</f>
        <v>1.2666666666666666</v>
      </c>
      <c r="K140" s="61">
        <f>IF(AND($C140&lt;K$131,COUNT($E140:J140)&lt;$D$129),$D140*(1-$I$3)/$D$129,"")</f>
        <v>1.2666666666666666</v>
      </c>
      <c r="L140" s="61">
        <f>IF(AND($C140&lt;L$131,COUNT($E140:K140)&lt;$D$129),$D140*(1-$I$3)/$D$129,"")</f>
        <v>1.2666666666666666</v>
      </c>
      <c r="M140" s="61">
        <f>IF(AND($C140&lt;M$131,COUNT($E140:L140)&lt;$D$129),$D140*(1-$I$3)/$D$129,"")</f>
        <v>1.2666666666666666</v>
      </c>
      <c r="N140" s="61">
        <f>IF(AND($C140&lt;N$131,COUNT($E140:M140)&lt;$D$129),$D140*(1-$I$3)/$D$129,"")</f>
        <v>1.2666666666666666</v>
      </c>
      <c r="O140" s="61">
        <f>IF(AND($C140&lt;O$131,COUNT($E140:N140)&lt;$D$129),$D140*(1-$I$3)/$D$129,"")</f>
        <v>1.2666666666666666</v>
      </c>
      <c r="P140" s="61">
        <f>IF(AND($C140&lt;P$131,COUNT($E140:O140)&lt;$D$129),$D140*(1-$I$3)/$D$129,"")</f>
        <v>1.2666666666666666</v>
      </c>
      <c r="Q140" s="61">
        <f>IF(AND($C140&lt;Q$131,COUNT($E140:P140)&lt;$D$129),$D140*(1-$I$3)/$D$129,"")</f>
        <v>1.2666666666666666</v>
      </c>
      <c r="R140" s="61">
        <f>IF(AND($C140&lt;R$131,COUNT($E140:Q140)&lt;$D$129),$D140*(1-$I$3)/$D$129,"")</f>
        <v>1.2666666666666666</v>
      </c>
      <c r="S140" s="61">
        <f>IF(AND($C140&lt;S$131,COUNT($E140:R140)&lt;$D$129),$D140*(1-$I$3)/$D$129,"")</f>
        <v>1.2666666666666666</v>
      </c>
      <c r="T140" s="61">
        <f>IF(AND($C140&lt;T$131,COUNT($E140:S140)&lt;$D$129),$D140*(1-$I$3)/$D$129,"")</f>
        <v>1.2666666666666666</v>
      </c>
      <c r="U140" s="61">
        <f>IF(AND($C140&lt;U$131,COUNT($E140:T140)&lt;$D$129),$D140*(1-$I$3)/$D$129,"")</f>
        <v>1.2666666666666666</v>
      </c>
      <c r="V140" s="61">
        <f>IF(AND($C140&lt;V$131,COUNT($E140:U140)&lt;$D$129),$D140*(1-$I$3)/$D$129,"")</f>
        <v>1.2666666666666666</v>
      </c>
      <c r="W140" s="61" t="str">
        <f>IF(AND($C140&lt;W$131,COUNT($E140:V140)&lt;$D$129),$D140*(1-$I$3)/$D$129,"")</f>
        <v/>
      </c>
      <c r="X140" s="61" t="str">
        <f>IF(AND($C140&lt;X$131,COUNT($E140:W140)&lt;$D$129),$D140*(1-$I$3)/$D$129,"")</f>
        <v/>
      </c>
      <c r="Y140" s="61">
        <f t="shared" si="42"/>
        <v>1.0000000000000071</v>
      </c>
    </row>
    <row r="141" spans="1:25" x14ac:dyDescent="0.15">
      <c r="B141" s="69"/>
      <c r="C141" s="70">
        <v>33</v>
      </c>
      <c r="D141" s="60">
        <v>20</v>
      </c>
      <c r="E141" s="61" t="str">
        <f t="shared" si="41"/>
        <v/>
      </c>
      <c r="F141" s="61" t="str">
        <f>IF(AND($C141&lt;F$131,COUNT($E141:E141)&lt;$D$129),$D141*(1-$I$3)/$D$129,"")</f>
        <v/>
      </c>
      <c r="G141" s="61" t="str">
        <f>IF(AND($C141&lt;G$131,COUNT($E141:F141)&lt;$D$129),$D141*(1-$I$3)/$D$129,"")</f>
        <v/>
      </c>
      <c r="H141" s="61" t="str">
        <f>IF(AND($C141&lt;H$131,COUNT($E141:G141)&lt;$D$129),$D141*(1-$I$3)/$D$129,"")</f>
        <v/>
      </c>
      <c r="I141" s="61">
        <f>IF(AND($C141&lt;I$131,COUNT($E141:H141)&lt;$D$129),$D141*(1-$I$3)/$D$129,"")</f>
        <v>1.2666666666666666</v>
      </c>
      <c r="J141" s="61">
        <f>IF(AND($C141&lt;J$131,COUNT($E141:I141)&lt;$D$129),$D141*(1-$I$3)/$D$129,"")</f>
        <v>1.2666666666666666</v>
      </c>
      <c r="K141" s="61">
        <f>IF(AND($C141&lt;K$131,COUNT($E141:J141)&lt;$D$129),$D141*(1-$I$3)/$D$129,"")</f>
        <v>1.2666666666666666</v>
      </c>
      <c r="L141" s="61">
        <f>IF(AND($C141&lt;L$131,COUNT($E141:K141)&lt;$D$129),$D141*(1-$I$3)/$D$129,"")</f>
        <v>1.2666666666666666</v>
      </c>
      <c r="M141" s="61">
        <f>IF(AND($C141&lt;M$131,COUNT($E141:L141)&lt;$D$129),$D141*(1-$I$3)/$D$129,"")</f>
        <v>1.2666666666666666</v>
      </c>
      <c r="N141" s="61">
        <f>IF(AND($C141&lt;N$131,COUNT($E141:M141)&lt;$D$129),$D141*(1-$I$3)/$D$129,"")</f>
        <v>1.2666666666666666</v>
      </c>
      <c r="O141" s="61">
        <f>IF(AND($C141&lt;O$131,COUNT($E141:N141)&lt;$D$129),$D141*(1-$I$3)/$D$129,"")</f>
        <v>1.2666666666666666</v>
      </c>
      <c r="P141" s="61">
        <f>IF(AND($C141&lt;P$131,COUNT($E141:O141)&lt;$D$129),$D141*(1-$I$3)/$D$129,"")</f>
        <v>1.2666666666666666</v>
      </c>
      <c r="Q141" s="61">
        <f>IF(AND($C141&lt;Q$131,COUNT($E141:P141)&lt;$D$129),$D141*(1-$I$3)/$D$129,"")</f>
        <v>1.2666666666666666</v>
      </c>
      <c r="R141" s="61">
        <f>IF(AND($C141&lt;R$131,COUNT($E141:Q141)&lt;$D$129),$D141*(1-$I$3)/$D$129,"")</f>
        <v>1.2666666666666666</v>
      </c>
      <c r="S141" s="61">
        <f>IF(AND($C141&lt;S$131,COUNT($E141:R141)&lt;$D$129),$D141*(1-$I$3)/$D$129,"")</f>
        <v>1.2666666666666666</v>
      </c>
      <c r="T141" s="61">
        <f>IF(AND($C141&lt;T$131,COUNT($E141:S141)&lt;$D$129),$D141*(1-$I$3)/$D$129,"")</f>
        <v>1.2666666666666666</v>
      </c>
      <c r="U141" s="61">
        <f>IF(AND($C141&lt;U$131,COUNT($E141:T141)&lt;$D$129),$D141*(1-$I$3)/$D$129,"")</f>
        <v>1.2666666666666666</v>
      </c>
      <c r="V141" s="61">
        <f>IF(AND($C141&lt;V$131,COUNT($E141:U141)&lt;$D$129),$D141*(1-$I$3)/$D$129,"")</f>
        <v>1.2666666666666666</v>
      </c>
      <c r="W141" s="61">
        <f>IF(AND($C141&lt;W$131,COUNT($E141:V141)&lt;$D$129),$D141*(1-$I$3)/$D$129,"")</f>
        <v>1.2666666666666666</v>
      </c>
      <c r="X141" s="61" t="str">
        <f>IF(AND($C141&lt;X$131,COUNT($E141:W141)&lt;$D$129),$D141*(1-$I$3)/$D$129,"")</f>
        <v/>
      </c>
      <c r="Y141" s="61">
        <f t="shared" si="42"/>
        <v>1.0000000000000071</v>
      </c>
    </row>
    <row r="142" spans="1:25" x14ac:dyDescent="0.15">
      <c r="B142" s="69"/>
      <c r="C142" s="70">
        <v>34</v>
      </c>
      <c r="D142" s="60">
        <v>20</v>
      </c>
      <c r="E142" s="61" t="str">
        <f t="shared" si="41"/>
        <v/>
      </c>
      <c r="F142" s="61" t="str">
        <f>IF(AND($C142&lt;F$131,COUNT($E142:E142)&lt;$D$129),$D142*(1-$I$3)/$D$129,"")</f>
        <v/>
      </c>
      <c r="G142" s="61" t="str">
        <f>IF(AND($C142&lt;G$131,COUNT($E142:F142)&lt;$D$129),$D142*(1-$I$3)/$D$129,"")</f>
        <v/>
      </c>
      <c r="H142" s="61" t="str">
        <f>IF(AND($C142&lt;H$131,COUNT($E142:G142)&lt;$D$129),$D142*(1-$I$3)/$D$129,"")</f>
        <v/>
      </c>
      <c r="I142" s="61" t="str">
        <f>IF(AND($C142&lt;I$131,COUNT($E142:H142)&lt;$D$129),$D142*(1-$I$3)/$D$129,"")</f>
        <v/>
      </c>
      <c r="J142" s="61">
        <f>IF(AND($C142&lt;J$131,COUNT($E142:I142)&lt;$D$129),$D142*(1-$I$3)/$D$129,"")</f>
        <v>1.2666666666666666</v>
      </c>
      <c r="K142" s="61">
        <f>IF(AND($C142&lt;K$131,COUNT($E142:J142)&lt;$D$129),$D142*(1-$I$3)/$D$129,"")</f>
        <v>1.2666666666666666</v>
      </c>
      <c r="L142" s="61">
        <f>IF(AND($C142&lt;L$131,COUNT($E142:K142)&lt;$D$129),$D142*(1-$I$3)/$D$129,"")</f>
        <v>1.2666666666666666</v>
      </c>
      <c r="M142" s="61">
        <f>IF(AND($C142&lt;M$131,COUNT($E142:L142)&lt;$D$129),$D142*(1-$I$3)/$D$129,"")</f>
        <v>1.2666666666666666</v>
      </c>
      <c r="N142" s="61">
        <f>IF(AND($C142&lt;N$131,COUNT($E142:M142)&lt;$D$129),$D142*(1-$I$3)/$D$129,"")</f>
        <v>1.2666666666666666</v>
      </c>
      <c r="O142" s="61">
        <f>IF(AND($C142&lt;O$131,COUNT($E142:N142)&lt;$D$129),$D142*(1-$I$3)/$D$129,"")</f>
        <v>1.2666666666666666</v>
      </c>
      <c r="P142" s="61">
        <f>IF(AND($C142&lt;P$131,COUNT($E142:O142)&lt;$D$129),$D142*(1-$I$3)/$D$129,"")</f>
        <v>1.2666666666666666</v>
      </c>
      <c r="Q142" s="61">
        <f>IF(AND($C142&lt;Q$131,COUNT($E142:P142)&lt;$D$129),$D142*(1-$I$3)/$D$129,"")</f>
        <v>1.2666666666666666</v>
      </c>
      <c r="R142" s="61">
        <f>IF(AND($C142&lt;R$131,COUNT($E142:Q142)&lt;$D$129),$D142*(1-$I$3)/$D$129,"")</f>
        <v>1.2666666666666666</v>
      </c>
      <c r="S142" s="61">
        <f>IF(AND($C142&lt;S$131,COUNT($E142:R142)&lt;$D$129),$D142*(1-$I$3)/$D$129,"")</f>
        <v>1.2666666666666666</v>
      </c>
      <c r="T142" s="61">
        <f>IF(AND($C142&lt;T$131,COUNT($E142:S142)&lt;$D$129),$D142*(1-$I$3)/$D$129,"")</f>
        <v>1.2666666666666666</v>
      </c>
      <c r="U142" s="61">
        <f>IF(AND($C142&lt;U$131,COUNT($E142:T142)&lt;$D$129),$D142*(1-$I$3)/$D$129,"")</f>
        <v>1.2666666666666666</v>
      </c>
      <c r="V142" s="61">
        <f>IF(AND($C142&lt;V$131,COUNT($E142:U142)&lt;$D$129),$D142*(1-$I$3)/$D$129,"")</f>
        <v>1.2666666666666666</v>
      </c>
      <c r="W142" s="61">
        <f>IF(AND($C142&lt;W$131,COUNT($E142:V142)&lt;$D$129),$D142*(1-$I$3)/$D$129,"")</f>
        <v>1.2666666666666666</v>
      </c>
      <c r="X142" s="61">
        <f>IF(AND($C142&lt;X$131,COUNT($E142:W142)&lt;$D$129),$D142*(1-$I$3)/$D$129,"")</f>
        <v>1.2666666666666666</v>
      </c>
      <c r="Y142" s="61">
        <f t="shared" si="42"/>
        <v>1.0000000000000071</v>
      </c>
    </row>
    <row r="143" spans="1:25" x14ac:dyDescent="0.15">
      <c r="B143" s="69"/>
      <c r="C143" s="70">
        <v>35</v>
      </c>
      <c r="D143" s="60">
        <v>20</v>
      </c>
      <c r="E143" s="61" t="str">
        <f t="shared" si="41"/>
        <v/>
      </c>
      <c r="F143" s="61" t="str">
        <f>IF(AND($C143&lt;F$131,COUNT($E143:E143)&lt;$D$129),$D143*(1-$I$3)/$D$129,"")</f>
        <v/>
      </c>
      <c r="G143" s="61" t="str">
        <f>IF(AND($C143&lt;G$131,COUNT($E143:F143)&lt;$D$129),$D143*(1-$I$3)/$D$129,"")</f>
        <v/>
      </c>
      <c r="H143" s="61" t="str">
        <f>IF(AND($C143&lt;H$131,COUNT($E143:G143)&lt;$D$129),$D143*(1-$I$3)/$D$129,"")</f>
        <v/>
      </c>
      <c r="I143" s="61" t="str">
        <f>IF(AND($C143&lt;I$131,COUNT($E143:H143)&lt;$D$129),$D143*(1-$I$3)/$D$129,"")</f>
        <v/>
      </c>
      <c r="J143" s="61" t="str">
        <f>IF(AND($C143&lt;J$131,COUNT($E143:I143)&lt;$D$129),$D143*(1-$I$3)/$D$129,"")</f>
        <v/>
      </c>
      <c r="K143" s="61">
        <f>IF(AND($C143&lt;K$131,COUNT($E143:J143)&lt;$D$129),$D143*(1-$I$3)/$D$129,"")</f>
        <v>1.2666666666666666</v>
      </c>
      <c r="L143" s="61">
        <f>IF(AND($C143&lt;L$131,COUNT($E143:K143)&lt;$D$129),$D143*(1-$I$3)/$D$129,"")</f>
        <v>1.2666666666666666</v>
      </c>
      <c r="M143" s="61">
        <f>IF(AND($C143&lt;M$131,COUNT($E143:L143)&lt;$D$129),$D143*(1-$I$3)/$D$129,"")</f>
        <v>1.2666666666666666</v>
      </c>
      <c r="N143" s="61">
        <f>IF(AND($C143&lt;N$131,COUNT($E143:M143)&lt;$D$129),$D143*(1-$I$3)/$D$129,"")</f>
        <v>1.2666666666666666</v>
      </c>
      <c r="O143" s="61">
        <f>IF(AND($C143&lt;O$131,COUNT($E143:N143)&lt;$D$129),$D143*(1-$I$3)/$D$129,"")</f>
        <v>1.2666666666666666</v>
      </c>
      <c r="P143" s="61">
        <f>IF(AND($C143&lt;P$131,COUNT($E143:O143)&lt;$D$129),$D143*(1-$I$3)/$D$129,"")</f>
        <v>1.2666666666666666</v>
      </c>
      <c r="Q143" s="61">
        <f>IF(AND($C143&lt;Q$131,COUNT($E143:P143)&lt;$D$129),$D143*(1-$I$3)/$D$129,"")</f>
        <v>1.2666666666666666</v>
      </c>
      <c r="R143" s="61">
        <f>IF(AND($C143&lt;R$131,COUNT($E143:Q143)&lt;$D$129),$D143*(1-$I$3)/$D$129,"")</f>
        <v>1.2666666666666666</v>
      </c>
      <c r="S143" s="61">
        <f>IF(AND($C143&lt;S$131,COUNT($E143:R143)&lt;$D$129),$D143*(1-$I$3)/$D$129,"")</f>
        <v>1.2666666666666666</v>
      </c>
      <c r="T143" s="61">
        <f>IF(AND($C143&lt;T$131,COUNT($E143:S143)&lt;$D$129),$D143*(1-$I$3)/$D$129,"")</f>
        <v>1.2666666666666666</v>
      </c>
      <c r="U143" s="61">
        <f>IF(AND($C143&lt;U$131,COUNT($E143:T143)&lt;$D$129),$D143*(1-$I$3)/$D$129,"")</f>
        <v>1.2666666666666666</v>
      </c>
      <c r="V143" s="61">
        <f>IF(AND($C143&lt;V$131,COUNT($E143:U143)&lt;$D$129),$D143*(1-$I$3)/$D$129,"")</f>
        <v>1.2666666666666666</v>
      </c>
      <c r="W143" s="61">
        <f>IF(AND($C143&lt;W$131,COUNT($E143:V143)&lt;$D$129),$D143*(1-$I$3)/$D$129,"")</f>
        <v>1.2666666666666666</v>
      </c>
      <c r="X143" s="61">
        <f>IF(AND($C143&lt;X$131,COUNT($E143:W143)&lt;$D$129),$D143*(1-$I$3)/$D$129,"")</f>
        <v>1.2666666666666666</v>
      </c>
      <c r="Y143" s="61">
        <f t="shared" si="42"/>
        <v>2.2666666666666728</v>
      </c>
    </row>
    <row r="144" spans="1:25" x14ac:dyDescent="0.15">
      <c r="B144" s="69"/>
      <c r="C144" s="70">
        <v>36</v>
      </c>
      <c r="D144" s="60">
        <v>20</v>
      </c>
      <c r="E144" s="61" t="str">
        <f t="shared" si="41"/>
        <v/>
      </c>
      <c r="F144" s="61" t="str">
        <f>IF(AND($C144&lt;F$131,COUNT($E144:E144)&lt;$D$129),$D144*(1-$I$3)/$D$129,"")</f>
        <v/>
      </c>
      <c r="G144" s="61" t="str">
        <f>IF(AND($C144&lt;G$131,COUNT($E144:F144)&lt;$D$129),$D144*(1-$I$3)/$D$129,"")</f>
        <v/>
      </c>
      <c r="H144" s="61" t="str">
        <f>IF(AND($C144&lt;H$131,COUNT($E144:G144)&lt;$D$129),$D144*(1-$I$3)/$D$129,"")</f>
        <v/>
      </c>
      <c r="I144" s="61" t="str">
        <f>IF(AND($C144&lt;I$131,COUNT($E144:H144)&lt;$D$129),$D144*(1-$I$3)/$D$129,"")</f>
        <v/>
      </c>
      <c r="J144" s="61" t="str">
        <f>IF(AND($C144&lt;J$131,COUNT($E144:I144)&lt;$D$129),$D144*(1-$I$3)/$D$129,"")</f>
        <v/>
      </c>
      <c r="K144" s="61" t="str">
        <f>IF(AND($C144&lt;K$131,COUNT($E144:J144)&lt;$D$129),$D144*(1-$I$3)/$D$129,"")</f>
        <v/>
      </c>
      <c r="L144" s="61">
        <f>IF(AND($C144&lt;L$131,COUNT($E144:K144)&lt;$D$129),$D144*(1-$I$3)/$D$129,"")</f>
        <v>1.2666666666666666</v>
      </c>
      <c r="M144" s="61">
        <f>IF(AND($C144&lt;M$131,COUNT($E144:L144)&lt;$D$129),$D144*(1-$I$3)/$D$129,"")</f>
        <v>1.2666666666666666</v>
      </c>
      <c r="N144" s="61">
        <f>IF(AND($C144&lt;N$131,COUNT($E144:M144)&lt;$D$129),$D144*(1-$I$3)/$D$129,"")</f>
        <v>1.2666666666666666</v>
      </c>
      <c r="O144" s="61">
        <f>IF(AND($C144&lt;O$131,COUNT($E144:N144)&lt;$D$129),$D144*(1-$I$3)/$D$129,"")</f>
        <v>1.2666666666666666</v>
      </c>
      <c r="P144" s="61">
        <f>IF(AND($C144&lt;P$131,COUNT($E144:O144)&lt;$D$129),$D144*(1-$I$3)/$D$129,"")</f>
        <v>1.2666666666666666</v>
      </c>
      <c r="Q144" s="61">
        <f>IF(AND($C144&lt;Q$131,COUNT($E144:P144)&lt;$D$129),$D144*(1-$I$3)/$D$129,"")</f>
        <v>1.2666666666666666</v>
      </c>
      <c r="R144" s="61">
        <f>IF(AND($C144&lt;R$131,COUNT($E144:Q144)&lt;$D$129),$D144*(1-$I$3)/$D$129,"")</f>
        <v>1.2666666666666666</v>
      </c>
      <c r="S144" s="61">
        <f>IF(AND($C144&lt;S$131,COUNT($E144:R144)&lt;$D$129),$D144*(1-$I$3)/$D$129,"")</f>
        <v>1.2666666666666666</v>
      </c>
      <c r="T144" s="61">
        <f>IF(AND($C144&lt;T$131,COUNT($E144:S144)&lt;$D$129),$D144*(1-$I$3)/$D$129,"")</f>
        <v>1.2666666666666666</v>
      </c>
      <c r="U144" s="61">
        <f>IF(AND($C144&lt;U$131,COUNT($E144:T144)&lt;$D$129),$D144*(1-$I$3)/$D$129,"")</f>
        <v>1.2666666666666666</v>
      </c>
      <c r="V144" s="61">
        <f>IF(AND($C144&lt;V$131,COUNT($E144:U144)&lt;$D$129),$D144*(1-$I$3)/$D$129,"")</f>
        <v>1.2666666666666666</v>
      </c>
      <c r="W144" s="61">
        <f>IF(AND($C144&lt;W$131,COUNT($E144:V144)&lt;$D$129),$D144*(1-$I$3)/$D$129,"")</f>
        <v>1.2666666666666666</v>
      </c>
      <c r="X144" s="61">
        <f>IF(AND($C144&lt;X$131,COUNT($E144:W144)&lt;$D$129),$D144*(1-$I$3)/$D$129,"")</f>
        <v>1.2666666666666666</v>
      </c>
      <c r="Y144" s="61">
        <f t="shared" si="42"/>
        <v>3.5333333333333385</v>
      </c>
    </row>
    <row r="145" spans="1:25" x14ac:dyDescent="0.15">
      <c r="B145" s="69"/>
      <c r="C145" s="70">
        <v>37</v>
      </c>
      <c r="D145" s="60">
        <v>20</v>
      </c>
      <c r="E145" s="61" t="str">
        <f t="shared" si="41"/>
        <v/>
      </c>
      <c r="F145" s="61" t="str">
        <f>IF(AND($C145&lt;F$131,COUNT($E145:E145)&lt;$D$129),$D145*(1-$I$3)/$D$129,"")</f>
        <v/>
      </c>
      <c r="G145" s="61" t="str">
        <f>IF(AND($C145&lt;G$131,COUNT($E145:F145)&lt;$D$129),$D145*(1-$I$3)/$D$129,"")</f>
        <v/>
      </c>
      <c r="H145" s="61" t="str">
        <f>IF(AND($C145&lt;H$131,COUNT($E145:G145)&lt;$D$129),$D145*(1-$I$3)/$D$129,"")</f>
        <v/>
      </c>
      <c r="I145" s="61" t="str">
        <f>IF(AND($C145&lt;I$131,COUNT($E145:H145)&lt;$D$129),$D145*(1-$I$3)/$D$129,"")</f>
        <v/>
      </c>
      <c r="J145" s="61" t="str">
        <f>IF(AND($C145&lt;J$131,COUNT($E145:I145)&lt;$D$129),$D145*(1-$I$3)/$D$129,"")</f>
        <v/>
      </c>
      <c r="K145" s="61" t="str">
        <f>IF(AND($C145&lt;K$131,COUNT($E145:J145)&lt;$D$129),$D145*(1-$I$3)/$D$129,"")</f>
        <v/>
      </c>
      <c r="L145" s="61" t="str">
        <f>IF(AND($C145&lt;L$131,COUNT($E145:K145)&lt;$D$129),$D145*(1-$I$3)/$D$129,"")</f>
        <v/>
      </c>
      <c r="M145" s="61">
        <f>IF(AND($C145&lt;M$131,COUNT($E145:L145)&lt;$D$129),$D145*(1-$I$3)/$D$129,"")</f>
        <v>1.2666666666666666</v>
      </c>
      <c r="N145" s="61">
        <f>IF(AND($C145&lt;N$131,COUNT($E145:M145)&lt;$D$129),$D145*(1-$I$3)/$D$129,"")</f>
        <v>1.2666666666666666</v>
      </c>
      <c r="O145" s="61">
        <f>IF(AND($C145&lt;O$131,COUNT($E145:N145)&lt;$D$129),$D145*(1-$I$3)/$D$129,"")</f>
        <v>1.2666666666666666</v>
      </c>
      <c r="P145" s="61">
        <f>IF(AND($C145&lt;P$131,COUNT($E145:O145)&lt;$D$129),$D145*(1-$I$3)/$D$129,"")</f>
        <v>1.2666666666666666</v>
      </c>
      <c r="Q145" s="61">
        <f>IF(AND($C145&lt;Q$131,COUNT($E145:P145)&lt;$D$129),$D145*(1-$I$3)/$D$129,"")</f>
        <v>1.2666666666666666</v>
      </c>
      <c r="R145" s="61">
        <f>IF(AND($C145&lt;R$131,COUNT($E145:Q145)&lt;$D$129),$D145*(1-$I$3)/$D$129,"")</f>
        <v>1.2666666666666666</v>
      </c>
      <c r="S145" s="61">
        <f>IF(AND($C145&lt;S$131,COUNT($E145:R145)&lt;$D$129),$D145*(1-$I$3)/$D$129,"")</f>
        <v>1.2666666666666666</v>
      </c>
      <c r="T145" s="61">
        <f>IF(AND($C145&lt;T$131,COUNT($E145:S145)&lt;$D$129),$D145*(1-$I$3)/$D$129,"")</f>
        <v>1.2666666666666666</v>
      </c>
      <c r="U145" s="61">
        <f>IF(AND($C145&lt;U$131,COUNT($E145:T145)&lt;$D$129),$D145*(1-$I$3)/$D$129,"")</f>
        <v>1.2666666666666666</v>
      </c>
      <c r="V145" s="61">
        <f>IF(AND($C145&lt;V$131,COUNT($E145:U145)&lt;$D$129),$D145*(1-$I$3)/$D$129,"")</f>
        <v>1.2666666666666666</v>
      </c>
      <c r="W145" s="61">
        <f>IF(AND($C145&lt;W$131,COUNT($E145:V145)&lt;$D$129),$D145*(1-$I$3)/$D$129,"")</f>
        <v>1.2666666666666666</v>
      </c>
      <c r="X145" s="61">
        <f>IF(AND($C145&lt;X$131,COUNT($E145:W145)&lt;$D$129),$D145*(1-$I$3)/$D$129,"")</f>
        <v>1.2666666666666666</v>
      </c>
      <c r="Y145" s="61">
        <f t="shared" si="42"/>
        <v>4.8000000000000043</v>
      </c>
    </row>
    <row r="146" spans="1:25" x14ac:dyDescent="0.15">
      <c r="B146" s="69"/>
      <c r="C146" s="70">
        <v>38</v>
      </c>
      <c r="D146" s="60">
        <v>80</v>
      </c>
      <c r="E146" s="61" t="str">
        <f t="shared" si="41"/>
        <v/>
      </c>
      <c r="F146" s="61" t="str">
        <f>IF(AND($C146&lt;F$131,COUNT($E146:E146)&lt;$D$129),$D146*(1-$I$3)/$D$129,"")</f>
        <v/>
      </c>
      <c r="G146" s="61" t="str">
        <f>IF(AND($C146&lt;G$131,COUNT($E146:F146)&lt;$D$129),$D146*(1-$I$3)/$D$129,"")</f>
        <v/>
      </c>
      <c r="H146" s="61" t="str">
        <f>IF(AND($C146&lt;H$131,COUNT($E146:G146)&lt;$D$129),$D146*(1-$I$3)/$D$129,"")</f>
        <v/>
      </c>
      <c r="I146" s="61" t="str">
        <f>IF(AND($C146&lt;I$131,COUNT($E146:H146)&lt;$D$129),$D146*(1-$I$3)/$D$129,"")</f>
        <v/>
      </c>
      <c r="J146" s="61" t="str">
        <f>IF(AND($C146&lt;J$131,COUNT($E146:I146)&lt;$D$129),$D146*(1-$I$3)/$D$129,"")</f>
        <v/>
      </c>
      <c r="K146" s="61" t="str">
        <f>IF(AND($C146&lt;K$131,COUNT($E146:J146)&lt;$D$129),$D146*(1-$I$3)/$D$129,"")</f>
        <v/>
      </c>
      <c r="L146" s="61" t="str">
        <f>IF(AND($C146&lt;L$131,COUNT($E146:K146)&lt;$D$129),$D146*(1-$I$3)/$D$129,"")</f>
        <v/>
      </c>
      <c r="M146" s="61" t="str">
        <f>IF(AND($C146&lt;M$131,COUNT($E146:L146)&lt;$D$129),$D146*(1-$I$3)/$D$129,"")</f>
        <v/>
      </c>
      <c r="N146" s="61">
        <f>IF(AND($C146&lt;N$131,COUNT($E146:M146)&lt;$D$129),$D146*(1-$I$3)/$D$129,"")</f>
        <v>5.0666666666666664</v>
      </c>
      <c r="O146" s="61">
        <f>IF(AND($C146&lt;O$131,COUNT($E146:N146)&lt;$D$129),$D146*(1-$I$3)/$D$129,"")</f>
        <v>5.0666666666666664</v>
      </c>
      <c r="P146" s="61">
        <f>IF(AND($C146&lt;P$131,COUNT($E146:O146)&lt;$D$129),$D146*(1-$I$3)/$D$129,"")</f>
        <v>5.0666666666666664</v>
      </c>
      <c r="Q146" s="61">
        <f>IF(AND($C146&lt;Q$131,COUNT($E146:P146)&lt;$D$129),$D146*(1-$I$3)/$D$129,"")</f>
        <v>5.0666666666666664</v>
      </c>
      <c r="R146" s="61">
        <f>IF(AND($C146&lt;R$131,COUNT($E146:Q146)&lt;$D$129),$D146*(1-$I$3)/$D$129,"")</f>
        <v>5.0666666666666664</v>
      </c>
      <c r="S146" s="61">
        <f>IF(AND($C146&lt;S$131,COUNT($E146:R146)&lt;$D$129),$D146*(1-$I$3)/$D$129,"")</f>
        <v>5.0666666666666664</v>
      </c>
      <c r="T146" s="61">
        <f>IF(AND($C146&lt;T$131,COUNT($E146:S146)&lt;$D$129),$D146*(1-$I$3)/$D$129,"")</f>
        <v>5.0666666666666664</v>
      </c>
      <c r="U146" s="61">
        <f>IF(AND($C146&lt;U$131,COUNT($E146:T146)&lt;$D$129),$D146*(1-$I$3)/$D$129,"")</f>
        <v>5.0666666666666664</v>
      </c>
      <c r="V146" s="61">
        <f>IF(AND($C146&lt;V$131,COUNT($E146:U146)&lt;$D$129),$D146*(1-$I$3)/$D$129,"")</f>
        <v>5.0666666666666664</v>
      </c>
      <c r="W146" s="61">
        <f>IF(AND($C146&lt;W$131,COUNT($E146:V146)&lt;$D$129),$D146*(1-$I$3)/$D$129,"")</f>
        <v>5.0666666666666664</v>
      </c>
      <c r="X146" s="61">
        <f>IF(AND($C146&lt;X$131,COUNT($E146:W146)&lt;$D$129),$D146*(1-$I$3)/$D$129,"")</f>
        <v>5.0666666666666664</v>
      </c>
      <c r="Y146" s="61">
        <f t="shared" si="42"/>
        <v>24.26666666666668</v>
      </c>
    </row>
    <row r="147" spans="1:25" x14ac:dyDescent="0.15">
      <c r="B147" s="69"/>
      <c r="C147" s="70">
        <v>39</v>
      </c>
      <c r="D147" s="60">
        <v>20</v>
      </c>
      <c r="E147" s="61" t="str">
        <f t="shared" si="41"/>
        <v/>
      </c>
      <c r="F147" s="61" t="str">
        <f>IF(AND($C147&lt;F$131,COUNT($E147:E147)&lt;$D$129),$D147*(1-$I$3)/$D$129,"")</f>
        <v/>
      </c>
      <c r="G147" s="61" t="str">
        <f>IF(AND($C147&lt;G$131,COUNT($E147:F147)&lt;$D$129),$D147*(1-$I$3)/$D$129,"")</f>
        <v/>
      </c>
      <c r="H147" s="61" t="str">
        <f>IF(AND($C147&lt;H$131,COUNT($E147:G147)&lt;$D$129),$D147*(1-$I$3)/$D$129,"")</f>
        <v/>
      </c>
      <c r="I147" s="61" t="str">
        <f>IF(AND($C147&lt;I$131,COUNT($E147:H147)&lt;$D$129),$D147*(1-$I$3)/$D$129,"")</f>
        <v/>
      </c>
      <c r="J147" s="61" t="str">
        <f>IF(AND($C147&lt;J$131,COUNT($E147:I147)&lt;$D$129),$D147*(1-$I$3)/$D$129,"")</f>
        <v/>
      </c>
      <c r="K147" s="61" t="str">
        <f>IF(AND($C147&lt;K$131,COUNT($E147:J147)&lt;$D$129),$D147*(1-$I$3)/$D$129,"")</f>
        <v/>
      </c>
      <c r="L147" s="61" t="str">
        <f>IF(AND($C147&lt;L$131,COUNT($E147:K147)&lt;$D$129),$D147*(1-$I$3)/$D$129,"")</f>
        <v/>
      </c>
      <c r="M147" s="61" t="str">
        <f>IF(AND($C147&lt;M$131,COUNT($E147:L147)&lt;$D$129),$D147*(1-$I$3)/$D$129,"")</f>
        <v/>
      </c>
      <c r="N147" s="61" t="str">
        <f>IF(AND($C147&lt;N$131,COUNT($E147:M147)&lt;$D$129),$D147*(1-$I$3)/$D$129,"")</f>
        <v/>
      </c>
      <c r="O147" s="61">
        <f>IF(AND($C147&lt;O$131,COUNT($E147:N147)&lt;$D$129),$D147*(1-$I$3)/$D$129,"")</f>
        <v>1.2666666666666666</v>
      </c>
      <c r="P147" s="61">
        <f>IF(AND($C147&lt;P$131,COUNT($E147:O147)&lt;$D$129),$D147*(1-$I$3)/$D$129,"")</f>
        <v>1.2666666666666666</v>
      </c>
      <c r="Q147" s="61">
        <f>IF(AND($C147&lt;Q$131,COUNT($E147:P147)&lt;$D$129),$D147*(1-$I$3)/$D$129,"")</f>
        <v>1.2666666666666666</v>
      </c>
      <c r="R147" s="61">
        <f>IF(AND($C147&lt;R$131,COUNT($E147:Q147)&lt;$D$129),$D147*(1-$I$3)/$D$129,"")</f>
        <v>1.2666666666666666</v>
      </c>
      <c r="S147" s="61">
        <f>IF(AND($C147&lt;S$131,COUNT($E147:R147)&lt;$D$129),$D147*(1-$I$3)/$D$129,"")</f>
        <v>1.2666666666666666</v>
      </c>
      <c r="T147" s="61">
        <f>IF(AND($C147&lt;T$131,COUNT($E147:S147)&lt;$D$129),$D147*(1-$I$3)/$D$129,"")</f>
        <v>1.2666666666666666</v>
      </c>
      <c r="U147" s="61">
        <f>IF(AND($C147&lt;U$131,COUNT($E147:T147)&lt;$D$129),$D147*(1-$I$3)/$D$129,"")</f>
        <v>1.2666666666666666</v>
      </c>
      <c r="V147" s="61">
        <f>IF(AND($C147&lt;V$131,COUNT($E147:U147)&lt;$D$129),$D147*(1-$I$3)/$D$129,"")</f>
        <v>1.2666666666666666</v>
      </c>
      <c r="W147" s="61">
        <f>IF(AND($C147&lt;W$131,COUNT($E147:V147)&lt;$D$129),$D147*(1-$I$3)/$D$129,"")</f>
        <v>1.2666666666666666</v>
      </c>
      <c r="X147" s="61">
        <f>IF(AND($C147&lt;X$131,COUNT($E147:W147)&lt;$D$129),$D147*(1-$I$3)/$D$129,"")</f>
        <v>1.2666666666666666</v>
      </c>
      <c r="Y147" s="61">
        <f t="shared" si="42"/>
        <v>7.3333333333333357</v>
      </c>
    </row>
    <row r="148" spans="1:25" x14ac:dyDescent="0.15">
      <c r="B148" s="69"/>
      <c r="C148" s="70">
        <v>40</v>
      </c>
      <c r="D148" s="60">
        <v>20</v>
      </c>
      <c r="E148" s="61" t="str">
        <f t="shared" si="41"/>
        <v/>
      </c>
      <c r="F148" s="61" t="str">
        <f>IF(AND($C148&lt;F$131,COUNT($E148:E148)&lt;$D$129),$D148*(1-$I$3)/$D$129,"")</f>
        <v/>
      </c>
      <c r="G148" s="61" t="str">
        <f>IF(AND($C148&lt;G$131,COUNT($E148:F148)&lt;$D$129),$D148*(1-$I$3)/$D$129,"")</f>
        <v/>
      </c>
      <c r="H148" s="61" t="str">
        <f>IF(AND($C148&lt;H$131,COUNT($E148:G148)&lt;$D$129),$D148*(1-$I$3)/$D$129,"")</f>
        <v/>
      </c>
      <c r="I148" s="61" t="str">
        <f>IF(AND($C148&lt;I$131,COUNT($E148:H148)&lt;$D$129),$D148*(1-$I$3)/$D$129,"")</f>
        <v/>
      </c>
      <c r="J148" s="61" t="str">
        <f>IF(AND($C148&lt;J$131,COUNT($E148:I148)&lt;$D$129),$D148*(1-$I$3)/$D$129,"")</f>
        <v/>
      </c>
      <c r="K148" s="61" t="str">
        <f>IF(AND($C148&lt;K$131,COUNT($E148:J148)&lt;$D$129),$D148*(1-$I$3)/$D$129,"")</f>
        <v/>
      </c>
      <c r="L148" s="61" t="str">
        <f>IF(AND($C148&lt;L$131,COUNT($E148:K148)&lt;$D$129),$D148*(1-$I$3)/$D$129,"")</f>
        <v/>
      </c>
      <c r="M148" s="61" t="str">
        <f>IF(AND($C148&lt;M$131,COUNT($E148:L148)&lt;$D$129),$D148*(1-$I$3)/$D$129,"")</f>
        <v/>
      </c>
      <c r="N148" s="61" t="str">
        <f>IF(AND($C148&lt;N$131,COUNT($E148:M148)&lt;$D$129),$D148*(1-$I$3)/$D$129,"")</f>
        <v/>
      </c>
      <c r="O148" s="61" t="str">
        <f>IF(AND($C148&lt;O$131,COUNT($E148:N148)&lt;$D$129),$D148*(1-$I$3)/$D$129,"")</f>
        <v/>
      </c>
      <c r="P148" s="61">
        <f>IF(AND($C148&lt;P$131,COUNT($E148:O148)&lt;$D$129),$D148*(1-$I$3)/$D$129,"")</f>
        <v>1.2666666666666666</v>
      </c>
      <c r="Q148" s="61">
        <f>IF(AND($C148&lt;Q$131,COUNT($E148:P148)&lt;$D$129),$D148*(1-$I$3)/$D$129,"")</f>
        <v>1.2666666666666666</v>
      </c>
      <c r="R148" s="61">
        <f>IF(AND($C148&lt;R$131,COUNT($E148:Q148)&lt;$D$129),$D148*(1-$I$3)/$D$129,"")</f>
        <v>1.2666666666666666</v>
      </c>
      <c r="S148" s="61">
        <f>IF(AND($C148&lt;S$131,COUNT($E148:R148)&lt;$D$129),$D148*(1-$I$3)/$D$129,"")</f>
        <v>1.2666666666666666</v>
      </c>
      <c r="T148" s="61">
        <f>IF(AND($C148&lt;T$131,COUNT($E148:S148)&lt;$D$129),$D148*(1-$I$3)/$D$129,"")</f>
        <v>1.2666666666666666</v>
      </c>
      <c r="U148" s="61">
        <f>IF(AND($C148&lt;U$131,COUNT($E148:T148)&lt;$D$129),$D148*(1-$I$3)/$D$129,"")</f>
        <v>1.2666666666666666</v>
      </c>
      <c r="V148" s="61">
        <f>IF(AND($C148&lt;V$131,COUNT($E148:U148)&lt;$D$129),$D148*(1-$I$3)/$D$129,"")</f>
        <v>1.2666666666666666</v>
      </c>
      <c r="W148" s="61">
        <f>IF(AND($C148&lt;W$131,COUNT($E148:V148)&lt;$D$129),$D148*(1-$I$3)/$D$129,"")</f>
        <v>1.2666666666666666</v>
      </c>
      <c r="X148" s="61">
        <f>IF(AND($C148&lt;X$131,COUNT($E148:W148)&lt;$D$129),$D148*(1-$I$3)/$D$129,"")</f>
        <v>1.2666666666666666</v>
      </c>
      <c r="Y148" s="61">
        <f t="shared" si="42"/>
        <v>8.6000000000000014</v>
      </c>
    </row>
    <row r="149" spans="1:25" x14ac:dyDescent="0.15">
      <c r="B149" s="69"/>
      <c r="C149" s="70">
        <v>41</v>
      </c>
      <c r="D149" s="60">
        <v>20</v>
      </c>
      <c r="E149" s="61" t="str">
        <f t="shared" si="41"/>
        <v/>
      </c>
      <c r="F149" s="61" t="str">
        <f>IF(AND($C149&lt;F$131,COUNT($E149:E149)&lt;$D$129),$D149*(1-$I$3)/$D$129,"")</f>
        <v/>
      </c>
      <c r="G149" s="61" t="str">
        <f>IF(AND($C149&lt;G$131,COUNT($E149:F149)&lt;$D$129),$D149*(1-$I$3)/$D$129,"")</f>
        <v/>
      </c>
      <c r="H149" s="61" t="str">
        <f>IF(AND($C149&lt;H$131,COUNT($E149:G149)&lt;$D$129),$D149*(1-$I$3)/$D$129,"")</f>
        <v/>
      </c>
      <c r="I149" s="61" t="str">
        <f>IF(AND($C149&lt;I$131,COUNT($E149:H149)&lt;$D$129),$D149*(1-$I$3)/$D$129,"")</f>
        <v/>
      </c>
      <c r="J149" s="61" t="str">
        <f>IF(AND($C149&lt;J$131,COUNT($E149:I149)&lt;$D$129),$D149*(1-$I$3)/$D$129,"")</f>
        <v/>
      </c>
      <c r="K149" s="61" t="str">
        <f>IF(AND($C149&lt;K$131,COUNT($E149:J149)&lt;$D$129),$D149*(1-$I$3)/$D$129,"")</f>
        <v/>
      </c>
      <c r="L149" s="61" t="str">
        <f>IF(AND($C149&lt;L$131,COUNT($E149:K149)&lt;$D$129),$D149*(1-$I$3)/$D$129,"")</f>
        <v/>
      </c>
      <c r="M149" s="61" t="str">
        <f>IF(AND($C149&lt;M$131,COUNT($E149:L149)&lt;$D$129),$D149*(1-$I$3)/$D$129,"")</f>
        <v/>
      </c>
      <c r="N149" s="61" t="str">
        <f>IF(AND($C149&lt;N$131,COUNT($E149:M149)&lt;$D$129),$D149*(1-$I$3)/$D$129,"")</f>
        <v/>
      </c>
      <c r="O149" s="61" t="str">
        <f>IF(AND($C149&lt;O$131,COUNT($E149:N149)&lt;$D$129),$D149*(1-$I$3)/$D$129,"")</f>
        <v/>
      </c>
      <c r="P149" s="61" t="str">
        <f>IF(AND($C149&lt;P$131,COUNT($E149:O149)&lt;$D$129),$D149*(1-$I$3)/$D$129,"")</f>
        <v/>
      </c>
      <c r="Q149" s="61">
        <f>IF(AND($C149&lt;Q$131,COUNT($E149:P149)&lt;$D$129),$D149*(1-$I$3)/$D$129,"")</f>
        <v>1.2666666666666666</v>
      </c>
      <c r="R149" s="61">
        <f>IF(AND($C149&lt;R$131,COUNT($E149:Q149)&lt;$D$129),$D149*(1-$I$3)/$D$129,"")</f>
        <v>1.2666666666666666</v>
      </c>
      <c r="S149" s="61">
        <f>IF(AND($C149&lt;S$131,COUNT($E149:R149)&lt;$D$129),$D149*(1-$I$3)/$D$129,"")</f>
        <v>1.2666666666666666</v>
      </c>
      <c r="T149" s="61">
        <f>IF(AND($C149&lt;T$131,COUNT($E149:S149)&lt;$D$129),$D149*(1-$I$3)/$D$129,"")</f>
        <v>1.2666666666666666</v>
      </c>
      <c r="U149" s="61">
        <f>IF(AND($C149&lt;U$131,COUNT($E149:T149)&lt;$D$129),$D149*(1-$I$3)/$D$129,"")</f>
        <v>1.2666666666666666</v>
      </c>
      <c r="V149" s="61">
        <f>IF(AND($C149&lt;V$131,COUNT($E149:U149)&lt;$D$129),$D149*(1-$I$3)/$D$129,"")</f>
        <v>1.2666666666666666</v>
      </c>
      <c r="W149" s="61">
        <f>IF(AND($C149&lt;W$131,COUNT($E149:V149)&lt;$D$129),$D149*(1-$I$3)/$D$129,"")</f>
        <v>1.2666666666666666</v>
      </c>
      <c r="X149" s="61">
        <f>IF(AND($C149&lt;X$131,COUNT($E149:W149)&lt;$D$129),$D149*(1-$I$3)/$D$129,"")</f>
        <v>1.2666666666666666</v>
      </c>
      <c r="Y149" s="61">
        <f t="shared" si="42"/>
        <v>9.8666666666666671</v>
      </c>
    </row>
    <row r="150" spans="1:25" x14ac:dyDescent="0.15">
      <c r="B150" s="69"/>
      <c r="C150" s="70">
        <v>42</v>
      </c>
      <c r="D150" s="60">
        <v>20</v>
      </c>
      <c r="E150" s="61" t="str">
        <f t="shared" si="41"/>
        <v/>
      </c>
      <c r="F150" s="61" t="str">
        <f>IF(AND($C150&lt;F$131,COUNT($E150:E150)&lt;$D$129),$D150*(1-$I$3)/$D$129,"")</f>
        <v/>
      </c>
      <c r="G150" s="61" t="str">
        <f>IF(AND($C150&lt;G$131,COUNT($E150:F150)&lt;$D$129),$D150*(1-$I$3)/$D$129,"")</f>
        <v/>
      </c>
      <c r="H150" s="61" t="str">
        <f>IF(AND($C150&lt;H$131,COUNT($E150:G150)&lt;$D$129),$D150*(1-$I$3)/$D$129,"")</f>
        <v/>
      </c>
      <c r="I150" s="61" t="str">
        <f>IF(AND($C150&lt;I$131,COUNT($E150:H150)&lt;$D$129),$D150*(1-$I$3)/$D$129,"")</f>
        <v/>
      </c>
      <c r="J150" s="61" t="str">
        <f>IF(AND($C150&lt;J$131,COUNT($E150:I150)&lt;$D$129),$D150*(1-$I$3)/$D$129,"")</f>
        <v/>
      </c>
      <c r="K150" s="61" t="str">
        <f>IF(AND($C150&lt;K$131,COUNT($E150:J150)&lt;$D$129),$D150*(1-$I$3)/$D$129,"")</f>
        <v/>
      </c>
      <c r="L150" s="61" t="str">
        <f>IF(AND($C150&lt;L$131,COUNT($E150:K150)&lt;$D$129),$D150*(1-$I$3)/$D$129,"")</f>
        <v/>
      </c>
      <c r="M150" s="61" t="str">
        <f>IF(AND($C150&lt;M$131,COUNT($E150:L150)&lt;$D$129),$D150*(1-$I$3)/$D$129,"")</f>
        <v/>
      </c>
      <c r="N150" s="61" t="str">
        <f>IF(AND($C150&lt;N$131,COUNT($E150:M150)&lt;$D$129),$D150*(1-$I$3)/$D$129,"")</f>
        <v/>
      </c>
      <c r="O150" s="61" t="str">
        <f>IF(AND($C150&lt;O$131,COUNT($E150:N150)&lt;$D$129),$D150*(1-$I$3)/$D$129,"")</f>
        <v/>
      </c>
      <c r="P150" s="61" t="str">
        <f>IF(AND($C150&lt;P$131,COUNT($E150:O150)&lt;$D$129),$D150*(1-$I$3)/$D$129,"")</f>
        <v/>
      </c>
      <c r="Q150" s="61" t="str">
        <f>IF(AND($C150&lt;Q$131,COUNT($E150:P150)&lt;$D$129),$D150*(1-$I$3)/$D$129,"")</f>
        <v/>
      </c>
      <c r="R150" s="61">
        <f>IF(AND($C150&lt;R$131,COUNT($E150:Q150)&lt;$D$129),$D150*(1-$I$3)/$D$129,"")</f>
        <v>1.2666666666666666</v>
      </c>
      <c r="S150" s="61">
        <f>IF(AND($C150&lt;S$131,COUNT($E150:R150)&lt;$D$129),$D150*(1-$I$3)/$D$129,"")</f>
        <v>1.2666666666666666</v>
      </c>
      <c r="T150" s="61">
        <f>IF(AND($C150&lt;T$131,COUNT($E150:S150)&lt;$D$129),$D150*(1-$I$3)/$D$129,"")</f>
        <v>1.2666666666666666</v>
      </c>
      <c r="U150" s="61">
        <f>IF(AND($C150&lt;U$131,COUNT($E150:T150)&lt;$D$129),$D150*(1-$I$3)/$D$129,"")</f>
        <v>1.2666666666666666</v>
      </c>
      <c r="V150" s="61">
        <f>IF(AND($C150&lt;V$131,COUNT($E150:U150)&lt;$D$129),$D150*(1-$I$3)/$D$129,"")</f>
        <v>1.2666666666666666</v>
      </c>
      <c r="W150" s="61">
        <f>IF(AND($C150&lt;W$131,COUNT($E150:V150)&lt;$D$129),$D150*(1-$I$3)/$D$129,"")</f>
        <v>1.2666666666666666</v>
      </c>
      <c r="X150" s="61">
        <f>IF(AND($C150&lt;X$131,COUNT($E150:W150)&lt;$D$129),$D150*(1-$I$3)/$D$129,"")</f>
        <v>1.2666666666666666</v>
      </c>
      <c r="Y150" s="61">
        <f t="shared" si="42"/>
        <v>11.133333333333333</v>
      </c>
    </row>
    <row r="151" spans="1:25" x14ac:dyDescent="0.15">
      <c r="B151" s="69"/>
      <c r="C151" s="70">
        <v>43</v>
      </c>
      <c r="D151" s="60">
        <v>20</v>
      </c>
      <c r="E151" s="61" t="str">
        <f t="shared" si="41"/>
        <v/>
      </c>
      <c r="F151" s="61" t="str">
        <f>IF(AND($C151&lt;F$131,COUNT($E151:E151)&lt;$D$129),$D151*(1-$I$3)/$D$129,"")</f>
        <v/>
      </c>
      <c r="G151" s="61" t="str">
        <f>IF(AND($C151&lt;G$131,COUNT($E151:F151)&lt;$D$129),$D151*(1-$I$3)/$D$129,"")</f>
        <v/>
      </c>
      <c r="H151" s="61" t="str">
        <f>IF(AND($C151&lt;H$131,COUNT($E151:G151)&lt;$D$129),$D151*(1-$I$3)/$D$129,"")</f>
        <v/>
      </c>
      <c r="I151" s="61" t="str">
        <f>IF(AND($C151&lt;I$131,COUNT($E151:H151)&lt;$D$129),$D151*(1-$I$3)/$D$129,"")</f>
        <v/>
      </c>
      <c r="J151" s="61" t="str">
        <f>IF(AND($C151&lt;J$131,COUNT($E151:I151)&lt;$D$129),$D151*(1-$I$3)/$D$129,"")</f>
        <v/>
      </c>
      <c r="K151" s="61" t="str">
        <f>IF(AND($C151&lt;K$131,COUNT($E151:J151)&lt;$D$129),$D151*(1-$I$3)/$D$129,"")</f>
        <v/>
      </c>
      <c r="L151" s="61" t="str">
        <f>IF(AND($C151&lt;L$131,COUNT($E151:K151)&lt;$D$129),$D151*(1-$I$3)/$D$129,"")</f>
        <v/>
      </c>
      <c r="M151" s="61" t="str">
        <f>IF(AND($C151&lt;M$131,COUNT($E151:L151)&lt;$D$129),$D151*(1-$I$3)/$D$129,"")</f>
        <v/>
      </c>
      <c r="N151" s="61" t="str">
        <f>IF(AND($C151&lt;N$131,COUNT($E151:M151)&lt;$D$129),$D151*(1-$I$3)/$D$129,"")</f>
        <v/>
      </c>
      <c r="O151" s="61" t="str">
        <f>IF(AND($C151&lt;O$131,COUNT($E151:N151)&lt;$D$129),$D151*(1-$I$3)/$D$129,"")</f>
        <v/>
      </c>
      <c r="P151" s="61" t="str">
        <f>IF(AND($C151&lt;P$131,COUNT($E151:O151)&lt;$D$129),$D151*(1-$I$3)/$D$129,"")</f>
        <v/>
      </c>
      <c r="Q151" s="61" t="str">
        <f>IF(AND($C151&lt;Q$131,COUNT($E151:P151)&lt;$D$129),$D151*(1-$I$3)/$D$129,"")</f>
        <v/>
      </c>
      <c r="R151" s="61" t="str">
        <f>IF(AND($C151&lt;R$131,COUNT($E151:Q151)&lt;$D$129),$D151*(1-$I$3)/$D$129,"")</f>
        <v/>
      </c>
      <c r="S151" s="61">
        <f>IF(AND($C151&lt;S$131,COUNT($E151:R151)&lt;$D$129),$D151*(1-$I$3)/$D$129,"")</f>
        <v>1.2666666666666666</v>
      </c>
      <c r="T151" s="61">
        <f>IF(AND($C151&lt;T$131,COUNT($E151:S151)&lt;$D$129),$D151*(1-$I$3)/$D$129,"")</f>
        <v>1.2666666666666666</v>
      </c>
      <c r="U151" s="61">
        <f>IF(AND($C151&lt;U$131,COUNT($E151:T151)&lt;$D$129),$D151*(1-$I$3)/$D$129,"")</f>
        <v>1.2666666666666666</v>
      </c>
      <c r="V151" s="61">
        <f>IF(AND($C151&lt;V$131,COUNT($E151:U151)&lt;$D$129),$D151*(1-$I$3)/$D$129,"")</f>
        <v>1.2666666666666666</v>
      </c>
      <c r="W151" s="61">
        <f>IF(AND($C151&lt;W$131,COUNT($E151:V151)&lt;$D$129),$D151*(1-$I$3)/$D$129,"")</f>
        <v>1.2666666666666666</v>
      </c>
      <c r="X151" s="61">
        <f>IF(AND($C151&lt;X$131,COUNT($E151:W151)&lt;$D$129),$D151*(1-$I$3)/$D$129,"")</f>
        <v>1.2666666666666666</v>
      </c>
      <c r="Y151" s="61">
        <f t="shared" si="42"/>
        <v>12.4</v>
      </c>
    </row>
    <row r="152" spans="1:25" x14ac:dyDescent="0.15">
      <c r="B152" s="69"/>
      <c r="C152" s="70">
        <v>44</v>
      </c>
      <c r="D152" s="60">
        <v>20</v>
      </c>
      <c r="E152" s="61" t="str">
        <f t="shared" si="41"/>
        <v/>
      </c>
      <c r="F152" s="61" t="str">
        <f>IF(AND($C152&lt;F$131,COUNT($E152:E152)&lt;$D$129),$D152*(1-$I$3)/$D$129,"")</f>
        <v/>
      </c>
      <c r="G152" s="61" t="str">
        <f>IF(AND($C152&lt;G$131,COUNT($E152:F152)&lt;$D$129),$D152*(1-$I$3)/$D$129,"")</f>
        <v/>
      </c>
      <c r="H152" s="61" t="str">
        <f>IF(AND($C152&lt;H$131,COUNT($E152:G152)&lt;$D$129),$D152*(1-$I$3)/$D$129,"")</f>
        <v/>
      </c>
      <c r="I152" s="61" t="str">
        <f>IF(AND($C152&lt;I$131,COUNT($E152:H152)&lt;$D$129),$D152*(1-$I$3)/$D$129,"")</f>
        <v/>
      </c>
      <c r="J152" s="61" t="str">
        <f>IF(AND($C152&lt;J$131,COUNT($E152:I152)&lt;$D$129),$D152*(1-$I$3)/$D$129,"")</f>
        <v/>
      </c>
      <c r="K152" s="61" t="str">
        <f>IF(AND($C152&lt;K$131,COUNT($E152:J152)&lt;$D$129),$D152*(1-$I$3)/$D$129,"")</f>
        <v/>
      </c>
      <c r="L152" s="61" t="str">
        <f>IF(AND($C152&lt;L$131,COUNT($E152:K152)&lt;$D$129),$D152*(1-$I$3)/$D$129,"")</f>
        <v/>
      </c>
      <c r="M152" s="61" t="str">
        <f>IF(AND($C152&lt;M$131,COUNT($E152:L152)&lt;$D$129),$D152*(1-$I$3)/$D$129,"")</f>
        <v/>
      </c>
      <c r="N152" s="61" t="str">
        <f>IF(AND($C152&lt;N$131,COUNT($E152:M152)&lt;$D$129),$D152*(1-$I$3)/$D$129,"")</f>
        <v/>
      </c>
      <c r="O152" s="61" t="str">
        <f>IF(AND($C152&lt;O$131,COUNT($E152:N152)&lt;$D$129),$D152*(1-$I$3)/$D$129,"")</f>
        <v/>
      </c>
      <c r="P152" s="61" t="str">
        <f>IF(AND($C152&lt;P$131,COUNT($E152:O152)&lt;$D$129),$D152*(1-$I$3)/$D$129,"")</f>
        <v/>
      </c>
      <c r="Q152" s="61" t="str">
        <f>IF(AND($C152&lt;Q$131,COUNT($E152:P152)&lt;$D$129),$D152*(1-$I$3)/$D$129,"")</f>
        <v/>
      </c>
      <c r="R152" s="61" t="str">
        <f>IF(AND($C152&lt;R$131,COUNT($E152:Q152)&lt;$D$129),$D152*(1-$I$3)/$D$129,"")</f>
        <v/>
      </c>
      <c r="S152" s="61" t="str">
        <f>IF(AND($C152&lt;S$131,COUNT($E152:R152)&lt;$D$129),$D152*(1-$I$3)/$D$129,"")</f>
        <v/>
      </c>
      <c r="T152" s="61">
        <f>IF(AND($C152&lt;T$131,COUNT($E152:S152)&lt;$D$129),$D152*(1-$I$3)/$D$129,"")</f>
        <v>1.2666666666666666</v>
      </c>
      <c r="U152" s="61">
        <f>IF(AND($C152&lt;U$131,COUNT($E152:T152)&lt;$D$129),$D152*(1-$I$3)/$D$129,"")</f>
        <v>1.2666666666666666</v>
      </c>
      <c r="V152" s="61">
        <f>IF(AND($C152&lt;V$131,COUNT($E152:U152)&lt;$D$129),$D152*(1-$I$3)/$D$129,"")</f>
        <v>1.2666666666666666</v>
      </c>
      <c r="W152" s="61">
        <f>IF(AND($C152&lt;W$131,COUNT($E152:V152)&lt;$D$129),$D152*(1-$I$3)/$D$129,"")</f>
        <v>1.2666666666666666</v>
      </c>
      <c r="X152" s="61">
        <f>IF(AND($C152&lt;X$131,COUNT($E152:W152)&lt;$D$129),$D152*(1-$I$3)/$D$129,"")</f>
        <v>1.2666666666666666</v>
      </c>
      <c r="Y152" s="61">
        <f t="shared" si="42"/>
        <v>13.666666666666668</v>
      </c>
    </row>
    <row r="153" spans="1:25" x14ac:dyDescent="0.15">
      <c r="B153" s="69"/>
      <c r="C153" s="70">
        <v>45</v>
      </c>
      <c r="D153" s="60">
        <v>20</v>
      </c>
      <c r="E153" s="61" t="str">
        <f t="shared" si="41"/>
        <v/>
      </c>
      <c r="F153" s="61" t="str">
        <f>IF(AND($C153&lt;F$131,COUNT($E153:E153)&lt;$D$129),$D153*(1-$I$3)/$D$129,"")</f>
        <v/>
      </c>
      <c r="G153" s="61" t="str">
        <f>IF(AND($C153&lt;G$131,COUNT($E153:F153)&lt;$D$129),$D153*(1-$I$3)/$D$129,"")</f>
        <v/>
      </c>
      <c r="H153" s="61" t="str">
        <f>IF(AND($C153&lt;H$131,COUNT($E153:G153)&lt;$D$129),$D153*(1-$I$3)/$D$129,"")</f>
        <v/>
      </c>
      <c r="I153" s="61" t="str">
        <f>IF(AND($C153&lt;I$131,COUNT($E153:H153)&lt;$D$129),$D153*(1-$I$3)/$D$129,"")</f>
        <v/>
      </c>
      <c r="J153" s="61" t="str">
        <f>IF(AND($C153&lt;J$131,COUNT($E153:I153)&lt;$D$129),$D153*(1-$I$3)/$D$129,"")</f>
        <v/>
      </c>
      <c r="K153" s="61" t="str">
        <f>IF(AND($C153&lt;K$131,COUNT($E153:J153)&lt;$D$129),$D153*(1-$I$3)/$D$129,"")</f>
        <v/>
      </c>
      <c r="L153" s="61" t="str">
        <f>IF(AND($C153&lt;L$131,COUNT($E153:K153)&lt;$D$129),$D153*(1-$I$3)/$D$129,"")</f>
        <v/>
      </c>
      <c r="M153" s="61" t="str">
        <f>IF(AND($C153&lt;M$131,COUNT($E153:L153)&lt;$D$129),$D153*(1-$I$3)/$D$129,"")</f>
        <v/>
      </c>
      <c r="N153" s="61" t="str">
        <f>IF(AND($C153&lt;N$131,COUNT($E153:M153)&lt;$D$129),$D153*(1-$I$3)/$D$129,"")</f>
        <v/>
      </c>
      <c r="O153" s="61" t="str">
        <f>IF(AND($C153&lt;O$131,COUNT($E153:N153)&lt;$D$129),$D153*(1-$I$3)/$D$129,"")</f>
        <v/>
      </c>
      <c r="P153" s="61" t="str">
        <f>IF(AND($C153&lt;P$131,COUNT($E153:O153)&lt;$D$129),$D153*(1-$I$3)/$D$129,"")</f>
        <v/>
      </c>
      <c r="Q153" s="61" t="str">
        <f>IF(AND($C153&lt;Q$131,COUNT($E153:P153)&lt;$D$129),$D153*(1-$I$3)/$D$129,"")</f>
        <v/>
      </c>
      <c r="R153" s="61" t="str">
        <f>IF(AND($C153&lt;R$131,COUNT($E153:Q153)&lt;$D$129),$D153*(1-$I$3)/$D$129,"")</f>
        <v/>
      </c>
      <c r="S153" s="61" t="str">
        <f>IF(AND($C153&lt;S$131,COUNT($E153:R153)&lt;$D$129),$D153*(1-$I$3)/$D$129,"")</f>
        <v/>
      </c>
      <c r="T153" s="61" t="str">
        <f>IF(AND($C153&lt;T$131,COUNT($E153:S153)&lt;$D$129),$D153*(1-$I$3)/$D$129,"")</f>
        <v/>
      </c>
      <c r="U153" s="61">
        <f>IF(AND($C153&lt;U$131,COUNT($E153:T153)&lt;$D$129),$D153*(1-$I$3)/$D$129,"")</f>
        <v>1.2666666666666666</v>
      </c>
      <c r="V153" s="61">
        <f>IF(AND($C153&lt;V$131,COUNT($E153:U153)&lt;$D$129),$D153*(1-$I$3)/$D$129,"")</f>
        <v>1.2666666666666666</v>
      </c>
      <c r="W153" s="61">
        <f>IF(AND($C153&lt;W$131,COUNT($E153:V153)&lt;$D$129),$D153*(1-$I$3)/$D$129,"")</f>
        <v>1.2666666666666666</v>
      </c>
      <c r="X153" s="61">
        <f>IF(AND($C153&lt;X$131,COUNT($E153:W153)&lt;$D$129),$D153*(1-$I$3)/$D$129,"")</f>
        <v>1.2666666666666666</v>
      </c>
      <c r="Y153" s="61">
        <f t="shared" si="42"/>
        <v>14.933333333333334</v>
      </c>
    </row>
    <row r="154" spans="1:25" x14ac:dyDescent="0.15">
      <c r="B154" s="69"/>
      <c r="C154" s="70">
        <v>46</v>
      </c>
      <c r="D154" s="60">
        <v>20</v>
      </c>
      <c r="E154" s="61" t="str">
        <f t="shared" si="41"/>
        <v/>
      </c>
      <c r="F154" s="61" t="str">
        <f>IF(AND($C154&lt;F$131,COUNT($E154:E154)&lt;$D$129),$D154*(1-$I$3)/$D$129,"")</f>
        <v/>
      </c>
      <c r="G154" s="61" t="str">
        <f>IF(AND($C154&lt;G$131,COUNT($E154:F154)&lt;$D$129),$D154*(1-$I$3)/$D$129,"")</f>
        <v/>
      </c>
      <c r="H154" s="61" t="str">
        <f>IF(AND($C154&lt;H$131,COUNT($E154:G154)&lt;$D$129),$D154*(1-$I$3)/$D$129,"")</f>
        <v/>
      </c>
      <c r="I154" s="61" t="str">
        <f>IF(AND($C154&lt;I$131,COUNT($E154:H154)&lt;$D$129),$D154*(1-$I$3)/$D$129,"")</f>
        <v/>
      </c>
      <c r="J154" s="61" t="str">
        <f>IF(AND($C154&lt;J$131,COUNT($E154:I154)&lt;$D$129),$D154*(1-$I$3)/$D$129,"")</f>
        <v/>
      </c>
      <c r="K154" s="61" t="str">
        <f>IF(AND($C154&lt;K$131,COUNT($E154:J154)&lt;$D$129),$D154*(1-$I$3)/$D$129,"")</f>
        <v/>
      </c>
      <c r="L154" s="61" t="str">
        <f>IF(AND($C154&lt;L$131,COUNT($E154:K154)&lt;$D$129),$D154*(1-$I$3)/$D$129,"")</f>
        <v/>
      </c>
      <c r="M154" s="61" t="str">
        <f>IF(AND($C154&lt;M$131,COUNT($E154:L154)&lt;$D$129),$D154*(1-$I$3)/$D$129,"")</f>
        <v/>
      </c>
      <c r="N154" s="61" t="str">
        <f>IF(AND($C154&lt;N$131,COUNT($E154:M154)&lt;$D$129),$D154*(1-$I$3)/$D$129,"")</f>
        <v/>
      </c>
      <c r="O154" s="61" t="str">
        <f>IF(AND($C154&lt;O$131,COUNT($E154:N154)&lt;$D$129),$D154*(1-$I$3)/$D$129,"")</f>
        <v/>
      </c>
      <c r="P154" s="61" t="str">
        <f>IF(AND($C154&lt;P$131,COUNT($E154:O154)&lt;$D$129),$D154*(1-$I$3)/$D$129,"")</f>
        <v/>
      </c>
      <c r="Q154" s="61" t="str">
        <f>IF(AND($C154&lt;Q$131,COUNT($E154:P154)&lt;$D$129),$D154*(1-$I$3)/$D$129,"")</f>
        <v/>
      </c>
      <c r="R154" s="61" t="str">
        <f>IF(AND($C154&lt;R$131,COUNT($E154:Q154)&lt;$D$129),$D154*(1-$I$3)/$D$129,"")</f>
        <v/>
      </c>
      <c r="S154" s="61" t="str">
        <f>IF(AND($C154&lt;S$131,COUNT($E154:R154)&lt;$D$129),$D154*(1-$I$3)/$D$129,"")</f>
        <v/>
      </c>
      <c r="T154" s="61" t="str">
        <f>IF(AND($C154&lt;T$131,COUNT($E154:S154)&lt;$D$129),$D154*(1-$I$3)/$D$129,"")</f>
        <v/>
      </c>
      <c r="U154" s="61" t="str">
        <f>IF(AND($C154&lt;U$131,COUNT($E154:T154)&lt;$D$129),$D154*(1-$I$3)/$D$129,"")</f>
        <v/>
      </c>
      <c r="V154" s="61">
        <f>IF(AND($C154&lt;V$131,COUNT($E154:U154)&lt;$D$129),$D154*(1-$I$3)/$D$129,"")</f>
        <v>1.2666666666666666</v>
      </c>
      <c r="W154" s="61">
        <f>IF(AND($C154&lt;W$131,COUNT($E154:V154)&lt;$D$129),$D154*(1-$I$3)/$D$129,"")</f>
        <v>1.2666666666666666</v>
      </c>
      <c r="X154" s="61">
        <f>IF(AND($C154&lt;X$131,COUNT($E154:W154)&lt;$D$129),$D154*(1-$I$3)/$D$129,"")</f>
        <v>1.2666666666666666</v>
      </c>
      <c r="Y154" s="61">
        <f t="shared" si="42"/>
        <v>16.2</v>
      </c>
    </row>
    <row r="155" spans="1:25" x14ac:dyDescent="0.15">
      <c r="B155" s="69"/>
      <c r="C155" s="70">
        <v>47</v>
      </c>
      <c r="D155" s="60">
        <v>80</v>
      </c>
      <c r="E155" s="61" t="str">
        <f t="shared" si="41"/>
        <v/>
      </c>
      <c r="F155" s="61" t="str">
        <f>IF(AND($C155&lt;F$131,COUNT($E155:E155)&lt;$D$129),$D155*(1-$I$3)/$D$129,"")</f>
        <v/>
      </c>
      <c r="G155" s="61" t="str">
        <f>IF(AND($C155&lt;G$131,COUNT($E155:F155)&lt;$D$129),$D155*(1-$I$3)/$D$129,"")</f>
        <v/>
      </c>
      <c r="H155" s="61" t="str">
        <f>IF(AND($C155&lt;H$131,COUNT($E155:G155)&lt;$D$129),$D155*(1-$I$3)/$D$129,"")</f>
        <v/>
      </c>
      <c r="I155" s="61" t="str">
        <f>IF(AND($C155&lt;I$131,COUNT($E155:H155)&lt;$D$129),$D155*(1-$I$3)/$D$129,"")</f>
        <v/>
      </c>
      <c r="J155" s="61" t="str">
        <f>IF(AND($C155&lt;J$131,COUNT($E155:I155)&lt;$D$129),$D155*(1-$I$3)/$D$129,"")</f>
        <v/>
      </c>
      <c r="K155" s="61" t="str">
        <f>IF(AND($C155&lt;K$131,COUNT($E155:J155)&lt;$D$129),$D155*(1-$I$3)/$D$129,"")</f>
        <v/>
      </c>
      <c r="L155" s="61" t="str">
        <f>IF(AND($C155&lt;L$131,COUNT($E155:K155)&lt;$D$129),$D155*(1-$I$3)/$D$129,"")</f>
        <v/>
      </c>
      <c r="M155" s="61" t="str">
        <f>IF(AND($C155&lt;M$131,COUNT($E155:L155)&lt;$D$129),$D155*(1-$I$3)/$D$129,"")</f>
        <v/>
      </c>
      <c r="N155" s="61" t="str">
        <f>IF(AND($C155&lt;N$131,COUNT($E155:M155)&lt;$D$129),$D155*(1-$I$3)/$D$129,"")</f>
        <v/>
      </c>
      <c r="O155" s="61" t="str">
        <f>IF(AND($C155&lt;O$131,COUNT($E155:N155)&lt;$D$129),$D155*(1-$I$3)/$D$129,"")</f>
        <v/>
      </c>
      <c r="P155" s="61" t="str">
        <f>IF(AND($C155&lt;P$131,COUNT($E155:O155)&lt;$D$129),$D155*(1-$I$3)/$D$129,"")</f>
        <v/>
      </c>
      <c r="Q155" s="61" t="str">
        <f>IF(AND($C155&lt;Q$131,COUNT($E155:P155)&lt;$D$129),$D155*(1-$I$3)/$D$129,"")</f>
        <v/>
      </c>
      <c r="R155" s="61" t="str">
        <f>IF(AND($C155&lt;R$131,COUNT($E155:Q155)&lt;$D$129),$D155*(1-$I$3)/$D$129,"")</f>
        <v/>
      </c>
      <c r="S155" s="61" t="str">
        <f>IF(AND($C155&lt;S$131,COUNT($E155:R155)&lt;$D$129),$D155*(1-$I$3)/$D$129,"")</f>
        <v/>
      </c>
      <c r="T155" s="61" t="str">
        <f>IF(AND($C155&lt;T$131,COUNT($E155:S155)&lt;$D$129),$D155*(1-$I$3)/$D$129,"")</f>
        <v/>
      </c>
      <c r="U155" s="61" t="str">
        <f>IF(AND($C155&lt;U$131,COUNT($E155:T155)&lt;$D$129),$D155*(1-$I$3)/$D$129,"")</f>
        <v/>
      </c>
      <c r="V155" s="61" t="str">
        <f>IF(AND($C155&lt;V$131,COUNT($E155:U155)&lt;$D$129),$D155*(1-$I$3)/$D$129,"")</f>
        <v/>
      </c>
      <c r="W155" s="61">
        <f>IF(AND($C155&lt;W$131,COUNT($E155:V155)&lt;$D$129),$D155*(1-$I$3)/$D$129,"")</f>
        <v>5.0666666666666664</v>
      </c>
      <c r="X155" s="61">
        <f>IF(AND($C155&lt;X$131,COUNT($E155:W155)&lt;$D$129),$D155*(1-$I$3)/$D$129,"")</f>
        <v>5.0666666666666664</v>
      </c>
      <c r="Y155" s="61">
        <f t="shared" si="42"/>
        <v>69.866666666666674</v>
      </c>
    </row>
    <row r="156" spans="1:25" x14ac:dyDescent="0.15">
      <c r="B156" s="69"/>
      <c r="C156" s="70">
        <v>48</v>
      </c>
      <c r="D156" s="60">
        <v>20</v>
      </c>
      <c r="E156" s="61" t="str">
        <f t="shared" si="41"/>
        <v/>
      </c>
      <c r="F156" s="61" t="str">
        <f>IF(AND($C156&lt;F$131,COUNT($E156:E156)&lt;$D$129),$D156*(1-$I$3)/$D$129,"")</f>
        <v/>
      </c>
      <c r="G156" s="61" t="str">
        <f>IF(AND($C156&lt;G$131,COUNT($E156:F156)&lt;$D$129),$D156*(1-$I$3)/$D$129,"")</f>
        <v/>
      </c>
      <c r="H156" s="61" t="str">
        <f>IF(AND($C156&lt;H$131,COUNT($E156:G156)&lt;$D$129),$D156*(1-$I$3)/$D$129,"")</f>
        <v/>
      </c>
      <c r="I156" s="61" t="str">
        <f>IF(AND($C156&lt;I$131,COUNT($E156:H156)&lt;$D$129),$D156*(1-$I$3)/$D$129,"")</f>
        <v/>
      </c>
      <c r="J156" s="61" t="str">
        <f>IF(AND($C156&lt;J$131,COUNT($E156:I156)&lt;$D$129),$D156*(1-$I$3)/$D$129,"")</f>
        <v/>
      </c>
      <c r="K156" s="61" t="str">
        <f>IF(AND($C156&lt;K$131,COUNT($E156:J156)&lt;$D$129),$D156*(1-$I$3)/$D$129,"")</f>
        <v/>
      </c>
      <c r="L156" s="61" t="str">
        <f>IF(AND($C156&lt;L$131,COUNT($E156:K156)&lt;$D$129),$D156*(1-$I$3)/$D$129,"")</f>
        <v/>
      </c>
      <c r="M156" s="61" t="str">
        <f>IF(AND($C156&lt;M$131,COUNT($E156:L156)&lt;$D$129),$D156*(1-$I$3)/$D$129,"")</f>
        <v/>
      </c>
      <c r="N156" s="61" t="str">
        <f>IF(AND($C156&lt;N$131,COUNT($E156:M156)&lt;$D$129),$D156*(1-$I$3)/$D$129,"")</f>
        <v/>
      </c>
      <c r="O156" s="61" t="str">
        <f>IF(AND($C156&lt;O$131,COUNT($E156:N156)&lt;$D$129),$D156*(1-$I$3)/$D$129,"")</f>
        <v/>
      </c>
      <c r="P156" s="61" t="str">
        <f>IF(AND($C156&lt;P$131,COUNT($E156:O156)&lt;$D$129),$D156*(1-$I$3)/$D$129,"")</f>
        <v/>
      </c>
      <c r="Q156" s="61" t="str">
        <f>IF(AND($C156&lt;Q$131,COUNT($E156:P156)&lt;$D$129),$D156*(1-$I$3)/$D$129,"")</f>
        <v/>
      </c>
      <c r="R156" s="61" t="str">
        <f>IF(AND($C156&lt;R$131,COUNT($E156:Q156)&lt;$D$129),$D156*(1-$I$3)/$D$129,"")</f>
        <v/>
      </c>
      <c r="S156" s="61" t="str">
        <f>IF(AND($C156&lt;S$131,COUNT($E156:R156)&lt;$D$129),$D156*(1-$I$3)/$D$129,"")</f>
        <v/>
      </c>
      <c r="T156" s="61" t="str">
        <f>IF(AND($C156&lt;T$131,COUNT($E156:S156)&lt;$D$129),$D156*(1-$I$3)/$D$129,"")</f>
        <v/>
      </c>
      <c r="U156" s="61" t="str">
        <f>IF(AND($C156&lt;U$131,COUNT($E156:T156)&lt;$D$129),$D156*(1-$I$3)/$D$129,"")</f>
        <v/>
      </c>
      <c r="V156" s="61" t="str">
        <f>IF(AND($C156&lt;V$131,COUNT($E156:U156)&lt;$D$129),$D156*(1-$I$3)/$D$129,"")</f>
        <v/>
      </c>
      <c r="W156" s="61" t="str">
        <f>IF(AND($C156&lt;W$131,COUNT($E156:V156)&lt;$D$129),$D156*(1-$I$3)/$D$129,"")</f>
        <v/>
      </c>
      <c r="X156" s="61">
        <f>IF(AND($C156&lt;X$131,COUNT($E156:W156)&lt;$D$129),$D156*(1-$I$3)/$D$129,"")</f>
        <v>1.2666666666666666</v>
      </c>
      <c r="Y156" s="61">
        <f t="shared" si="42"/>
        <v>18.733333333333334</v>
      </c>
    </row>
    <row r="157" spans="1:25" x14ac:dyDescent="0.15">
      <c r="B157" s="76"/>
      <c r="C157" s="77">
        <v>49</v>
      </c>
      <c r="D157" s="62">
        <v>20</v>
      </c>
      <c r="E157" s="63" t="str">
        <f t="shared" si="41"/>
        <v/>
      </c>
      <c r="F157" s="63" t="str">
        <f>IF(AND($C157&lt;F$131,COUNT($E157:E157)&lt;$D$129),$D157*(1-$I$3)/$D$129,"")</f>
        <v/>
      </c>
      <c r="G157" s="63" t="str">
        <f>IF(AND($C157&lt;G$131,COUNT($E157:F157)&lt;$D$129),$D157*(1-$I$3)/$D$129,"")</f>
        <v/>
      </c>
      <c r="H157" s="63" t="str">
        <f>IF(AND($C157&lt;H$131,COUNT($E157:G157)&lt;$D$129),$D157*(1-$I$3)/$D$129,"")</f>
        <v/>
      </c>
      <c r="I157" s="63" t="str">
        <f>IF(AND($C157&lt;I$131,COUNT($E157:H157)&lt;$D$129),$D157*(1-$I$3)/$D$129,"")</f>
        <v/>
      </c>
      <c r="J157" s="63" t="str">
        <f>IF(AND($C157&lt;J$131,COUNT($E157:I157)&lt;$D$129),$D157*(1-$I$3)/$D$129,"")</f>
        <v/>
      </c>
      <c r="K157" s="63" t="str">
        <f>IF(AND($C157&lt;K$131,COUNT($E157:J157)&lt;$D$129),$D157*(1-$I$3)/$D$129,"")</f>
        <v/>
      </c>
      <c r="L157" s="63" t="str">
        <f>IF(AND($C157&lt;L$131,COUNT($E157:K157)&lt;$D$129),$D157*(1-$I$3)/$D$129,"")</f>
        <v/>
      </c>
      <c r="M157" s="63" t="str">
        <f>IF(AND($C157&lt;M$131,COUNT($E157:L157)&lt;$D$129),$D157*(1-$I$3)/$D$129,"")</f>
        <v/>
      </c>
      <c r="N157" s="63" t="str">
        <f>IF(AND($C157&lt;N$131,COUNT($E157:M157)&lt;$D$129),$D157*(1-$I$3)/$D$129,"")</f>
        <v/>
      </c>
      <c r="O157" s="63" t="str">
        <f>IF(AND($C157&lt;O$131,COUNT($E157:N157)&lt;$D$129),$D157*(1-$I$3)/$D$129,"")</f>
        <v/>
      </c>
      <c r="P157" s="63" t="str">
        <f>IF(AND($C157&lt;P$131,COUNT($E157:O157)&lt;$D$129),$D157*(1-$I$3)/$D$129,"")</f>
        <v/>
      </c>
      <c r="Q157" s="63" t="str">
        <f>IF(AND($C157&lt;Q$131,COUNT($E157:P157)&lt;$D$129),$D157*(1-$I$3)/$D$129,"")</f>
        <v/>
      </c>
      <c r="R157" s="63" t="str">
        <f>IF(AND($C157&lt;R$131,COUNT($E157:Q157)&lt;$D$129),$D157*(1-$I$3)/$D$129,"")</f>
        <v/>
      </c>
      <c r="S157" s="63" t="str">
        <f>IF(AND($C157&lt;S$131,COUNT($E157:R157)&lt;$D$129),$D157*(1-$I$3)/$D$129,"")</f>
        <v/>
      </c>
      <c r="T157" s="63" t="str">
        <f>IF(AND($C157&lt;T$131,COUNT($E157:S157)&lt;$D$129),$D157*(1-$I$3)/$D$129,"")</f>
        <v/>
      </c>
      <c r="U157" s="63" t="str">
        <f>IF(AND($C157&lt;U$131,COUNT($E157:T157)&lt;$D$129),$D157*(1-$I$3)/$D$129,"")</f>
        <v/>
      </c>
      <c r="V157" s="63" t="str">
        <f>IF(AND($C157&lt;V$131,COUNT($E157:U157)&lt;$D$129),$D157*(1-$I$3)/$D$129,"")</f>
        <v/>
      </c>
      <c r="W157" s="63" t="str">
        <f>IF(AND($C157&lt;W$131,COUNT($E157:V157)&lt;$D$129),$D157*(1-$I$3)/$D$129,"")</f>
        <v/>
      </c>
      <c r="X157" s="63" t="str">
        <f>IF(AND($C157&lt;X$131,COUNT($E157:W157)&lt;$D$129),$D157*(1-$I$3)/$D$129,"")</f>
        <v/>
      </c>
      <c r="Y157" s="63">
        <f t="shared" si="42"/>
        <v>20</v>
      </c>
    </row>
    <row r="158" spans="1:25" x14ac:dyDescent="0.15">
      <c r="Y158" s="53" t="s">
        <v>54</v>
      </c>
    </row>
    <row r="159" spans="1:25" x14ac:dyDescent="0.15">
      <c r="A159" s="27" t="s">
        <v>102</v>
      </c>
      <c r="E159" s="14">
        <v>30</v>
      </c>
      <c r="F159" s="14">
        <f t="shared" ref="F159:X159" si="43">E159+1</f>
        <v>31</v>
      </c>
      <c r="G159" s="14">
        <f t="shared" si="43"/>
        <v>32</v>
      </c>
      <c r="H159" s="14">
        <f t="shared" si="43"/>
        <v>33</v>
      </c>
      <c r="I159" s="14">
        <f t="shared" si="43"/>
        <v>34</v>
      </c>
      <c r="J159" s="14">
        <f t="shared" si="43"/>
        <v>35</v>
      </c>
      <c r="K159" s="14">
        <f t="shared" si="43"/>
        <v>36</v>
      </c>
      <c r="L159" s="14">
        <f t="shared" si="43"/>
        <v>37</v>
      </c>
      <c r="M159" s="14">
        <f t="shared" si="43"/>
        <v>38</v>
      </c>
      <c r="N159" s="14">
        <f t="shared" si="43"/>
        <v>39</v>
      </c>
      <c r="O159" s="14">
        <f t="shared" si="43"/>
        <v>40</v>
      </c>
      <c r="P159" s="14">
        <f t="shared" si="43"/>
        <v>41</v>
      </c>
      <c r="Q159" s="14">
        <f t="shared" si="43"/>
        <v>42</v>
      </c>
      <c r="R159" s="14">
        <f t="shared" si="43"/>
        <v>43</v>
      </c>
      <c r="S159" s="14">
        <f t="shared" si="43"/>
        <v>44</v>
      </c>
      <c r="T159" s="14">
        <f t="shared" si="43"/>
        <v>45</v>
      </c>
      <c r="U159" s="14">
        <f t="shared" si="43"/>
        <v>46</v>
      </c>
      <c r="V159" s="14">
        <f t="shared" si="43"/>
        <v>47</v>
      </c>
      <c r="W159" s="14">
        <f t="shared" si="43"/>
        <v>48</v>
      </c>
      <c r="X159" s="14">
        <f t="shared" si="43"/>
        <v>49</v>
      </c>
      <c r="Y159" s="10"/>
    </row>
    <row r="160" spans="1:25" x14ac:dyDescent="0.15">
      <c r="E160" s="8">
        <v>1</v>
      </c>
      <c r="F160" s="8">
        <f t="shared" ref="F160:X160" si="44">E160+1</f>
        <v>2</v>
      </c>
      <c r="G160" s="8">
        <f t="shared" si="44"/>
        <v>3</v>
      </c>
      <c r="H160" s="8">
        <f t="shared" si="44"/>
        <v>4</v>
      </c>
      <c r="I160" s="8">
        <f t="shared" si="44"/>
        <v>5</v>
      </c>
      <c r="J160" s="8">
        <f t="shared" si="44"/>
        <v>6</v>
      </c>
      <c r="K160" s="8">
        <f t="shared" si="44"/>
        <v>7</v>
      </c>
      <c r="L160" s="8">
        <f t="shared" si="44"/>
        <v>8</v>
      </c>
      <c r="M160" s="8">
        <f t="shared" si="44"/>
        <v>9</v>
      </c>
      <c r="N160" s="8">
        <f t="shared" si="44"/>
        <v>10</v>
      </c>
      <c r="O160" s="8">
        <f t="shared" si="44"/>
        <v>11</v>
      </c>
      <c r="P160" s="8">
        <f t="shared" si="44"/>
        <v>12</v>
      </c>
      <c r="Q160" s="8">
        <f t="shared" si="44"/>
        <v>13</v>
      </c>
      <c r="R160" s="8">
        <f t="shared" si="44"/>
        <v>14</v>
      </c>
      <c r="S160" s="8">
        <f t="shared" si="44"/>
        <v>15</v>
      </c>
      <c r="T160" s="8">
        <f t="shared" si="44"/>
        <v>16</v>
      </c>
      <c r="U160" s="8">
        <f t="shared" si="44"/>
        <v>17</v>
      </c>
      <c r="V160" s="8">
        <f t="shared" si="44"/>
        <v>18</v>
      </c>
      <c r="W160" s="8">
        <f t="shared" si="44"/>
        <v>19</v>
      </c>
      <c r="X160" s="8">
        <f t="shared" si="44"/>
        <v>20</v>
      </c>
      <c r="Y160" s="11" t="s">
        <v>29</v>
      </c>
    </row>
    <row r="161" spans="2:25" x14ac:dyDescent="0.15">
      <c r="B161" s="2"/>
      <c r="E161" s="9">
        <v>43555</v>
      </c>
      <c r="F161" s="9">
        <f t="shared" ref="F161:X161" si="45">DATE(YEAR(E161)+1,MONTH(E161),DAY(E161))</f>
        <v>43921</v>
      </c>
      <c r="G161" s="9">
        <f t="shared" si="45"/>
        <v>44286</v>
      </c>
      <c r="H161" s="9">
        <f t="shared" si="45"/>
        <v>44651</v>
      </c>
      <c r="I161" s="9">
        <f t="shared" si="45"/>
        <v>45016</v>
      </c>
      <c r="J161" s="9">
        <f t="shared" si="45"/>
        <v>45382</v>
      </c>
      <c r="K161" s="9">
        <f t="shared" si="45"/>
        <v>45747</v>
      </c>
      <c r="L161" s="9">
        <f t="shared" si="45"/>
        <v>46112</v>
      </c>
      <c r="M161" s="9">
        <f t="shared" si="45"/>
        <v>46477</v>
      </c>
      <c r="N161" s="9">
        <f t="shared" si="45"/>
        <v>46843</v>
      </c>
      <c r="O161" s="9">
        <f t="shared" si="45"/>
        <v>47208</v>
      </c>
      <c r="P161" s="9">
        <f t="shared" si="45"/>
        <v>47573</v>
      </c>
      <c r="Q161" s="9">
        <f t="shared" si="45"/>
        <v>47938</v>
      </c>
      <c r="R161" s="9">
        <f t="shared" si="45"/>
        <v>48304</v>
      </c>
      <c r="S161" s="9">
        <f t="shared" si="45"/>
        <v>48669</v>
      </c>
      <c r="T161" s="9">
        <f t="shared" si="45"/>
        <v>49034</v>
      </c>
      <c r="U161" s="9">
        <f t="shared" si="45"/>
        <v>49399</v>
      </c>
      <c r="V161" s="9">
        <f t="shared" si="45"/>
        <v>49765</v>
      </c>
      <c r="W161" s="9">
        <f t="shared" si="45"/>
        <v>50130</v>
      </c>
      <c r="X161" s="9">
        <f t="shared" si="45"/>
        <v>50495</v>
      </c>
      <c r="Y161" s="12"/>
    </row>
    <row r="162" spans="2:25" x14ac:dyDescent="0.15">
      <c r="B162" s="71"/>
      <c r="C162" s="72" t="s">
        <v>100</v>
      </c>
      <c r="D162" s="73"/>
      <c r="E162" s="61">
        <f t="shared" ref="E162:X162" si="46">E134</f>
        <v>200</v>
      </c>
      <c r="F162" s="61">
        <f t="shared" si="46"/>
        <v>200</v>
      </c>
      <c r="G162" s="61">
        <f t="shared" si="46"/>
        <v>200</v>
      </c>
      <c r="H162" s="61">
        <f t="shared" si="46"/>
        <v>200</v>
      </c>
      <c r="I162" s="61">
        <f t="shared" si="46"/>
        <v>200</v>
      </c>
      <c r="J162" s="61">
        <f t="shared" si="46"/>
        <v>200</v>
      </c>
      <c r="K162" s="61">
        <f t="shared" si="46"/>
        <v>200</v>
      </c>
      <c r="L162" s="61">
        <f t="shared" si="46"/>
        <v>200</v>
      </c>
      <c r="M162" s="61">
        <f t="shared" si="46"/>
        <v>800</v>
      </c>
      <c r="N162" s="61">
        <f t="shared" si="46"/>
        <v>200</v>
      </c>
      <c r="O162" s="61">
        <f t="shared" si="46"/>
        <v>200</v>
      </c>
      <c r="P162" s="61">
        <f t="shared" si="46"/>
        <v>200</v>
      </c>
      <c r="Q162" s="61">
        <f t="shared" si="46"/>
        <v>200</v>
      </c>
      <c r="R162" s="61">
        <f t="shared" si="46"/>
        <v>200</v>
      </c>
      <c r="S162" s="61">
        <f t="shared" si="46"/>
        <v>200</v>
      </c>
      <c r="T162" s="61">
        <f t="shared" si="46"/>
        <v>200</v>
      </c>
      <c r="U162" s="61">
        <f t="shared" si="46"/>
        <v>200</v>
      </c>
      <c r="V162" s="61">
        <f t="shared" si="46"/>
        <v>800</v>
      </c>
      <c r="W162" s="61">
        <f t="shared" si="46"/>
        <v>200</v>
      </c>
      <c r="X162" s="61">
        <f t="shared" si="46"/>
        <v>200</v>
      </c>
      <c r="Y162" s="61">
        <f>SUM(E162:X162)</f>
        <v>5200</v>
      </c>
    </row>
    <row r="163" spans="2:25" x14ac:dyDescent="0.15">
      <c r="B163" s="69"/>
      <c r="C163" s="74" t="s">
        <v>101</v>
      </c>
      <c r="D163" s="75"/>
      <c r="E163" s="61">
        <f t="array" ref="E163:X163">TRANSPOSE(Y138:Y157)</f>
        <v>1.0000000000000071</v>
      </c>
      <c r="F163" s="61">
        <v>1.0000000000000071</v>
      </c>
      <c r="G163" s="61">
        <v>1.0000000000000071</v>
      </c>
      <c r="H163" s="61">
        <v>1.0000000000000071</v>
      </c>
      <c r="I163" s="61">
        <v>1.0000000000000071</v>
      </c>
      <c r="J163" s="61">
        <v>2.2666666666666728</v>
      </c>
      <c r="K163" s="61">
        <v>3.5333333333333385</v>
      </c>
      <c r="L163" s="61">
        <v>4.8000000000000043</v>
      </c>
      <c r="M163" s="61">
        <v>24.26666666666668</v>
      </c>
      <c r="N163" s="61">
        <v>7.3333333333333357</v>
      </c>
      <c r="O163" s="61">
        <v>8.6000000000000014</v>
      </c>
      <c r="P163" s="61">
        <v>9.8666666666666671</v>
      </c>
      <c r="Q163" s="61">
        <v>11.133333333333333</v>
      </c>
      <c r="R163" s="61">
        <v>12.4</v>
      </c>
      <c r="S163" s="61">
        <v>13.666666666666668</v>
      </c>
      <c r="T163" s="61">
        <v>14.933333333333334</v>
      </c>
      <c r="U163" s="61">
        <v>16.2</v>
      </c>
      <c r="V163" s="61">
        <v>69.866666666666674</v>
      </c>
      <c r="W163" s="61">
        <v>18.733333333333334</v>
      </c>
      <c r="X163" s="61">
        <v>20</v>
      </c>
      <c r="Y163" s="61">
        <f>SUM(E163:X163)</f>
        <v>242.60000000000008</v>
      </c>
    </row>
    <row r="164" spans="2:25" x14ac:dyDescent="0.15">
      <c r="B164" s="69"/>
      <c r="C164" s="74" t="s">
        <v>50</v>
      </c>
      <c r="D164" s="6">
        <v>0.55000000000000004</v>
      </c>
      <c r="E164" s="61">
        <f>E134*$D$164</f>
        <v>110.00000000000001</v>
      </c>
      <c r="F164" s="61">
        <f t="shared" ref="F164:X164" si="47">F134*$D$164</f>
        <v>110.00000000000001</v>
      </c>
      <c r="G164" s="61">
        <f t="shared" si="47"/>
        <v>110.00000000000001</v>
      </c>
      <c r="H164" s="61">
        <f t="shared" si="47"/>
        <v>110.00000000000001</v>
      </c>
      <c r="I164" s="61">
        <f t="shared" si="47"/>
        <v>110.00000000000001</v>
      </c>
      <c r="J164" s="61">
        <f t="shared" si="47"/>
        <v>110.00000000000001</v>
      </c>
      <c r="K164" s="61">
        <f t="shared" si="47"/>
        <v>110.00000000000001</v>
      </c>
      <c r="L164" s="61">
        <f t="shared" si="47"/>
        <v>110.00000000000001</v>
      </c>
      <c r="M164" s="61">
        <f t="shared" si="47"/>
        <v>440.00000000000006</v>
      </c>
      <c r="N164" s="61">
        <f t="shared" si="47"/>
        <v>110.00000000000001</v>
      </c>
      <c r="O164" s="61">
        <f t="shared" si="47"/>
        <v>110.00000000000001</v>
      </c>
      <c r="P164" s="61">
        <f t="shared" si="47"/>
        <v>110.00000000000001</v>
      </c>
      <c r="Q164" s="61">
        <f t="shared" si="47"/>
        <v>110.00000000000001</v>
      </c>
      <c r="R164" s="61">
        <f t="shared" si="47"/>
        <v>110.00000000000001</v>
      </c>
      <c r="S164" s="61">
        <f t="shared" si="47"/>
        <v>110.00000000000001</v>
      </c>
      <c r="T164" s="61">
        <f t="shared" si="47"/>
        <v>110.00000000000001</v>
      </c>
      <c r="U164" s="61">
        <f t="shared" si="47"/>
        <v>110.00000000000001</v>
      </c>
      <c r="V164" s="61">
        <f t="shared" si="47"/>
        <v>440.00000000000006</v>
      </c>
      <c r="W164" s="61">
        <f t="shared" si="47"/>
        <v>110.00000000000001</v>
      </c>
      <c r="X164" s="61">
        <f t="shared" si="47"/>
        <v>110.00000000000001</v>
      </c>
      <c r="Y164" s="61">
        <f>SUM(E164:X164)</f>
        <v>2860.0000000000005</v>
      </c>
    </row>
    <row r="165" spans="2:25" x14ac:dyDescent="0.15">
      <c r="B165" s="69"/>
      <c r="C165" s="74" t="s">
        <v>52</v>
      </c>
      <c r="D165" s="75"/>
      <c r="E165" s="61">
        <f>E162-E164-E135</f>
        <v>69.999999999999986</v>
      </c>
      <c r="F165" s="61">
        <f t="shared" ref="F165:X165" si="48">F162-F164-F135</f>
        <v>69.999999999999986</v>
      </c>
      <c r="G165" s="61">
        <f t="shared" si="48"/>
        <v>69.999999999999986</v>
      </c>
      <c r="H165" s="61">
        <f t="shared" si="48"/>
        <v>69.999999999999986</v>
      </c>
      <c r="I165" s="61">
        <f t="shared" si="48"/>
        <v>69.999999999999986</v>
      </c>
      <c r="J165" s="61">
        <f t="shared" si="48"/>
        <v>69.999999999999986</v>
      </c>
      <c r="K165" s="61">
        <f t="shared" si="48"/>
        <v>69.999999999999986</v>
      </c>
      <c r="L165" s="61">
        <f t="shared" si="48"/>
        <v>69.999999999999986</v>
      </c>
      <c r="M165" s="61">
        <f t="shared" si="48"/>
        <v>279.99999999999994</v>
      </c>
      <c r="N165" s="61">
        <f t="shared" si="48"/>
        <v>69.999999999999986</v>
      </c>
      <c r="O165" s="61">
        <f t="shared" si="48"/>
        <v>69.999999999999986</v>
      </c>
      <c r="P165" s="61">
        <f t="shared" si="48"/>
        <v>69.999999999999986</v>
      </c>
      <c r="Q165" s="61">
        <f t="shared" si="48"/>
        <v>69.999999999999986</v>
      </c>
      <c r="R165" s="61">
        <f t="shared" si="48"/>
        <v>69.999999999999986</v>
      </c>
      <c r="S165" s="61">
        <f t="shared" si="48"/>
        <v>69.999999999999986</v>
      </c>
      <c r="T165" s="61">
        <f t="shared" si="48"/>
        <v>69.999999999999986</v>
      </c>
      <c r="U165" s="61">
        <f t="shared" si="48"/>
        <v>69.999999999999986</v>
      </c>
      <c r="V165" s="61">
        <f t="shared" si="48"/>
        <v>279.99999999999994</v>
      </c>
      <c r="W165" s="61">
        <f t="shared" si="48"/>
        <v>69.999999999999986</v>
      </c>
      <c r="X165" s="61">
        <f t="shared" si="48"/>
        <v>69.999999999999986</v>
      </c>
      <c r="Y165" s="61">
        <f>SUM(E165:X165)</f>
        <v>1819.9999999999998</v>
      </c>
    </row>
    <row r="166" spans="2:25" x14ac:dyDescent="0.15">
      <c r="B166" s="33"/>
      <c r="C166" s="34" t="s">
        <v>104</v>
      </c>
      <c r="D166" s="66"/>
      <c r="E166" s="64">
        <f>E162-E163-E164-E165</f>
        <v>19</v>
      </c>
      <c r="F166" s="64">
        <f t="shared" ref="F166:X166" si="49">F162-F163-F164-F165</f>
        <v>19</v>
      </c>
      <c r="G166" s="64">
        <f t="shared" si="49"/>
        <v>19</v>
      </c>
      <c r="H166" s="64">
        <f t="shared" si="49"/>
        <v>19</v>
      </c>
      <c r="I166" s="64">
        <f t="shared" si="49"/>
        <v>19</v>
      </c>
      <c r="J166" s="64">
        <f t="shared" si="49"/>
        <v>17.73333333333332</v>
      </c>
      <c r="K166" s="64">
        <f t="shared" si="49"/>
        <v>16.466666666666669</v>
      </c>
      <c r="L166" s="64">
        <f t="shared" si="49"/>
        <v>15.199999999999989</v>
      </c>
      <c r="M166" s="64">
        <f t="shared" si="49"/>
        <v>55.733333333333348</v>
      </c>
      <c r="N166" s="64">
        <f t="shared" si="49"/>
        <v>12.666666666666657</v>
      </c>
      <c r="O166" s="64">
        <f t="shared" si="49"/>
        <v>11.400000000000006</v>
      </c>
      <c r="P166" s="64">
        <f t="shared" si="49"/>
        <v>10.133333333333326</v>
      </c>
      <c r="Q166" s="64">
        <f t="shared" si="49"/>
        <v>8.8666666666666742</v>
      </c>
      <c r="R166" s="64">
        <f t="shared" si="49"/>
        <v>7.5999999999999943</v>
      </c>
      <c r="S166" s="64">
        <f t="shared" si="49"/>
        <v>6.3333333333333428</v>
      </c>
      <c r="T166" s="64">
        <f t="shared" si="49"/>
        <v>5.0666666666666629</v>
      </c>
      <c r="U166" s="64">
        <f t="shared" si="49"/>
        <v>3.8000000000000114</v>
      </c>
      <c r="V166" s="64">
        <f t="shared" si="49"/>
        <v>10.133333333333326</v>
      </c>
      <c r="W166" s="64">
        <f t="shared" si="49"/>
        <v>1.2666666666666515</v>
      </c>
      <c r="X166" s="64">
        <f t="shared" si="49"/>
        <v>0</v>
      </c>
      <c r="Y166" s="64">
        <f>SUM(E166:X166)</f>
        <v>277.39999999999998</v>
      </c>
    </row>
    <row r="167" spans="2:25" customFormat="1" x14ac:dyDescent="0.15">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2:25" x14ac:dyDescent="0.15">
      <c r="B168" s="67"/>
      <c r="C168" s="68">
        <f t="array" ref="C168:C187">TRANSPOSE(E159:X159)</f>
        <v>30</v>
      </c>
      <c r="D168" s="59">
        <f t="array" ref="D168:D187">TRANSPOSE(E166:X166)</f>
        <v>19</v>
      </c>
      <c r="E168" s="58" t="str">
        <f t="shared" ref="E168:E187" si="50">IF($C168&lt;E$159,$D168/MIN($D$129,COUNT($E$159:$X$159)),"")</f>
        <v/>
      </c>
      <c r="F168" s="58">
        <f>IF(AND($C168&lt;F$159,COUNT($E168:E168)&lt;$D$129),$D168/MIN($D$129,COUNT($C$168:$C$187)-COUNT($C$168:$C168)),"")</f>
        <v>1.2666666666666666</v>
      </c>
      <c r="G168" s="58">
        <f>IF(AND($C168&lt;G$159,COUNT($E168:F168)&lt;$D$129),$D168/MIN($D$129,COUNT($C$168:$C$187)-COUNT($C$168:$C168)),"")</f>
        <v>1.2666666666666666</v>
      </c>
      <c r="H168" s="58">
        <f>IF(AND($C168&lt;H$159,COUNT($E168:G168)&lt;$D$129),$D168/MIN($D$129,COUNT($C$168:$C$187)-COUNT($C$168:$C168)),"")</f>
        <v>1.2666666666666666</v>
      </c>
      <c r="I168" s="58">
        <f>IF(AND($C168&lt;I$159,COUNT($E168:H168)&lt;$D$129),$D168/MIN($D$129,COUNT($C$168:$C$187)-COUNT($C$168:$C168)),"")</f>
        <v>1.2666666666666666</v>
      </c>
      <c r="J168" s="58">
        <f>IF(AND($C168&lt;J$159,COUNT($E168:I168)&lt;$D$129),$D168/MIN($D$129,COUNT($C$168:$C$187)-COUNT($C$168:$C168)),"")</f>
        <v>1.2666666666666666</v>
      </c>
      <c r="K168" s="58">
        <f>IF(AND($C168&lt;K$159,COUNT($E168:J168)&lt;$D$129),$D168/MIN($D$129,COUNT($C$168:$C$187)-COUNT($C$168:$C168)),"")</f>
        <v>1.2666666666666666</v>
      </c>
      <c r="L168" s="58">
        <f>IF(AND($C168&lt;L$159,COUNT($E168:K168)&lt;$D$129),$D168/MIN($D$129,COUNT($C$168:$C$187)-COUNT($C$168:$C168)),"")</f>
        <v>1.2666666666666666</v>
      </c>
      <c r="M168" s="58">
        <f>IF(AND($C168&lt;M$159,COUNT($E168:L168)&lt;$D$129),$D168/MIN($D$129,COUNT($C$168:$C$187)-COUNT($C$168:$C168)),"")</f>
        <v>1.2666666666666666</v>
      </c>
      <c r="N168" s="58">
        <f>IF(AND($C168&lt;N$159,COUNT($E168:M168)&lt;$D$129),$D168/MIN($D$129,COUNT($C$168:$C$187)-COUNT($C$168:$C168)),"")</f>
        <v>1.2666666666666666</v>
      </c>
      <c r="O168" s="58">
        <f>IF(AND($C168&lt;O$159,COUNT($E168:N168)&lt;$D$129),$D168/MIN($D$129,COUNT($C$168:$C$187)-COUNT($C$168:$C168)),"")</f>
        <v>1.2666666666666666</v>
      </c>
      <c r="P168" s="58">
        <f>IF(AND($C168&lt;P$159,COUNT($E168:O168)&lt;$D$129),$D168/MIN($D$129,COUNT($C$168:$C$187)-COUNT($C$168:$C168)),"")</f>
        <v>1.2666666666666666</v>
      </c>
      <c r="Q168" s="58">
        <f>IF(AND($C168&lt;Q$159,COUNT($E168:P168)&lt;$D$129),$D168/MIN($D$129,COUNT($C$168:$C$187)-COUNT($C$168:$C168)),"")</f>
        <v>1.2666666666666666</v>
      </c>
      <c r="R168" s="58">
        <f>IF(AND($C168&lt;R$159,COUNT($E168:Q168)&lt;$D$129),$D168/MIN($D$129,COUNT($C$168:$C$187)-COUNT($C$168:$C168)),"")</f>
        <v>1.2666666666666666</v>
      </c>
      <c r="S168" s="58">
        <f>IF(AND($C168&lt;S$159,COUNT($E168:R168)&lt;$D$129),$D168/MIN($D$129,COUNT($C$168:$C$187)-COUNT($C$168:$C168)),"")</f>
        <v>1.2666666666666666</v>
      </c>
      <c r="T168" s="58">
        <f>IF(AND($C168&lt;T$159,COUNT($E168:S168)&lt;$D$129),$D168/MIN($D$129,COUNT($C$168:$C$187)-COUNT($C$168:$C168)),"")</f>
        <v>1.2666666666666666</v>
      </c>
      <c r="U168" s="58" t="str">
        <f>IF(AND($C168&lt;U$159,COUNT($E168:T168)&lt;$D$129),$D168/MIN($D$129,COUNT($C$168:$C$187)-COUNT($C$168:$C168)),"")</f>
        <v/>
      </c>
      <c r="V168" s="58" t="str">
        <f>IF(AND($C168&lt;V$159,COUNT($E168:U168)&lt;$D$129),$D168/MIN($D$129,COUNT($C$168:$C$187)-COUNT($C$168:$C168)),"")</f>
        <v/>
      </c>
      <c r="W168" s="58" t="str">
        <f>IF(AND($C168&lt;W$159,COUNT($E168:V168)&lt;$D$129),$D168/MIN($D$129,COUNT($C$168:$C$187)-COUNT($C$168:$C168)),"")</f>
        <v/>
      </c>
      <c r="X168" s="58" t="str">
        <f>IF(AND($C168&lt;X$159,COUNT($E168:W168)&lt;$D$129),$D168/MIN($D$129,COUNT($C$168:$C$187)-COUNT($C$168:$C168)),"")</f>
        <v/>
      </c>
      <c r="Y168" s="58">
        <f t="shared" ref="Y168:Y188" si="51">SUM(E168:X168)</f>
        <v>18.999999999999993</v>
      </c>
    </row>
    <row r="169" spans="2:25" x14ac:dyDescent="0.15">
      <c r="B169" s="69"/>
      <c r="C169" s="70">
        <v>31</v>
      </c>
      <c r="D169" s="60">
        <v>19</v>
      </c>
      <c r="E169" s="61" t="str">
        <f t="shared" si="50"/>
        <v/>
      </c>
      <c r="F169" s="61" t="str">
        <f>IF(AND($C169&lt;F$159,COUNT($E169:E169)&lt;$D$129),$D169/MIN($D$129,COUNT($C$168:$C$187)-COUNT($C$168:$C169)),"")</f>
        <v/>
      </c>
      <c r="G169" s="61">
        <f>IF(AND($C169&lt;G$159,COUNT($E169:F169)&lt;$D$129),$D169/MIN($D$129,COUNT($C$168:$C$187)-COUNT($C$168:$C169)),"")</f>
        <v>1.2666666666666666</v>
      </c>
      <c r="H169" s="61">
        <f>IF(AND($C169&lt;H$159,COUNT($E169:G169)&lt;$D$129),$D169/MIN($D$129,COUNT($C$168:$C$187)-COUNT($C$168:$C169)),"")</f>
        <v>1.2666666666666666</v>
      </c>
      <c r="I169" s="61">
        <f>IF(AND($C169&lt;I$159,COUNT($E169:H169)&lt;$D$129),$D169/MIN($D$129,COUNT($C$168:$C$187)-COUNT($C$168:$C169)),"")</f>
        <v>1.2666666666666666</v>
      </c>
      <c r="J169" s="61">
        <f>IF(AND($C169&lt;J$159,COUNT($E169:I169)&lt;$D$129),$D169/MIN($D$129,COUNT($C$168:$C$187)-COUNT($C$168:$C169)),"")</f>
        <v>1.2666666666666666</v>
      </c>
      <c r="K169" s="61">
        <f>IF(AND($C169&lt;K$159,COUNT($E169:J169)&lt;$D$129),$D169/MIN($D$129,COUNT($C$168:$C$187)-COUNT($C$168:$C169)),"")</f>
        <v>1.2666666666666666</v>
      </c>
      <c r="L169" s="61">
        <f>IF(AND($C169&lt;L$159,COUNT($E169:K169)&lt;$D$129),$D169/MIN($D$129,COUNT($C$168:$C$187)-COUNT($C$168:$C169)),"")</f>
        <v>1.2666666666666666</v>
      </c>
      <c r="M169" s="61">
        <f>IF(AND($C169&lt;M$159,COUNT($E169:L169)&lt;$D$129),$D169/MIN($D$129,COUNT($C$168:$C$187)-COUNT($C$168:$C169)),"")</f>
        <v>1.2666666666666666</v>
      </c>
      <c r="N169" s="61">
        <f>IF(AND($C169&lt;N$159,COUNT($E169:M169)&lt;$D$129),$D169/MIN($D$129,COUNT($C$168:$C$187)-COUNT($C$168:$C169)),"")</f>
        <v>1.2666666666666666</v>
      </c>
      <c r="O169" s="61">
        <f>IF(AND($C169&lt;O$159,COUNT($E169:N169)&lt;$D$129),$D169/MIN($D$129,COUNT($C$168:$C$187)-COUNT($C$168:$C169)),"")</f>
        <v>1.2666666666666666</v>
      </c>
      <c r="P169" s="61">
        <f>IF(AND($C169&lt;P$159,COUNT($E169:O169)&lt;$D$129),$D169/MIN($D$129,COUNT($C$168:$C$187)-COUNT($C$168:$C169)),"")</f>
        <v>1.2666666666666666</v>
      </c>
      <c r="Q169" s="61">
        <f>IF(AND($C169&lt;Q$159,COUNT($E169:P169)&lt;$D$129),$D169/MIN($D$129,COUNT($C$168:$C$187)-COUNT($C$168:$C169)),"")</f>
        <v>1.2666666666666666</v>
      </c>
      <c r="R169" s="61">
        <f>IF(AND($C169&lt;R$159,COUNT($E169:Q169)&lt;$D$129),$D169/MIN($D$129,COUNT($C$168:$C$187)-COUNT($C$168:$C169)),"")</f>
        <v>1.2666666666666666</v>
      </c>
      <c r="S169" s="61">
        <f>IF(AND($C169&lt;S$159,COUNT($E169:R169)&lt;$D$129),$D169/MIN($D$129,COUNT($C$168:$C$187)-COUNT($C$168:$C169)),"")</f>
        <v>1.2666666666666666</v>
      </c>
      <c r="T169" s="61">
        <f>IF(AND($C169&lt;T$159,COUNT($E169:S169)&lt;$D$129),$D169/MIN($D$129,COUNT($C$168:$C$187)-COUNT($C$168:$C169)),"")</f>
        <v>1.2666666666666666</v>
      </c>
      <c r="U169" s="61">
        <f>IF(AND($C169&lt;U$159,COUNT($E169:T169)&lt;$D$129),$D169/MIN($D$129,COUNT($C$168:$C$187)-COUNT($C$168:$C169)),"")</f>
        <v>1.2666666666666666</v>
      </c>
      <c r="V169" s="61" t="str">
        <f>IF(AND($C169&lt;V$159,COUNT($E169:U169)&lt;$D$129),$D169/MIN($D$129,COUNT($C$168:$C$187)-COUNT($C$168:$C169)),"")</f>
        <v/>
      </c>
      <c r="W169" s="61" t="str">
        <f>IF(AND($C169&lt;W$159,COUNT($E169:V169)&lt;$D$129),$D169/MIN($D$129,COUNT($C$168:$C$187)-COUNT($C$168:$C169)),"")</f>
        <v/>
      </c>
      <c r="X169" s="61" t="str">
        <f>IF(AND($C169&lt;X$159,COUNT($E169:W169)&lt;$D$129),$D169/MIN($D$129,COUNT($C$168:$C$187)-COUNT($C$168:$C169)),"")</f>
        <v/>
      </c>
      <c r="Y169" s="61">
        <f t="shared" si="51"/>
        <v>18.999999999999993</v>
      </c>
    </row>
    <row r="170" spans="2:25" x14ac:dyDescent="0.15">
      <c r="B170" s="69"/>
      <c r="C170" s="70">
        <v>32</v>
      </c>
      <c r="D170" s="60">
        <v>19</v>
      </c>
      <c r="E170" s="61" t="str">
        <f t="shared" si="50"/>
        <v/>
      </c>
      <c r="F170" s="61" t="str">
        <f>IF(AND($C170&lt;F$159,COUNT($E170:E170)&lt;$D$129),$D170/MIN($D$129,COUNT($C$168:$C$187)-COUNT($C$168:$C170)),"")</f>
        <v/>
      </c>
      <c r="G170" s="61" t="str">
        <f>IF(AND($C170&lt;G$159,COUNT($E170:F170)&lt;$D$129),$D170/MIN($D$129,COUNT($C$168:$C$187)-COUNT($C$168:$C170)),"")</f>
        <v/>
      </c>
      <c r="H170" s="61">
        <f>IF(AND($C170&lt;H$159,COUNT($E170:G170)&lt;$D$129),$D170/MIN($D$129,COUNT($C$168:$C$187)-COUNT($C$168:$C170)),"")</f>
        <v>1.2666666666666666</v>
      </c>
      <c r="I170" s="61">
        <f>IF(AND($C170&lt;I$159,COUNT($E170:H170)&lt;$D$129),$D170/MIN($D$129,COUNT($C$168:$C$187)-COUNT($C$168:$C170)),"")</f>
        <v>1.2666666666666666</v>
      </c>
      <c r="J170" s="61">
        <f>IF(AND($C170&lt;J$159,COUNT($E170:I170)&lt;$D$129),$D170/MIN($D$129,COUNT($C$168:$C$187)-COUNT($C$168:$C170)),"")</f>
        <v>1.2666666666666666</v>
      </c>
      <c r="K170" s="61">
        <f>IF(AND($C170&lt;K$159,COUNT($E170:J170)&lt;$D$129),$D170/MIN($D$129,COUNT($C$168:$C$187)-COUNT($C$168:$C170)),"")</f>
        <v>1.2666666666666666</v>
      </c>
      <c r="L170" s="61">
        <f>IF(AND($C170&lt;L$159,COUNT($E170:K170)&lt;$D$129),$D170/MIN($D$129,COUNT($C$168:$C$187)-COUNT($C$168:$C170)),"")</f>
        <v>1.2666666666666666</v>
      </c>
      <c r="M170" s="61">
        <f>IF(AND($C170&lt;M$159,COUNT($E170:L170)&lt;$D$129),$D170/MIN($D$129,COUNT($C$168:$C$187)-COUNT($C$168:$C170)),"")</f>
        <v>1.2666666666666666</v>
      </c>
      <c r="N170" s="61">
        <f>IF(AND($C170&lt;N$159,COUNT($E170:M170)&lt;$D$129),$D170/MIN($D$129,COUNT($C$168:$C$187)-COUNT($C$168:$C170)),"")</f>
        <v>1.2666666666666666</v>
      </c>
      <c r="O170" s="61">
        <f>IF(AND($C170&lt;O$159,COUNT($E170:N170)&lt;$D$129),$D170/MIN($D$129,COUNT($C$168:$C$187)-COUNT($C$168:$C170)),"")</f>
        <v>1.2666666666666666</v>
      </c>
      <c r="P170" s="61">
        <f>IF(AND($C170&lt;P$159,COUNT($E170:O170)&lt;$D$129),$D170/MIN($D$129,COUNT($C$168:$C$187)-COUNT($C$168:$C170)),"")</f>
        <v>1.2666666666666666</v>
      </c>
      <c r="Q170" s="61">
        <f>IF(AND($C170&lt;Q$159,COUNT($E170:P170)&lt;$D$129),$D170/MIN($D$129,COUNT($C$168:$C$187)-COUNT($C$168:$C170)),"")</f>
        <v>1.2666666666666666</v>
      </c>
      <c r="R170" s="61">
        <f>IF(AND($C170&lt;R$159,COUNT($E170:Q170)&lt;$D$129),$D170/MIN($D$129,COUNT($C$168:$C$187)-COUNT($C$168:$C170)),"")</f>
        <v>1.2666666666666666</v>
      </c>
      <c r="S170" s="61">
        <f>IF(AND($C170&lt;S$159,COUNT($E170:R170)&lt;$D$129),$D170/MIN($D$129,COUNT($C$168:$C$187)-COUNT($C$168:$C170)),"")</f>
        <v>1.2666666666666666</v>
      </c>
      <c r="T170" s="61">
        <f>IF(AND($C170&lt;T$159,COUNT($E170:S170)&lt;$D$129),$D170/MIN($D$129,COUNT($C$168:$C$187)-COUNT($C$168:$C170)),"")</f>
        <v>1.2666666666666666</v>
      </c>
      <c r="U170" s="61">
        <f>IF(AND($C170&lt;U$159,COUNT($E170:T170)&lt;$D$129),$D170/MIN($D$129,COUNT($C$168:$C$187)-COUNT($C$168:$C170)),"")</f>
        <v>1.2666666666666666</v>
      </c>
      <c r="V170" s="61">
        <f>IF(AND($C170&lt;V$159,COUNT($E170:U170)&lt;$D$129),$D170/MIN($D$129,COUNT($C$168:$C$187)-COUNT($C$168:$C170)),"")</f>
        <v>1.2666666666666666</v>
      </c>
      <c r="W170" s="61" t="str">
        <f>IF(AND($C170&lt;W$159,COUNT($E170:V170)&lt;$D$129),$D170/MIN($D$129,COUNT($C$168:$C$187)-COUNT($C$168:$C170)),"")</f>
        <v/>
      </c>
      <c r="X170" s="61" t="str">
        <f>IF(AND($C170&lt;X$159,COUNT($E170:W170)&lt;$D$129),$D170/MIN($D$129,COUNT($C$168:$C$187)-COUNT($C$168:$C170)),"")</f>
        <v/>
      </c>
      <c r="Y170" s="61">
        <f t="shared" si="51"/>
        <v>18.999999999999993</v>
      </c>
    </row>
    <row r="171" spans="2:25" x14ac:dyDescent="0.15">
      <c r="B171" s="69"/>
      <c r="C171" s="70">
        <v>33</v>
      </c>
      <c r="D171" s="60">
        <v>19</v>
      </c>
      <c r="E171" s="61" t="str">
        <f t="shared" si="50"/>
        <v/>
      </c>
      <c r="F171" s="61" t="str">
        <f>IF(AND($C171&lt;F$159,COUNT($E171:E171)&lt;$D$129),$D171/MIN($D$129,COUNT($C$168:$C$187)-COUNT($C$168:$C171)),"")</f>
        <v/>
      </c>
      <c r="G171" s="61" t="str">
        <f>IF(AND($C171&lt;G$159,COUNT($E171:F171)&lt;$D$129),$D171/MIN($D$129,COUNT($C$168:$C$187)-COUNT($C$168:$C171)),"")</f>
        <v/>
      </c>
      <c r="H171" s="61" t="str">
        <f>IF(AND($C171&lt;H$159,COUNT($E171:G171)&lt;$D$129),$D171/MIN($D$129,COUNT($C$168:$C$187)-COUNT($C$168:$C171)),"")</f>
        <v/>
      </c>
      <c r="I171" s="61">
        <f>IF(AND($C171&lt;I$159,COUNT($E171:H171)&lt;$D$129),$D171/MIN($D$129,COUNT($C$168:$C$187)-COUNT($C$168:$C171)),"")</f>
        <v>1.2666666666666666</v>
      </c>
      <c r="J171" s="61">
        <f>IF(AND($C171&lt;J$159,COUNT($E171:I171)&lt;$D$129),$D171/MIN($D$129,COUNT($C$168:$C$187)-COUNT($C$168:$C171)),"")</f>
        <v>1.2666666666666666</v>
      </c>
      <c r="K171" s="61">
        <f>IF(AND($C171&lt;K$159,COUNT($E171:J171)&lt;$D$129),$D171/MIN($D$129,COUNT($C$168:$C$187)-COUNT($C$168:$C171)),"")</f>
        <v>1.2666666666666666</v>
      </c>
      <c r="L171" s="61">
        <f>IF(AND($C171&lt;L$159,COUNT($E171:K171)&lt;$D$129),$D171/MIN($D$129,COUNT($C$168:$C$187)-COUNT($C$168:$C171)),"")</f>
        <v>1.2666666666666666</v>
      </c>
      <c r="M171" s="61">
        <f>IF(AND($C171&lt;M$159,COUNT($E171:L171)&lt;$D$129),$D171/MIN($D$129,COUNT($C$168:$C$187)-COUNT($C$168:$C171)),"")</f>
        <v>1.2666666666666666</v>
      </c>
      <c r="N171" s="61">
        <f>IF(AND($C171&lt;N$159,COUNT($E171:M171)&lt;$D$129),$D171/MIN($D$129,COUNT($C$168:$C$187)-COUNT($C$168:$C171)),"")</f>
        <v>1.2666666666666666</v>
      </c>
      <c r="O171" s="61">
        <f>IF(AND($C171&lt;O$159,COUNT($E171:N171)&lt;$D$129),$D171/MIN($D$129,COUNT($C$168:$C$187)-COUNT($C$168:$C171)),"")</f>
        <v>1.2666666666666666</v>
      </c>
      <c r="P171" s="61">
        <f>IF(AND($C171&lt;P$159,COUNT($E171:O171)&lt;$D$129),$D171/MIN($D$129,COUNT($C$168:$C$187)-COUNT($C$168:$C171)),"")</f>
        <v>1.2666666666666666</v>
      </c>
      <c r="Q171" s="61">
        <f>IF(AND($C171&lt;Q$159,COUNT($E171:P171)&lt;$D$129),$D171/MIN($D$129,COUNT($C$168:$C$187)-COUNT($C$168:$C171)),"")</f>
        <v>1.2666666666666666</v>
      </c>
      <c r="R171" s="61">
        <f>IF(AND($C171&lt;R$159,COUNT($E171:Q171)&lt;$D$129),$D171/MIN($D$129,COUNT($C$168:$C$187)-COUNT($C$168:$C171)),"")</f>
        <v>1.2666666666666666</v>
      </c>
      <c r="S171" s="61">
        <f>IF(AND($C171&lt;S$159,COUNT($E171:R171)&lt;$D$129),$D171/MIN($D$129,COUNT($C$168:$C$187)-COUNT($C$168:$C171)),"")</f>
        <v>1.2666666666666666</v>
      </c>
      <c r="T171" s="61">
        <f>IF(AND($C171&lt;T$159,COUNT($E171:S171)&lt;$D$129),$D171/MIN($D$129,COUNT($C$168:$C$187)-COUNT($C$168:$C171)),"")</f>
        <v>1.2666666666666666</v>
      </c>
      <c r="U171" s="61">
        <f>IF(AND($C171&lt;U$159,COUNT($E171:T171)&lt;$D$129),$D171/MIN($D$129,COUNT($C$168:$C$187)-COUNT($C$168:$C171)),"")</f>
        <v>1.2666666666666666</v>
      </c>
      <c r="V171" s="61">
        <f>IF(AND($C171&lt;V$159,COUNT($E171:U171)&lt;$D$129),$D171/MIN($D$129,COUNT($C$168:$C$187)-COUNT($C$168:$C171)),"")</f>
        <v>1.2666666666666666</v>
      </c>
      <c r="W171" s="61">
        <f>IF(AND($C171&lt;W$159,COUNT($E171:V171)&lt;$D$129),$D171/MIN($D$129,COUNT($C$168:$C$187)-COUNT($C$168:$C171)),"")</f>
        <v>1.2666666666666666</v>
      </c>
      <c r="X171" s="61" t="str">
        <f>IF(AND($C171&lt;X$159,COUNT($E171:W171)&lt;$D$129),$D171/MIN($D$129,COUNT($C$168:$C$187)-COUNT($C$168:$C171)),"")</f>
        <v/>
      </c>
      <c r="Y171" s="61">
        <f t="shared" si="51"/>
        <v>18.999999999999993</v>
      </c>
    </row>
    <row r="172" spans="2:25" x14ac:dyDescent="0.15">
      <c r="B172" s="69"/>
      <c r="C172" s="70">
        <v>34</v>
      </c>
      <c r="D172" s="60">
        <v>19</v>
      </c>
      <c r="E172" s="61" t="str">
        <f t="shared" si="50"/>
        <v/>
      </c>
      <c r="F172" s="61" t="str">
        <f>IF(AND($C172&lt;F$159,COUNT($E172:E172)&lt;$D$129),$D172/MIN($D$129,COUNT($C$168:$C$187)-COUNT($C$168:$C172)),"")</f>
        <v/>
      </c>
      <c r="G172" s="61" t="str">
        <f>IF(AND($C172&lt;G$159,COUNT($E172:F172)&lt;$D$129),$D172/MIN($D$129,COUNT($C$168:$C$187)-COUNT($C$168:$C172)),"")</f>
        <v/>
      </c>
      <c r="H172" s="61" t="str">
        <f>IF(AND($C172&lt;H$159,COUNT($E172:G172)&lt;$D$129),$D172/MIN($D$129,COUNT($C$168:$C$187)-COUNT($C$168:$C172)),"")</f>
        <v/>
      </c>
      <c r="I172" s="61" t="str">
        <f>IF(AND($C172&lt;I$159,COUNT($E172:H172)&lt;$D$129),$D172/MIN($D$129,COUNT($C$168:$C$187)-COUNT($C$168:$C172)),"")</f>
        <v/>
      </c>
      <c r="J172" s="61">
        <f>IF(AND($C172&lt;J$159,COUNT($E172:I172)&lt;$D$129),$D172/MIN($D$129,COUNT($C$168:$C$187)-COUNT($C$168:$C172)),"")</f>
        <v>1.2666666666666666</v>
      </c>
      <c r="K172" s="61">
        <f>IF(AND($C172&lt;K$159,COUNT($E172:J172)&lt;$D$129),$D172/MIN($D$129,COUNT($C$168:$C$187)-COUNT($C$168:$C172)),"")</f>
        <v>1.2666666666666666</v>
      </c>
      <c r="L172" s="61">
        <f>IF(AND($C172&lt;L$159,COUNT($E172:K172)&lt;$D$129),$D172/MIN($D$129,COUNT($C$168:$C$187)-COUNT($C$168:$C172)),"")</f>
        <v>1.2666666666666666</v>
      </c>
      <c r="M172" s="61">
        <f>IF(AND($C172&lt;M$159,COUNT($E172:L172)&lt;$D$129),$D172/MIN($D$129,COUNT($C$168:$C$187)-COUNT($C$168:$C172)),"")</f>
        <v>1.2666666666666666</v>
      </c>
      <c r="N172" s="61">
        <f>IF(AND($C172&lt;N$159,COUNT($E172:M172)&lt;$D$129),$D172/MIN($D$129,COUNT($C$168:$C$187)-COUNT($C$168:$C172)),"")</f>
        <v>1.2666666666666666</v>
      </c>
      <c r="O172" s="61">
        <f>IF(AND($C172&lt;O$159,COUNT($E172:N172)&lt;$D$129),$D172/MIN($D$129,COUNT($C$168:$C$187)-COUNT($C$168:$C172)),"")</f>
        <v>1.2666666666666666</v>
      </c>
      <c r="P172" s="61">
        <f>IF(AND($C172&lt;P$159,COUNT($E172:O172)&lt;$D$129),$D172/MIN($D$129,COUNT($C$168:$C$187)-COUNT($C$168:$C172)),"")</f>
        <v>1.2666666666666666</v>
      </c>
      <c r="Q172" s="61">
        <f>IF(AND($C172&lt;Q$159,COUNT($E172:P172)&lt;$D$129),$D172/MIN($D$129,COUNT($C$168:$C$187)-COUNT($C$168:$C172)),"")</f>
        <v>1.2666666666666666</v>
      </c>
      <c r="R172" s="61">
        <f>IF(AND($C172&lt;R$159,COUNT($E172:Q172)&lt;$D$129),$D172/MIN($D$129,COUNT($C$168:$C$187)-COUNT($C$168:$C172)),"")</f>
        <v>1.2666666666666666</v>
      </c>
      <c r="S172" s="61">
        <f>IF(AND($C172&lt;S$159,COUNT($E172:R172)&lt;$D$129),$D172/MIN($D$129,COUNT($C$168:$C$187)-COUNT($C$168:$C172)),"")</f>
        <v>1.2666666666666666</v>
      </c>
      <c r="T172" s="61">
        <f>IF(AND($C172&lt;T$159,COUNT($E172:S172)&lt;$D$129),$D172/MIN($D$129,COUNT($C$168:$C$187)-COUNT($C$168:$C172)),"")</f>
        <v>1.2666666666666666</v>
      </c>
      <c r="U172" s="61">
        <f>IF(AND($C172&lt;U$159,COUNT($E172:T172)&lt;$D$129),$D172/MIN($D$129,COUNT($C$168:$C$187)-COUNT($C$168:$C172)),"")</f>
        <v>1.2666666666666666</v>
      </c>
      <c r="V172" s="61">
        <f>IF(AND($C172&lt;V$159,COUNT($E172:U172)&lt;$D$129),$D172/MIN($D$129,COUNT($C$168:$C$187)-COUNT($C$168:$C172)),"")</f>
        <v>1.2666666666666666</v>
      </c>
      <c r="W172" s="61">
        <f>IF(AND($C172&lt;W$159,COUNT($E172:V172)&lt;$D$129),$D172/MIN($D$129,COUNT($C$168:$C$187)-COUNT($C$168:$C172)),"")</f>
        <v>1.2666666666666666</v>
      </c>
      <c r="X172" s="61">
        <f>IF(AND($C172&lt;X$159,COUNT($E172:W172)&lt;$D$129),$D172/MIN($D$129,COUNT($C$168:$C$187)-COUNT($C$168:$C172)),"")</f>
        <v>1.2666666666666666</v>
      </c>
      <c r="Y172" s="61">
        <f t="shared" si="51"/>
        <v>18.999999999999993</v>
      </c>
    </row>
    <row r="173" spans="2:25" x14ac:dyDescent="0.15">
      <c r="B173" s="69"/>
      <c r="C173" s="70">
        <v>35</v>
      </c>
      <c r="D173" s="60">
        <v>17.73333333333332</v>
      </c>
      <c r="E173" s="61" t="str">
        <f t="shared" si="50"/>
        <v/>
      </c>
      <c r="F173" s="61" t="str">
        <f>IF(AND($C173&lt;F$159,COUNT($E173:E173)&lt;$D$129),$D173/MIN($D$129,COUNT($C$168:$C$187)-COUNT($C$168:$C173)),"")</f>
        <v/>
      </c>
      <c r="G173" s="61" t="str">
        <f>IF(AND($C173&lt;G$159,COUNT($E173:F173)&lt;$D$129),$D173/MIN($D$129,COUNT($C$168:$C$187)-COUNT($C$168:$C173)),"")</f>
        <v/>
      </c>
      <c r="H173" s="61" t="str">
        <f>IF(AND($C173&lt;H$159,COUNT($E173:G173)&lt;$D$129),$D173/MIN($D$129,COUNT($C$168:$C$187)-COUNT($C$168:$C173)),"")</f>
        <v/>
      </c>
      <c r="I173" s="61" t="str">
        <f>IF(AND($C173&lt;I$159,COUNT($E173:H173)&lt;$D$129),$D173/MIN($D$129,COUNT($C$168:$C$187)-COUNT($C$168:$C173)),"")</f>
        <v/>
      </c>
      <c r="J173" s="61" t="str">
        <f>IF(AND($C173&lt;J$159,COUNT($E173:I173)&lt;$D$129),$D173/MIN($D$129,COUNT($C$168:$C$187)-COUNT($C$168:$C173)),"")</f>
        <v/>
      </c>
      <c r="K173" s="61">
        <f>IF(AND($C173&lt;K$159,COUNT($E173:J173)&lt;$D$129),$D173/MIN($D$129,COUNT($C$168:$C$187)-COUNT($C$168:$C173)),"")</f>
        <v>1.2666666666666657</v>
      </c>
      <c r="L173" s="61">
        <f>IF(AND($C173&lt;L$159,COUNT($E173:K173)&lt;$D$129),$D173/MIN($D$129,COUNT($C$168:$C$187)-COUNT($C$168:$C173)),"")</f>
        <v>1.2666666666666657</v>
      </c>
      <c r="M173" s="61">
        <f>IF(AND($C173&lt;M$159,COUNT($E173:L173)&lt;$D$129),$D173/MIN($D$129,COUNT($C$168:$C$187)-COUNT($C$168:$C173)),"")</f>
        <v>1.2666666666666657</v>
      </c>
      <c r="N173" s="61">
        <f>IF(AND($C173&lt;N$159,COUNT($E173:M173)&lt;$D$129),$D173/MIN($D$129,COUNT($C$168:$C$187)-COUNT($C$168:$C173)),"")</f>
        <v>1.2666666666666657</v>
      </c>
      <c r="O173" s="61">
        <f>IF(AND($C173&lt;O$159,COUNT($E173:N173)&lt;$D$129),$D173/MIN($D$129,COUNT($C$168:$C$187)-COUNT($C$168:$C173)),"")</f>
        <v>1.2666666666666657</v>
      </c>
      <c r="P173" s="61">
        <f>IF(AND($C173&lt;P$159,COUNT($E173:O173)&lt;$D$129),$D173/MIN($D$129,COUNT($C$168:$C$187)-COUNT($C$168:$C173)),"")</f>
        <v>1.2666666666666657</v>
      </c>
      <c r="Q173" s="61">
        <f>IF(AND($C173&lt;Q$159,COUNT($E173:P173)&lt;$D$129),$D173/MIN($D$129,COUNT($C$168:$C$187)-COUNT($C$168:$C173)),"")</f>
        <v>1.2666666666666657</v>
      </c>
      <c r="R173" s="61">
        <f>IF(AND($C173&lt;R$159,COUNT($E173:Q173)&lt;$D$129),$D173/MIN($D$129,COUNT($C$168:$C$187)-COUNT($C$168:$C173)),"")</f>
        <v>1.2666666666666657</v>
      </c>
      <c r="S173" s="61">
        <f>IF(AND($C173&lt;S$159,COUNT($E173:R173)&lt;$D$129),$D173/MIN($D$129,COUNT($C$168:$C$187)-COUNT($C$168:$C173)),"")</f>
        <v>1.2666666666666657</v>
      </c>
      <c r="T173" s="61">
        <f>IF(AND($C173&lt;T$159,COUNT($E173:S173)&lt;$D$129),$D173/MIN($D$129,COUNT($C$168:$C$187)-COUNT($C$168:$C173)),"")</f>
        <v>1.2666666666666657</v>
      </c>
      <c r="U173" s="61">
        <f>IF(AND($C173&lt;U$159,COUNT($E173:T173)&lt;$D$129),$D173/MIN($D$129,COUNT($C$168:$C$187)-COUNT($C$168:$C173)),"")</f>
        <v>1.2666666666666657</v>
      </c>
      <c r="V173" s="61">
        <f>IF(AND($C173&lt;V$159,COUNT($E173:U173)&lt;$D$129),$D173/MIN($D$129,COUNT($C$168:$C$187)-COUNT($C$168:$C173)),"")</f>
        <v>1.2666666666666657</v>
      </c>
      <c r="W173" s="61">
        <f>IF(AND($C173&lt;W$159,COUNT($E173:V173)&lt;$D$129),$D173/MIN($D$129,COUNT($C$168:$C$187)-COUNT($C$168:$C173)),"")</f>
        <v>1.2666666666666657</v>
      </c>
      <c r="X173" s="61">
        <f>IF(AND($C173&lt;X$159,COUNT($E173:W173)&lt;$D$129),$D173/MIN($D$129,COUNT($C$168:$C$187)-COUNT($C$168:$C173)),"")</f>
        <v>1.2666666666666657</v>
      </c>
      <c r="Y173" s="61">
        <f t="shared" si="51"/>
        <v>17.73333333333332</v>
      </c>
    </row>
    <row r="174" spans="2:25" x14ac:dyDescent="0.15">
      <c r="B174" s="69"/>
      <c r="C174" s="70">
        <v>36</v>
      </c>
      <c r="D174" s="60">
        <v>16.466666666666669</v>
      </c>
      <c r="E174" s="61" t="str">
        <f t="shared" si="50"/>
        <v/>
      </c>
      <c r="F174" s="61" t="str">
        <f>IF(AND($C174&lt;F$159,COUNT($E174:E174)&lt;$D$129),$D174/MIN($D$129,COUNT($C$168:$C$187)-COUNT($C$168:$C174)),"")</f>
        <v/>
      </c>
      <c r="G174" s="61" t="str">
        <f>IF(AND($C174&lt;G$159,COUNT($E174:F174)&lt;$D$129),$D174/MIN($D$129,COUNT($C$168:$C$187)-COUNT($C$168:$C174)),"")</f>
        <v/>
      </c>
      <c r="H174" s="61" t="str">
        <f>IF(AND($C174&lt;H$159,COUNT($E174:G174)&lt;$D$129),$D174/MIN($D$129,COUNT($C$168:$C$187)-COUNT($C$168:$C174)),"")</f>
        <v/>
      </c>
      <c r="I174" s="61" t="str">
        <f>IF(AND($C174&lt;I$159,COUNT($E174:H174)&lt;$D$129),$D174/MIN($D$129,COUNT($C$168:$C$187)-COUNT($C$168:$C174)),"")</f>
        <v/>
      </c>
      <c r="J174" s="61" t="str">
        <f>IF(AND($C174&lt;J$159,COUNT($E174:I174)&lt;$D$129),$D174/MIN($D$129,COUNT($C$168:$C$187)-COUNT($C$168:$C174)),"")</f>
        <v/>
      </c>
      <c r="K174" s="61" t="str">
        <f>IF(AND($C174&lt;K$159,COUNT($E174:J174)&lt;$D$129),$D174/MIN($D$129,COUNT($C$168:$C$187)-COUNT($C$168:$C174)),"")</f>
        <v/>
      </c>
      <c r="L174" s="61">
        <f>IF(AND($C174&lt;L$159,COUNT($E174:K174)&lt;$D$129),$D174/MIN($D$129,COUNT($C$168:$C$187)-COUNT($C$168:$C174)),"")</f>
        <v>1.2666666666666668</v>
      </c>
      <c r="M174" s="61">
        <f>IF(AND($C174&lt;M$159,COUNT($E174:L174)&lt;$D$129),$D174/MIN($D$129,COUNT($C$168:$C$187)-COUNT($C$168:$C174)),"")</f>
        <v>1.2666666666666668</v>
      </c>
      <c r="N174" s="61">
        <f>IF(AND($C174&lt;N$159,COUNT($E174:M174)&lt;$D$129),$D174/MIN($D$129,COUNT($C$168:$C$187)-COUNT($C$168:$C174)),"")</f>
        <v>1.2666666666666668</v>
      </c>
      <c r="O174" s="61">
        <f>IF(AND($C174&lt;O$159,COUNT($E174:N174)&lt;$D$129),$D174/MIN($D$129,COUNT($C$168:$C$187)-COUNT($C$168:$C174)),"")</f>
        <v>1.2666666666666668</v>
      </c>
      <c r="P174" s="61">
        <f>IF(AND($C174&lt;P$159,COUNT($E174:O174)&lt;$D$129),$D174/MIN($D$129,COUNT($C$168:$C$187)-COUNT($C$168:$C174)),"")</f>
        <v>1.2666666666666668</v>
      </c>
      <c r="Q174" s="61">
        <f>IF(AND($C174&lt;Q$159,COUNT($E174:P174)&lt;$D$129),$D174/MIN($D$129,COUNT($C$168:$C$187)-COUNT($C$168:$C174)),"")</f>
        <v>1.2666666666666668</v>
      </c>
      <c r="R174" s="61">
        <f>IF(AND($C174&lt;R$159,COUNT($E174:Q174)&lt;$D$129),$D174/MIN($D$129,COUNT($C$168:$C$187)-COUNT($C$168:$C174)),"")</f>
        <v>1.2666666666666668</v>
      </c>
      <c r="S174" s="61">
        <f>IF(AND($C174&lt;S$159,COUNT($E174:R174)&lt;$D$129),$D174/MIN($D$129,COUNT($C$168:$C$187)-COUNT($C$168:$C174)),"")</f>
        <v>1.2666666666666668</v>
      </c>
      <c r="T174" s="61">
        <f>IF(AND($C174&lt;T$159,COUNT($E174:S174)&lt;$D$129),$D174/MIN($D$129,COUNT($C$168:$C$187)-COUNT($C$168:$C174)),"")</f>
        <v>1.2666666666666668</v>
      </c>
      <c r="U174" s="61">
        <f>IF(AND($C174&lt;U$159,COUNT($E174:T174)&lt;$D$129),$D174/MIN($D$129,COUNT($C$168:$C$187)-COUNT($C$168:$C174)),"")</f>
        <v>1.2666666666666668</v>
      </c>
      <c r="V174" s="61">
        <f>IF(AND($C174&lt;V$159,COUNT($E174:U174)&lt;$D$129),$D174/MIN($D$129,COUNT($C$168:$C$187)-COUNT($C$168:$C174)),"")</f>
        <v>1.2666666666666668</v>
      </c>
      <c r="W174" s="61">
        <f>IF(AND($C174&lt;W$159,COUNT($E174:V174)&lt;$D$129),$D174/MIN($D$129,COUNT($C$168:$C$187)-COUNT($C$168:$C174)),"")</f>
        <v>1.2666666666666668</v>
      </c>
      <c r="X174" s="61">
        <f>IF(AND($C174&lt;X$159,COUNT($E174:W174)&lt;$D$129),$D174/MIN($D$129,COUNT($C$168:$C$187)-COUNT($C$168:$C174)),"")</f>
        <v>1.2666666666666668</v>
      </c>
      <c r="Y174" s="61">
        <f t="shared" si="51"/>
        <v>16.466666666666672</v>
      </c>
    </row>
    <row r="175" spans="2:25" x14ac:dyDescent="0.15">
      <c r="B175" s="69"/>
      <c r="C175" s="70">
        <v>37</v>
      </c>
      <c r="D175" s="60">
        <v>15.199999999999989</v>
      </c>
      <c r="E175" s="61" t="str">
        <f t="shared" si="50"/>
        <v/>
      </c>
      <c r="F175" s="61" t="str">
        <f>IF(AND($C175&lt;F$159,COUNT($E175:E175)&lt;$D$129),$D175/MIN($D$129,COUNT($C$168:$C$187)-COUNT($C$168:$C175)),"")</f>
        <v/>
      </c>
      <c r="G175" s="61" t="str">
        <f>IF(AND($C175&lt;G$159,COUNT($E175:F175)&lt;$D$129),$D175/MIN($D$129,COUNT($C$168:$C$187)-COUNT($C$168:$C175)),"")</f>
        <v/>
      </c>
      <c r="H175" s="61" t="str">
        <f>IF(AND($C175&lt;H$159,COUNT($E175:G175)&lt;$D$129),$D175/MIN($D$129,COUNT($C$168:$C$187)-COUNT($C$168:$C175)),"")</f>
        <v/>
      </c>
      <c r="I175" s="61" t="str">
        <f>IF(AND($C175&lt;I$159,COUNT($E175:H175)&lt;$D$129),$D175/MIN($D$129,COUNT($C$168:$C$187)-COUNT($C$168:$C175)),"")</f>
        <v/>
      </c>
      <c r="J175" s="61" t="str">
        <f>IF(AND($C175&lt;J$159,COUNT($E175:I175)&lt;$D$129),$D175/MIN($D$129,COUNT($C$168:$C$187)-COUNT($C$168:$C175)),"")</f>
        <v/>
      </c>
      <c r="K175" s="61" t="str">
        <f>IF(AND($C175&lt;K$159,COUNT($E175:J175)&lt;$D$129),$D175/MIN($D$129,COUNT($C$168:$C$187)-COUNT($C$168:$C175)),"")</f>
        <v/>
      </c>
      <c r="L175" s="61" t="str">
        <f>IF(AND($C175&lt;L$159,COUNT($E175:K175)&lt;$D$129),$D175/MIN($D$129,COUNT($C$168:$C$187)-COUNT($C$168:$C175)),"")</f>
        <v/>
      </c>
      <c r="M175" s="61">
        <f>IF(AND($C175&lt;M$159,COUNT($E175:L175)&lt;$D$129),$D175/MIN($D$129,COUNT($C$168:$C$187)-COUNT($C$168:$C175)),"")</f>
        <v>1.2666666666666657</v>
      </c>
      <c r="N175" s="61">
        <f>IF(AND($C175&lt;N$159,COUNT($E175:M175)&lt;$D$129),$D175/MIN($D$129,COUNT($C$168:$C$187)-COUNT($C$168:$C175)),"")</f>
        <v>1.2666666666666657</v>
      </c>
      <c r="O175" s="61">
        <f>IF(AND($C175&lt;O$159,COUNT($E175:N175)&lt;$D$129),$D175/MIN($D$129,COUNT($C$168:$C$187)-COUNT($C$168:$C175)),"")</f>
        <v>1.2666666666666657</v>
      </c>
      <c r="P175" s="61">
        <f>IF(AND($C175&lt;P$159,COUNT($E175:O175)&lt;$D$129),$D175/MIN($D$129,COUNT($C$168:$C$187)-COUNT($C$168:$C175)),"")</f>
        <v>1.2666666666666657</v>
      </c>
      <c r="Q175" s="61">
        <f>IF(AND($C175&lt;Q$159,COUNT($E175:P175)&lt;$D$129),$D175/MIN($D$129,COUNT($C$168:$C$187)-COUNT($C$168:$C175)),"")</f>
        <v>1.2666666666666657</v>
      </c>
      <c r="R175" s="61">
        <f>IF(AND($C175&lt;R$159,COUNT($E175:Q175)&lt;$D$129),$D175/MIN($D$129,COUNT($C$168:$C$187)-COUNT($C$168:$C175)),"")</f>
        <v>1.2666666666666657</v>
      </c>
      <c r="S175" s="61">
        <f>IF(AND($C175&lt;S$159,COUNT($E175:R175)&lt;$D$129),$D175/MIN($D$129,COUNT($C$168:$C$187)-COUNT($C$168:$C175)),"")</f>
        <v>1.2666666666666657</v>
      </c>
      <c r="T175" s="61">
        <f>IF(AND($C175&lt;T$159,COUNT($E175:S175)&lt;$D$129),$D175/MIN($D$129,COUNT($C$168:$C$187)-COUNT($C$168:$C175)),"")</f>
        <v>1.2666666666666657</v>
      </c>
      <c r="U175" s="61">
        <f>IF(AND($C175&lt;U$159,COUNT($E175:T175)&lt;$D$129),$D175/MIN($D$129,COUNT($C$168:$C$187)-COUNT($C$168:$C175)),"")</f>
        <v>1.2666666666666657</v>
      </c>
      <c r="V175" s="61">
        <f>IF(AND($C175&lt;V$159,COUNT($E175:U175)&lt;$D$129),$D175/MIN($D$129,COUNT($C$168:$C$187)-COUNT($C$168:$C175)),"")</f>
        <v>1.2666666666666657</v>
      </c>
      <c r="W175" s="61">
        <f>IF(AND($C175&lt;W$159,COUNT($E175:V175)&lt;$D$129),$D175/MIN($D$129,COUNT($C$168:$C$187)-COUNT($C$168:$C175)),"")</f>
        <v>1.2666666666666657</v>
      </c>
      <c r="X175" s="61">
        <f>IF(AND($C175&lt;X$159,COUNT($E175:W175)&lt;$D$129),$D175/MIN($D$129,COUNT($C$168:$C$187)-COUNT($C$168:$C175)),"")</f>
        <v>1.2666666666666657</v>
      </c>
      <c r="Y175" s="61">
        <f t="shared" si="51"/>
        <v>15.199999999999989</v>
      </c>
    </row>
    <row r="176" spans="2:25" x14ac:dyDescent="0.15">
      <c r="B176" s="69"/>
      <c r="C176" s="70">
        <v>38</v>
      </c>
      <c r="D176" s="60">
        <v>55.733333333333348</v>
      </c>
      <c r="E176" s="61" t="str">
        <f t="shared" si="50"/>
        <v/>
      </c>
      <c r="F176" s="61" t="str">
        <f>IF(AND($C176&lt;F$159,COUNT($E176:E176)&lt;$D$129),$D176/MIN($D$129,COUNT($C$168:$C$187)-COUNT($C$168:$C176)),"")</f>
        <v/>
      </c>
      <c r="G176" s="61" t="str">
        <f>IF(AND($C176&lt;G$159,COUNT($E176:F176)&lt;$D$129),$D176/MIN($D$129,COUNT($C$168:$C$187)-COUNT($C$168:$C176)),"")</f>
        <v/>
      </c>
      <c r="H176" s="61" t="str">
        <f>IF(AND($C176&lt;H$159,COUNT($E176:G176)&lt;$D$129),$D176/MIN($D$129,COUNT($C$168:$C$187)-COUNT($C$168:$C176)),"")</f>
        <v/>
      </c>
      <c r="I176" s="61" t="str">
        <f>IF(AND($C176&lt;I$159,COUNT($E176:H176)&lt;$D$129),$D176/MIN($D$129,COUNT($C$168:$C$187)-COUNT($C$168:$C176)),"")</f>
        <v/>
      </c>
      <c r="J176" s="61" t="str">
        <f>IF(AND($C176&lt;J$159,COUNT($E176:I176)&lt;$D$129),$D176/MIN($D$129,COUNT($C$168:$C$187)-COUNT($C$168:$C176)),"")</f>
        <v/>
      </c>
      <c r="K176" s="61" t="str">
        <f>IF(AND($C176&lt;K$159,COUNT($E176:J176)&lt;$D$129),$D176/MIN($D$129,COUNT($C$168:$C$187)-COUNT($C$168:$C176)),"")</f>
        <v/>
      </c>
      <c r="L176" s="61" t="str">
        <f>IF(AND($C176&lt;L$159,COUNT($E176:K176)&lt;$D$129),$D176/MIN($D$129,COUNT($C$168:$C$187)-COUNT($C$168:$C176)),"")</f>
        <v/>
      </c>
      <c r="M176" s="61" t="str">
        <f>IF(AND($C176&lt;M$159,COUNT($E176:L176)&lt;$D$129),$D176/MIN($D$129,COUNT($C$168:$C$187)-COUNT($C$168:$C176)),"")</f>
        <v/>
      </c>
      <c r="N176" s="61">
        <f>IF(AND($C176&lt;N$159,COUNT($E176:M176)&lt;$D$129),$D176/MIN($D$129,COUNT($C$168:$C$187)-COUNT($C$168:$C176)),"")</f>
        <v>5.0666666666666682</v>
      </c>
      <c r="O176" s="61">
        <f>IF(AND($C176&lt;O$159,COUNT($E176:N176)&lt;$D$129),$D176/MIN($D$129,COUNT($C$168:$C$187)-COUNT($C$168:$C176)),"")</f>
        <v>5.0666666666666682</v>
      </c>
      <c r="P176" s="61">
        <f>IF(AND($C176&lt;P$159,COUNT($E176:O176)&lt;$D$129),$D176/MIN($D$129,COUNT($C$168:$C$187)-COUNT($C$168:$C176)),"")</f>
        <v>5.0666666666666682</v>
      </c>
      <c r="Q176" s="61">
        <f>IF(AND($C176&lt;Q$159,COUNT($E176:P176)&lt;$D$129),$D176/MIN($D$129,COUNT($C$168:$C$187)-COUNT($C$168:$C176)),"")</f>
        <v>5.0666666666666682</v>
      </c>
      <c r="R176" s="61">
        <f>IF(AND($C176&lt;R$159,COUNT($E176:Q176)&lt;$D$129),$D176/MIN($D$129,COUNT($C$168:$C$187)-COUNT($C$168:$C176)),"")</f>
        <v>5.0666666666666682</v>
      </c>
      <c r="S176" s="61">
        <f>IF(AND($C176&lt;S$159,COUNT($E176:R176)&lt;$D$129),$D176/MIN($D$129,COUNT($C$168:$C$187)-COUNT($C$168:$C176)),"")</f>
        <v>5.0666666666666682</v>
      </c>
      <c r="T176" s="61">
        <f>IF(AND($C176&lt;T$159,COUNT($E176:S176)&lt;$D$129),$D176/MIN($D$129,COUNT($C$168:$C$187)-COUNT($C$168:$C176)),"")</f>
        <v>5.0666666666666682</v>
      </c>
      <c r="U176" s="61">
        <f>IF(AND($C176&lt;U$159,COUNT($E176:T176)&lt;$D$129),$D176/MIN($D$129,COUNT($C$168:$C$187)-COUNT($C$168:$C176)),"")</f>
        <v>5.0666666666666682</v>
      </c>
      <c r="V176" s="61">
        <f>IF(AND($C176&lt;V$159,COUNT($E176:U176)&lt;$D$129),$D176/MIN($D$129,COUNT($C$168:$C$187)-COUNT($C$168:$C176)),"")</f>
        <v>5.0666666666666682</v>
      </c>
      <c r="W176" s="61">
        <f>IF(AND($C176&lt;W$159,COUNT($E176:V176)&lt;$D$129),$D176/MIN($D$129,COUNT($C$168:$C$187)-COUNT($C$168:$C176)),"")</f>
        <v>5.0666666666666682</v>
      </c>
      <c r="X176" s="61">
        <f>IF(AND($C176&lt;X$159,COUNT($E176:W176)&lt;$D$129),$D176/MIN($D$129,COUNT($C$168:$C$187)-COUNT($C$168:$C176)),"")</f>
        <v>5.0666666666666682</v>
      </c>
      <c r="Y176" s="61">
        <f t="shared" si="51"/>
        <v>55.733333333333363</v>
      </c>
    </row>
    <row r="177" spans="1:26" x14ac:dyDescent="0.15">
      <c r="B177" s="69"/>
      <c r="C177" s="70">
        <v>39</v>
      </c>
      <c r="D177" s="60">
        <v>12.666666666666657</v>
      </c>
      <c r="E177" s="61" t="str">
        <f t="shared" si="50"/>
        <v/>
      </c>
      <c r="F177" s="61" t="str">
        <f>IF(AND($C177&lt;F$159,COUNT($E177:E177)&lt;$D$129),$D177/MIN($D$129,COUNT($C$168:$C$187)-COUNT($C$168:$C177)),"")</f>
        <v/>
      </c>
      <c r="G177" s="61" t="str">
        <f>IF(AND($C177&lt;G$159,COUNT($E177:F177)&lt;$D$129),$D177/MIN($D$129,COUNT($C$168:$C$187)-COUNT($C$168:$C177)),"")</f>
        <v/>
      </c>
      <c r="H177" s="61" t="str">
        <f>IF(AND($C177&lt;H$159,COUNT($E177:G177)&lt;$D$129),$D177/MIN($D$129,COUNT($C$168:$C$187)-COUNT($C$168:$C177)),"")</f>
        <v/>
      </c>
      <c r="I177" s="61" t="str">
        <f>IF(AND($C177&lt;I$159,COUNT($E177:H177)&lt;$D$129),$D177/MIN($D$129,COUNT($C$168:$C$187)-COUNT($C$168:$C177)),"")</f>
        <v/>
      </c>
      <c r="J177" s="61" t="str">
        <f>IF(AND($C177&lt;J$159,COUNT($E177:I177)&lt;$D$129),$D177/MIN($D$129,COUNT($C$168:$C$187)-COUNT($C$168:$C177)),"")</f>
        <v/>
      </c>
      <c r="K177" s="61" t="str">
        <f>IF(AND($C177&lt;K$159,COUNT($E177:J177)&lt;$D$129),$D177/MIN($D$129,COUNT($C$168:$C$187)-COUNT($C$168:$C177)),"")</f>
        <v/>
      </c>
      <c r="L177" s="61" t="str">
        <f>IF(AND($C177&lt;L$159,COUNT($E177:K177)&lt;$D$129),$D177/MIN($D$129,COUNT($C$168:$C$187)-COUNT($C$168:$C177)),"")</f>
        <v/>
      </c>
      <c r="M177" s="61" t="str">
        <f>IF(AND($C177&lt;M$159,COUNT($E177:L177)&lt;$D$129),$D177/MIN($D$129,COUNT($C$168:$C$187)-COUNT($C$168:$C177)),"")</f>
        <v/>
      </c>
      <c r="N177" s="61" t="str">
        <f>IF(AND($C177&lt;N$159,COUNT($E177:M177)&lt;$D$129),$D177/MIN($D$129,COUNT($C$168:$C$187)-COUNT($C$168:$C177)),"")</f>
        <v/>
      </c>
      <c r="O177" s="61">
        <f>IF(AND($C177&lt;O$159,COUNT($E177:N177)&lt;$D$129),$D177/MIN($D$129,COUNT($C$168:$C$187)-COUNT($C$168:$C177)),"")</f>
        <v>1.2666666666666657</v>
      </c>
      <c r="P177" s="61">
        <f>IF(AND($C177&lt;P$159,COUNT($E177:O177)&lt;$D$129),$D177/MIN($D$129,COUNT($C$168:$C$187)-COUNT($C$168:$C177)),"")</f>
        <v>1.2666666666666657</v>
      </c>
      <c r="Q177" s="61">
        <f>IF(AND($C177&lt;Q$159,COUNT($E177:P177)&lt;$D$129),$D177/MIN($D$129,COUNT($C$168:$C$187)-COUNT($C$168:$C177)),"")</f>
        <v>1.2666666666666657</v>
      </c>
      <c r="R177" s="61">
        <f>IF(AND($C177&lt;R$159,COUNT($E177:Q177)&lt;$D$129),$D177/MIN($D$129,COUNT($C$168:$C$187)-COUNT($C$168:$C177)),"")</f>
        <v>1.2666666666666657</v>
      </c>
      <c r="S177" s="61">
        <f>IF(AND($C177&lt;S$159,COUNT($E177:R177)&lt;$D$129),$D177/MIN($D$129,COUNT($C$168:$C$187)-COUNT($C$168:$C177)),"")</f>
        <v>1.2666666666666657</v>
      </c>
      <c r="T177" s="61">
        <f>IF(AND($C177&lt;T$159,COUNT($E177:S177)&lt;$D$129),$D177/MIN($D$129,COUNT($C$168:$C$187)-COUNT($C$168:$C177)),"")</f>
        <v>1.2666666666666657</v>
      </c>
      <c r="U177" s="61">
        <f>IF(AND($C177&lt;U$159,COUNT($E177:T177)&lt;$D$129),$D177/MIN($D$129,COUNT($C$168:$C$187)-COUNT($C$168:$C177)),"")</f>
        <v>1.2666666666666657</v>
      </c>
      <c r="V177" s="61">
        <f>IF(AND($C177&lt;V$159,COUNT($E177:U177)&lt;$D$129),$D177/MIN($D$129,COUNT($C$168:$C$187)-COUNT($C$168:$C177)),"")</f>
        <v>1.2666666666666657</v>
      </c>
      <c r="W177" s="61">
        <f>IF(AND($C177&lt;W$159,COUNT($E177:V177)&lt;$D$129),$D177/MIN($D$129,COUNT($C$168:$C$187)-COUNT($C$168:$C177)),"")</f>
        <v>1.2666666666666657</v>
      </c>
      <c r="X177" s="61">
        <f>IF(AND($C177&lt;X$159,COUNT($E177:W177)&lt;$D$129),$D177/MIN($D$129,COUNT($C$168:$C$187)-COUNT($C$168:$C177)),"")</f>
        <v>1.2666666666666657</v>
      </c>
      <c r="Y177" s="61">
        <f t="shared" si="51"/>
        <v>12.666666666666657</v>
      </c>
    </row>
    <row r="178" spans="1:26" x14ac:dyDescent="0.15">
      <c r="B178" s="69"/>
      <c r="C178" s="70">
        <v>40</v>
      </c>
      <c r="D178" s="60">
        <v>11.400000000000006</v>
      </c>
      <c r="E178" s="61" t="str">
        <f t="shared" si="50"/>
        <v/>
      </c>
      <c r="F178" s="61" t="str">
        <f>IF(AND($C178&lt;F$159,COUNT($E178:E178)&lt;$D$129),$D178/MIN($D$129,COUNT($C$168:$C$187)-COUNT($C$168:$C178)),"")</f>
        <v/>
      </c>
      <c r="G178" s="61" t="str">
        <f>IF(AND($C178&lt;G$159,COUNT($E178:F178)&lt;$D$129),$D178/MIN($D$129,COUNT($C$168:$C$187)-COUNT($C$168:$C178)),"")</f>
        <v/>
      </c>
      <c r="H178" s="61" t="str">
        <f>IF(AND($C178&lt;H$159,COUNT($E178:G178)&lt;$D$129),$D178/MIN($D$129,COUNT($C$168:$C$187)-COUNT($C$168:$C178)),"")</f>
        <v/>
      </c>
      <c r="I178" s="61" t="str">
        <f>IF(AND($C178&lt;I$159,COUNT($E178:H178)&lt;$D$129),$D178/MIN($D$129,COUNT($C$168:$C$187)-COUNT($C$168:$C178)),"")</f>
        <v/>
      </c>
      <c r="J178" s="61" t="str">
        <f>IF(AND($C178&lt;J$159,COUNT($E178:I178)&lt;$D$129),$D178/MIN($D$129,COUNT($C$168:$C$187)-COUNT($C$168:$C178)),"")</f>
        <v/>
      </c>
      <c r="K178" s="61" t="str">
        <f>IF(AND($C178&lt;K$159,COUNT($E178:J178)&lt;$D$129),$D178/MIN($D$129,COUNT($C$168:$C$187)-COUNT($C$168:$C178)),"")</f>
        <v/>
      </c>
      <c r="L178" s="61" t="str">
        <f>IF(AND($C178&lt;L$159,COUNT($E178:K178)&lt;$D$129),$D178/MIN($D$129,COUNT($C$168:$C$187)-COUNT($C$168:$C178)),"")</f>
        <v/>
      </c>
      <c r="M178" s="61" t="str">
        <f>IF(AND($C178&lt;M$159,COUNT($E178:L178)&lt;$D$129),$D178/MIN($D$129,COUNT($C$168:$C$187)-COUNT($C$168:$C178)),"")</f>
        <v/>
      </c>
      <c r="N178" s="61" t="str">
        <f>IF(AND($C178&lt;N$159,COUNT($E178:M178)&lt;$D$129),$D178/MIN($D$129,COUNT($C$168:$C$187)-COUNT($C$168:$C178)),"")</f>
        <v/>
      </c>
      <c r="O178" s="61" t="str">
        <f>IF(AND($C178&lt;O$159,COUNT($E178:N178)&lt;$D$129),$D178/MIN($D$129,COUNT($C$168:$C$187)-COUNT($C$168:$C178)),"")</f>
        <v/>
      </c>
      <c r="P178" s="61">
        <f>IF(AND($C178&lt;P$159,COUNT($E178:O178)&lt;$D$129),$D178/MIN($D$129,COUNT($C$168:$C$187)-COUNT($C$168:$C178)),"")</f>
        <v>1.2666666666666673</v>
      </c>
      <c r="Q178" s="61">
        <f>IF(AND($C178&lt;Q$159,COUNT($E178:P178)&lt;$D$129),$D178/MIN($D$129,COUNT($C$168:$C$187)-COUNT($C$168:$C178)),"")</f>
        <v>1.2666666666666673</v>
      </c>
      <c r="R178" s="61">
        <f>IF(AND($C178&lt;R$159,COUNT($E178:Q178)&lt;$D$129),$D178/MIN($D$129,COUNT($C$168:$C$187)-COUNT($C$168:$C178)),"")</f>
        <v>1.2666666666666673</v>
      </c>
      <c r="S178" s="61">
        <f>IF(AND($C178&lt;S$159,COUNT($E178:R178)&lt;$D$129),$D178/MIN($D$129,COUNT($C$168:$C$187)-COUNT($C$168:$C178)),"")</f>
        <v>1.2666666666666673</v>
      </c>
      <c r="T178" s="61">
        <f>IF(AND($C178&lt;T$159,COUNT($E178:S178)&lt;$D$129),$D178/MIN($D$129,COUNT($C$168:$C$187)-COUNT($C$168:$C178)),"")</f>
        <v>1.2666666666666673</v>
      </c>
      <c r="U178" s="61">
        <f>IF(AND($C178&lt;U$159,COUNT($E178:T178)&lt;$D$129),$D178/MIN($D$129,COUNT($C$168:$C$187)-COUNT($C$168:$C178)),"")</f>
        <v>1.2666666666666673</v>
      </c>
      <c r="V178" s="61">
        <f>IF(AND($C178&lt;V$159,COUNT($E178:U178)&lt;$D$129),$D178/MIN($D$129,COUNT($C$168:$C$187)-COUNT($C$168:$C178)),"")</f>
        <v>1.2666666666666673</v>
      </c>
      <c r="W178" s="61">
        <f>IF(AND($C178&lt;W$159,COUNT($E178:V178)&lt;$D$129),$D178/MIN($D$129,COUNT($C$168:$C$187)-COUNT($C$168:$C178)),"")</f>
        <v>1.2666666666666673</v>
      </c>
      <c r="X178" s="61">
        <f>IF(AND($C178&lt;X$159,COUNT($E178:W178)&lt;$D$129),$D178/MIN($D$129,COUNT($C$168:$C$187)-COUNT($C$168:$C178)),"")</f>
        <v>1.2666666666666673</v>
      </c>
      <c r="Y178" s="61">
        <f t="shared" si="51"/>
        <v>11.400000000000006</v>
      </c>
    </row>
    <row r="179" spans="1:26" x14ac:dyDescent="0.15">
      <c r="B179" s="69"/>
      <c r="C179" s="70">
        <v>41</v>
      </c>
      <c r="D179" s="60">
        <v>10.133333333333326</v>
      </c>
      <c r="E179" s="61" t="str">
        <f t="shared" si="50"/>
        <v/>
      </c>
      <c r="F179" s="61" t="str">
        <f>IF(AND($C179&lt;F$159,COUNT($E179:E179)&lt;$D$129),$D179/MIN($D$129,COUNT($C$168:$C$187)-COUNT($C$168:$C179)),"")</f>
        <v/>
      </c>
      <c r="G179" s="61" t="str">
        <f>IF(AND($C179&lt;G$159,COUNT($E179:F179)&lt;$D$129),$D179/MIN($D$129,COUNT($C$168:$C$187)-COUNT($C$168:$C179)),"")</f>
        <v/>
      </c>
      <c r="H179" s="61" t="str">
        <f>IF(AND($C179&lt;H$159,COUNT($E179:G179)&lt;$D$129),$D179/MIN($D$129,COUNT($C$168:$C$187)-COUNT($C$168:$C179)),"")</f>
        <v/>
      </c>
      <c r="I179" s="61" t="str">
        <f>IF(AND($C179&lt;I$159,COUNT($E179:H179)&lt;$D$129),$D179/MIN($D$129,COUNT($C$168:$C$187)-COUNT($C$168:$C179)),"")</f>
        <v/>
      </c>
      <c r="J179" s="61" t="str">
        <f>IF(AND($C179&lt;J$159,COUNT($E179:I179)&lt;$D$129),$D179/MIN($D$129,COUNT($C$168:$C$187)-COUNT($C$168:$C179)),"")</f>
        <v/>
      </c>
      <c r="K179" s="61" t="str">
        <f>IF(AND($C179&lt;K$159,COUNT($E179:J179)&lt;$D$129),$D179/MIN($D$129,COUNT($C$168:$C$187)-COUNT($C$168:$C179)),"")</f>
        <v/>
      </c>
      <c r="L179" s="61" t="str">
        <f>IF(AND($C179&lt;L$159,COUNT($E179:K179)&lt;$D$129),$D179/MIN($D$129,COUNT($C$168:$C$187)-COUNT($C$168:$C179)),"")</f>
        <v/>
      </c>
      <c r="M179" s="61" t="str">
        <f>IF(AND($C179&lt;M$159,COUNT($E179:L179)&lt;$D$129),$D179/MIN($D$129,COUNT($C$168:$C$187)-COUNT($C$168:$C179)),"")</f>
        <v/>
      </c>
      <c r="N179" s="61" t="str">
        <f>IF(AND($C179&lt;N$159,COUNT($E179:M179)&lt;$D$129),$D179/MIN($D$129,COUNT($C$168:$C$187)-COUNT($C$168:$C179)),"")</f>
        <v/>
      </c>
      <c r="O179" s="61" t="str">
        <f>IF(AND($C179&lt;O$159,COUNT($E179:N179)&lt;$D$129),$D179/MIN($D$129,COUNT($C$168:$C$187)-COUNT($C$168:$C179)),"")</f>
        <v/>
      </c>
      <c r="P179" s="61" t="str">
        <f>IF(AND($C179&lt;P$159,COUNT($E179:O179)&lt;$D$129),$D179/MIN($D$129,COUNT($C$168:$C$187)-COUNT($C$168:$C179)),"")</f>
        <v/>
      </c>
      <c r="Q179" s="61">
        <f>IF(AND($C179&lt;Q$159,COUNT($E179:P179)&lt;$D$129),$D179/MIN($D$129,COUNT($C$168:$C$187)-COUNT($C$168:$C179)),"")</f>
        <v>1.2666666666666657</v>
      </c>
      <c r="R179" s="61">
        <f>IF(AND($C179&lt;R$159,COUNT($E179:Q179)&lt;$D$129),$D179/MIN($D$129,COUNT($C$168:$C$187)-COUNT($C$168:$C179)),"")</f>
        <v>1.2666666666666657</v>
      </c>
      <c r="S179" s="61">
        <f>IF(AND($C179&lt;S$159,COUNT($E179:R179)&lt;$D$129),$D179/MIN($D$129,COUNT($C$168:$C$187)-COUNT($C$168:$C179)),"")</f>
        <v>1.2666666666666657</v>
      </c>
      <c r="T179" s="61">
        <f>IF(AND($C179&lt;T$159,COUNT($E179:S179)&lt;$D$129),$D179/MIN($D$129,COUNT($C$168:$C$187)-COUNT($C$168:$C179)),"")</f>
        <v>1.2666666666666657</v>
      </c>
      <c r="U179" s="61">
        <f>IF(AND($C179&lt;U$159,COUNT($E179:T179)&lt;$D$129),$D179/MIN($D$129,COUNT($C$168:$C$187)-COUNT($C$168:$C179)),"")</f>
        <v>1.2666666666666657</v>
      </c>
      <c r="V179" s="61">
        <f>IF(AND($C179&lt;V$159,COUNT($E179:U179)&lt;$D$129),$D179/MIN($D$129,COUNT($C$168:$C$187)-COUNT($C$168:$C179)),"")</f>
        <v>1.2666666666666657</v>
      </c>
      <c r="W179" s="61">
        <f>IF(AND($C179&lt;W$159,COUNT($E179:V179)&lt;$D$129),$D179/MIN($D$129,COUNT($C$168:$C$187)-COUNT($C$168:$C179)),"")</f>
        <v>1.2666666666666657</v>
      </c>
      <c r="X179" s="61">
        <f>IF(AND($C179&lt;X$159,COUNT($E179:W179)&lt;$D$129),$D179/MIN($D$129,COUNT($C$168:$C$187)-COUNT($C$168:$C179)),"")</f>
        <v>1.2666666666666657</v>
      </c>
      <c r="Y179" s="61">
        <f t="shared" si="51"/>
        <v>10.133333333333326</v>
      </c>
    </row>
    <row r="180" spans="1:26" x14ac:dyDescent="0.15">
      <c r="B180" s="69"/>
      <c r="C180" s="70">
        <v>42</v>
      </c>
      <c r="D180" s="60">
        <v>8.8666666666666742</v>
      </c>
      <c r="E180" s="61" t="str">
        <f t="shared" si="50"/>
        <v/>
      </c>
      <c r="F180" s="61" t="str">
        <f>IF(AND($C180&lt;F$159,COUNT($E180:E180)&lt;$D$129),$D180/MIN($D$129,COUNT($C$168:$C$187)-COUNT($C$168:$C180)),"")</f>
        <v/>
      </c>
      <c r="G180" s="61" t="str">
        <f>IF(AND($C180&lt;G$159,COUNT($E180:F180)&lt;$D$129),$D180/MIN($D$129,COUNT($C$168:$C$187)-COUNT($C$168:$C180)),"")</f>
        <v/>
      </c>
      <c r="H180" s="61" t="str">
        <f>IF(AND($C180&lt;H$159,COUNT($E180:G180)&lt;$D$129),$D180/MIN($D$129,COUNT($C$168:$C$187)-COUNT($C$168:$C180)),"")</f>
        <v/>
      </c>
      <c r="I180" s="61" t="str">
        <f>IF(AND($C180&lt;I$159,COUNT($E180:H180)&lt;$D$129),$D180/MIN($D$129,COUNT($C$168:$C$187)-COUNT($C$168:$C180)),"")</f>
        <v/>
      </c>
      <c r="J180" s="61" t="str">
        <f>IF(AND($C180&lt;J$159,COUNT($E180:I180)&lt;$D$129),$D180/MIN($D$129,COUNT($C$168:$C$187)-COUNT($C$168:$C180)),"")</f>
        <v/>
      </c>
      <c r="K180" s="61" t="str">
        <f>IF(AND($C180&lt;K$159,COUNT($E180:J180)&lt;$D$129),$D180/MIN($D$129,COUNT($C$168:$C$187)-COUNT($C$168:$C180)),"")</f>
        <v/>
      </c>
      <c r="L180" s="61" t="str">
        <f>IF(AND($C180&lt;L$159,COUNT($E180:K180)&lt;$D$129),$D180/MIN($D$129,COUNT($C$168:$C$187)-COUNT($C$168:$C180)),"")</f>
        <v/>
      </c>
      <c r="M180" s="61" t="str">
        <f>IF(AND($C180&lt;M$159,COUNT($E180:L180)&lt;$D$129),$D180/MIN($D$129,COUNT($C$168:$C$187)-COUNT($C$168:$C180)),"")</f>
        <v/>
      </c>
      <c r="N180" s="61" t="str">
        <f>IF(AND($C180&lt;N$159,COUNT($E180:M180)&lt;$D$129),$D180/MIN($D$129,COUNT($C$168:$C$187)-COUNT($C$168:$C180)),"")</f>
        <v/>
      </c>
      <c r="O180" s="61" t="str">
        <f>IF(AND($C180&lt;O$159,COUNT($E180:N180)&lt;$D$129),$D180/MIN($D$129,COUNT($C$168:$C$187)-COUNT($C$168:$C180)),"")</f>
        <v/>
      </c>
      <c r="P180" s="61" t="str">
        <f>IF(AND($C180&lt;P$159,COUNT($E180:O180)&lt;$D$129),$D180/MIN($D$129,COUNT($C$168:$C$187)-COUNT($C$168:$C180)),"")</f>
        <v/>
      </c>
      <c r="Q180" s="61" t="str">
        <f>IF(AND($C180&lt;Q$159,COUNT($E180:P180)&lt;$D$129),$D180/MIN($D$129,COUNT($C$168:$C$187)-COUNT($C$168:$C180)),"")</f>
        <v/>
      </c>
      <c r="R180" s="61">
        <f>IF(AND($C180&lt;R$159,COUNT($E180:Q180)&lt;$D$129),$D180/MIN($D$129,COUNT($C$168:$C$187)-COUNT($C$168:$C180)),"")</f>
        <v>1.2666666666666677</v>
      </c>
      <c r="S180" s="61">
        <f>IF(AND($C180&lt;S$159,COUNT($E180:R180)&lt;$D$129),$D180/MIN($D$129,COUNT($C$168:$C$187)-COUNT($C$168:$C180)),"")</f>
        <v>1.2666666666666677</v>
      </c>
      <c r="T180" s="61">
        <f>IF(AND($C180&lt;T$159,COUNT($E180:S180)&lt;$D$129),$D180/MIN($D$129,COUNT($C$168:$C$187)-COUNT($C$168:$C180)),"")</f>
        <v>1.2666666666666677</v>
      </c>
      <c r="U180" s="61">
        <f>IF(AND($C180&lt;U$159,COUNT($E180:T180)&lt;$D$129),$D180/MIN($D$129,COUNT($C$168:$C$187)-COUNT($C$168:$C180)),"")</f>
        <v>1.2666666666666677</v>
      </c>
      <c r="V180" s="61">
        <f>IF(AND($C180&lt;V$159,COUNT($E180:U180)&lt;$D$129),$D180/MIN($D$129,COUNT($C$168:$C$187)-COUNT($C$168:$C180)),"")</f>
        <v>1.2666666666666677</v>
      </c>
      <c r="W180" s="61">
        <f>IF(AND($C180&lt;W$159,COUNT($E180:V180)&lt;$D$129),$D180/MIN($D$129,COUNT($C$168:$C$187)-COUNT($C$168:$C180)),"")</f>
        <v>1.2666666666666677</v>
      </c>
      <c r="X180" s="61">
        <f>IF(AND($C180&lt;X$159,COUNT($E180:W180)&lt;$D$129),$D180/MIN($D$129,COUNT($C$168:$C$187)-COUNT($C$168:$C180)),"")</f>
        <v>1.2666666666666677</v>
      </c>
      <c r="Y180" s="61">
        <f t="shared" si="51"/>
        <v>8.8666666666666742</v>
      </c>
    </row>
    <row r="181" spans="1:26" x14ac:dyDescent="0.15">
      <c r="B181" s="69"/>
      <c r="C181" s="70">
        <v>43</v>
      </c>
      <c r="D181" s="60">
        <v>7.5999999999999943</v>
      </c>
      <c r="E181" s="61" t="str">
        <f t="shared" si="50"/>
        <v/>
      </c>
      <c r="F181" s="61" t="str">
        <f>IF(AND($C181&lt;F$159,COUNT($E181:E181)&lt;$D$129),$D181/MIN($D$129,COUNT($C$168:$C$187)-COUNT($C$168:$C181)),"")</f>
        <v/>
      </c>
      <c r="G181" s="61" t="str">
        <f>IF(AND($C181&lt;G$159,COUNT($E181:F181)&lt;$D$129),$D181/MIN($D$129,COUNT($C$168:$C$187)-COUNT($C$168:$C181)),"")</f>
        <v/>
      </c>
      <c r="H181" s="61" t="str">
        <f>IF(AND($C181&lt;H$159,COUNT($E181:G181)&lt;$D$129),$D181/MIN($D$129,COUNT($C$168:$C$187)-COUNT($C$168:$C181)),"")</f>
        <v/>
      </c>
      <c r="I181" s="61" t="str">
        <f>IF(AND($C181&lt;I$159,COUNT($E181:H181)&lt;$D$129),$D181/MIN($D$129,COUNT($C$168:$C$187)-COUNT($C$168:$C181)),"")</f>
        <v/>
      </c>
      <c r="J181" s="61" t="str">
        <f>IF(AND($C181&lt;J$159,COUNT($E181:I181)&lt;$D$129),$D181/MIN($D$129,COUNT($C$168:$C$187)-COUNT($C$168:$C181)),"")</f>
        <v/>
      </c>
      <c r="K181" s="61" t="str">
        <f>IF(AND($C181&lt;K$159,COUNT($E181:J181)&lt;$D$129),$D181/MIN($D$129,COUNT($C$168:$C$187)-COUNT($C$168:$C181)),"")</f>
        <v/>
      </c>
      <c r="L181" s="61" t="str">
        <f>IF(AND($C181&lt;L$159,COUNT($E181:K181)&lt;$D$129),$D181/MIN($D$129,COUNT($C$168:$C$187)-COUNT($C$168:$C181)),"")</f>
        <v/>
      </c>
      <c r="M181" s="61" t="str">
        <f>IF(AND($C181&lt;M$159,COUNT($E181:L181)&lt;$D$129),$D181/MIN($D$129,COUNT($C$168:$C$187)-COUNT($C$168:$C181)),"")</f>
        <v/>
      </c>
      <c r="N181" s="61" t="str">
        <f>IF(AND($C181&lt;N$159,COUNT($E181:M181)&lt;$D$129),$D181/MIN($D$129,COUNT($C$168:$C$187)-COUNT($C$168:$C181)),"")</f>
        <v/>
      </c>
      <c r="O181" s="61" t="str">
        <f>IF(AND($C181&lt;O$159,COUNT($E181:N181)&lt;$D$129),$D181/MIN($D$129,COUNT($C$168:$C$187)-COUNT($C$168:$C181)),"")</f>
        <v/>
      </c>
      <c r="P181" s="61" t="str">
        <f>IF(AND($C181&lt;P$159,COUNT($E181:O181)&lt;$D$129),$D181/MIN($D$129,COUNT($C$168:$C$187)-COUNT($C$168:$C181)),"")</f>
        <v/>
      </c>
      <c r="Q181" s="61" t="str">
        <f>IF(AND($C181&lt;Q$159,COUNT($E181:P181)&lt;$D$129),$D181/MIN($D$129,COUNT($C$168:$C$187)-COUNT($C$168:$C181)),"")</f>
        <v/>
      </c>
      <c r="R181" s="61" t="str">
        <f>IF(AND($C181&lt;R$159,COUNT($E181:Q181)&lt;$D$129),$D181/MIN($D$129,COUNT($C$168:$C$187)-COUNT($C$168:$C181)),"")</f>
        <v/>
      </c>
      <c r="S181" s="61">
        <f>IF(AND($C181&lt;S$159,COUNT($E181:R181)&lt;$D$129),$D181/MIN($D$129,COUNT($C$168:$C$187)-COUNT($C$168:$C181)),"")</f>
        <v>1.2666666666666657</v>
      </c>
      <c r="T181" s="61">
        <f>IF(AND($C181&lt;T$159,COUNT($E181:S181)&lt;$D$129),$D181/MIN($D$129,COUNT($C$168:$C$187)-COUNT($C$168:$C181)),"")</f>
        <v>1.2666666666666657</v>
      </c>
      <c r="U181" s="61">
        <f>IF(AND($C181&lt;U$159,COUNT($E181:T181)&lt;$D$129),$D181/MIN($D$129,COUNT($C$168:$C$187)-COUNT($C$168:$C181)),"")</f>
        <v>1.2666666666666657</v>
      </c>
      <c r="V181" s="61">
        <f>IF(AND($C181&lt;V$159,COUNT($E181:U181)&lt;$D$129),$D181/MIN($D$129,COUNT($C$168:$C$187)-COUNT($C$168:$C181)),"")</f>
        <v>1.2666666666666657</v>
      </c>
      <c r="W181" s="61">
        <f>IF(AND($C181&lt;W$159,COUNT($E181:V181)&lt;$D$129),$D181/MIN($D$129,COUNT($C$168:$C$187)-COUNT($C$168:$C181)),"")</f>
        <v>1.2666666666666657</v>
      </c>
      <c r="X181" s="61">
        <f>IF(AND($C181&lt;X$159,COUNT($E181:W181)&lt;$D$129),$D181/MIN($D$129,COUNT($C$168:$C$187)-COUNT($C$168:$C181)),"")</f>
        <v>1.2666666666666657</v>
      </c>
      <c r="Y181" s="61">
        <f t="shared" si="51"/>
        <v>7.5999999999999943</v>
      </c>
    </row>
    <row r="182" spans="1:26" x14ac:dyDescent="0.15">
      <c r="B182" s="69"/>
      <c r="C182" s="70">
        <v>44</v>
      </c>
      <c r="D182" s="60">
        <v>6.3333333333333428</v>
      </c>
      <c r="E182" s="61" t="str">
        <f t="shared" si="50"/>
        <v/>
      </c>
      <c r="F182" s="61" t="str">
        <f>IF(AND($C182&lt;F$159,COUNT($E182:E182)&lt;$D$129),$D182/MIN($D$129,COUNT($C$168:$C$187)-COUNT($C$168:$C182)),"")</f>
        <v/>
      </c>
      <c r="G182" s="61" t="str">
        <f>IF(AND($C182&lt;G$159,COUNT($E182:F182)&lt;$D$129),$D182/MIN($D$129,COUNT($C$168:$C$187)-COUNT($C$168:$C182)),"")</f>
        <v/>
      </c>
      <c r="H182" s="61" t="str">
        <f>IF(AND($C182&lt;H$159,COUNT($E182:G182)&lt;$D$129),$D182/MIN($D$129,COUNT($C$168:$C$187)-COUNT($C$168:$C182)),"")</f>
        <v/>
      </c>
      <c r="I182" s="61" t="str">
        <f>IF(AND($C182&lt;I$159,COUNT($E182:H182)&lt;$D$129),$D182/MIN($D$129,COUNT($C$168:$C$187)-COUNT($C$168:$C182)),"")</f>
        <v/>
      </c>
      <c r="J182" s="61" t="str">
        <f>IF(AND($C182&lt;J$159,COUNT($E182:I182)&lt;$D$129),$D182/MIN($D$129,COUNT($C$168:$C$187)-COUNT($C$168:$C182)),"")</f>
        <v/>
      </c>
      <c r="K182" s="61" t="str">
        <f>IF(AND($C182&lt;K$159,COUNT($E182:J182)&lt;$D$129),$D182/MIN($D$129,COUNT($C$168:$C$187)-COUNT($C$168:$C182)),"")</f>
        <v/>
      </c>
      <c r="L182" s="61" t="str">
        <f>IF(AND($C182&lt;L$159,COUNT($E182:K182)&lt;$D$129),$D182/MIN($D$129,COUNT($C$168:$C$187)-COUNT($C$168:$C182)),"")</f>
        <v/>
      </c>
      <c r="M182" s="61" t="str">
        <f>IF(AND($C182&lt;M$159,COUNT($E182:L182)&lt;$D$129),$D182/MIN($D$129,COUNT($C$168:$C$187)-COUNT($C$168:$C182)),"")</f>
        <v/>
      </c>
      <c r="N182" s="61" t="str">
        <f>IF(AND($C182&lt;N$159,COUNT($E182:M182)&lt;$D$129),$D182/MIN($D$129,COUNT($C$168:$C$187)-COUNT($C$168:$C182)),"")</f>
        <v/>
      </c>
      <c r="O182" s="61" t="str">
        <f>IF(AND($C182&lt;O$159,COUNT($E182:N182)&lt;$D$129),$D182/MIN($D$129,COUNT($C$168:$C$187)-COUNT($C$168:$C182)),"")</f>
        <v/>
      </c>
      <c r="P182" s="61" t="str">
        <f>IF(AND($C182&lt;P$159,COUNT($E182:O182)&lt;$D$129),$D182/MIN($D$129,COUNT($C$168:$C$187)-COUNT($C$168:$C182)),"")</f>
        <v/>
      </c>
      <c r="Q182" s="61" t="str">
        <f>IF(AND($C182&lt;Q$159,COUNT($E182:P182)&lt;$D$129),$D182/MIN($D$129,COUNT($C$168:$C$187)-COUNT($C$168:$C182)),"")</f>
        <v/>
      </c>
      <c r="R182" s="61" t="str">
        <f>IF(AND($C182&lt;R$159,COUNT($E182:Q182)&lt;$D$129),$D182/MIN($D$129,COUNT($C$168:$C$187)-COUNT($C$168:$C182)),"")</f>
        <v/>
      </c>
      <c r="S182" s="61" t="str">
        <f>IF(AND($C182&lt;S$159,COUNT($E182:R182)&lt;$D$129),$D182/MIN($D$129,COUNT($C$168:$C$187)-COUNT($C$168:$C182)),"")</f>
        <v/>
      </c>
      <c r="T182" s="61">
        <f>IF(AND($C182&lt;T$159,COUNT($E182:S182)&lt;$D$129),$D182/MIN($D$129,COUNT($C$168:$C$187)-COUNT($C$168:$C182)),"")</f>
        <v>1.2666666666666686</v>
      </c>
      <c r="U182" s="61">
        <f>IF(AND($C182&lt;U$159,COUNT($E182:T182)&lt;$D$129),$D182/MIN($D$129,COUNT($C$168:$C$187)-COUNT($C$168:$C182)),"")</f>
        <v>1.2666666666666686</v>
      </c>
      <c r="V182" s="61">
        <f>IF(AND($C182&lt;V$159,COUNT($E182:U182)&lt;$D$129),$D182/MIN($D$129,COUNT($C$168:$C$187)-COUNT($C$168:$C182)),"")</f>
        <v>1.2666666666666686</v>
      </c>
      <c r="W182" s="61">
        <f>IF(AND($C182&lt;W$159,COUNT($E182:V182)&lt;$D$129),$D182/MIN($D$129,COUNT($C$168:$C$187)-COUNT($C$168:$C182)),"")</f>
        <v>1.2666666666666686</v>
      </c>
      <c r="X182" s="61">
        <f>IF(AND($C182&lt;X$159,COUNT($E182:W182)&lt;$D$129),$D182/MIN($D$129,COUNT($C$168:$C$187)-COUNT($C$168:$C182)),"")</f>
        <v>1.2666666666666686</v>
      </c>
      <c r="Y182" s="61">
        <f t="shared" si="51"/>
        <v>6.3333333333333428</v>
      </c>
    </row>
    <row r="183" spans="1:26" x14ac:dyDescent="0.15">
      <c r="B183" s="69"/>
      <c r="C183" s="70">
        <v>45</v>
      </c>
      <c r="D183" s="60">
        <v>5.0666666666666629</v>
      </c>
      <c r="E183" s="61" t="str">
        <f t="shared" si="50"/>
        <v/>
      </c>
      <c r="F183" s="61" t="str">
        <f>IF(AND($C183&lt;F$159,COUNT($E183:E183)&lt;$D$129),$D183/MIN($D$129,COUNT($C$168:$C$187)-COUNT($C$168:$C183)),"")</f>
        <v/>
      </c>
      <c r="G183" s="61" t="str">
        <f>IF(AND($C183&lt;G$159,COUNT($E183:F183)&lt;$D$129),$D183/MIN($D$129,COUNT($C$168:$C$187)-COUNT($C$168:$C183)),"")</f>
        <v/>
      </c>
      <c r="H183" s="61" t="str">
        <f>IF(AND($C183&lt;H$159,COUNT($E183:G183)&lt;$D$129),$D183/MIN($D$129,COUNT($C$168:$C$187)-COUNT($C$168:$C183)),"")</f>
        <v/>
      </c>
      <c r="I183" s="61" t="str">
        <f>IF(AND($C183&lt;I$159,COUNT($E183:H183)&lt;$D$129),$D183/MIN($D$129,COUNT($C$168:$C$187)-COUNT($C$168:$C183)),"")</f>
        <v/>
      </c>
      <c r="J183" s="61" t="str">
        <f>IF(AND($C183&lt;J$159,COUNT($E183:I183)&lt;$D$129),$D183/MIN($D$129,COUNT($C$168:$C$187)-COUNT($C$168:$C183)),"")</f>
        <v/>
      </c>
      <c r="K183" s="61" t="str">
        <f>IF(AND($C183&lt;K$159,COUNT($E183:J183)&lt;$D$129),$D183/MIN($D$129,COUNT($C$168:$C$187)-COUNT($C$168:$C183)),"")</f>
        <v/>
      </c>
      <c r="L183" s="61" t="str">
        <f>IF(AND($C183&lt;L$159,COUNT($E183:K183)&lt;$D$129),$D183/MIN($D$129,COUNT($C$168:$C$187)-COUNT($C$168:$C183)),"")</f>
        <v/>
      </c>
      <c r="M183" s="61" t="str">
        <f>IF(AND($C183&lt;M$159,COUNT($E183:L183)&lt;$D$129),$D183/MIN($D$129,COUNT($C$168:$C$187)-COUNT($C$168:$C183)),"")</f>
        <v/>
      </c>
      <c r="N183" s="61" t="str">
        <f>IF(AND($C183&lt;N$159,COUNT($E183:M183)&lt;$D$129),$D183/MIN($D$129,COUNT($C$168:$C$187)-COUNT($C$168:$C183)),"")</f>
        <v/>
      </c>
      <c r="O183" s="61" t="str">
        <f>IF(AND($C183&lt;O$159,COUNT($E183:N183)&lt;$D$129),$D183/MIN($D$129,COUNT($C$168:$C$187)-COUNT($C$168:$C183)),"")</f>
        <v/>
      </c>
      <c r="P183" s="61" t="str">
        <f>IF(AND($C183&lt;P$159,COUNT($E183:O183)&lt;$D$129),$D183/MIN($D$129,COUNT($C$168:$C$187)-COUNT($C$168:$C183)),"")</f>
        <v/>
      </c>
      <c r="Q183" s="61" t="str">
        <f>IF(AND($C183&lt;Q$159,COUNT($E183:P183)&lt;$D$129),$D183/MIN($D$129,COUNT($C$168:$C$187)-COUNT($C$168:$C183)),"")</f>
        <v/>
      </c>
      <c r="R183" s="61" t="str">
        <f>IF(AND($C183&lt;R$159,COUNT($E183:Q183)&lt;$D$129),$D183/MIN($D$129,COUNT($C$168:$C$187)-COUNT($C$168:$C183)),"")</f>
        <v/>
      </c>
      <c r="S183" s="61" t="str">
        <f>IF(AND($C183&lt;S$159,COUNT($E183:R183)&lt;$D$129),$D183/MIN($D$129,COUNT($C$168:$C$187)-COUNT($C$168:$C183)),"")</f>
        <v/>
      </c>
      <c r="T183" s="61" t="str">
        <f>IF(AND($C183&lt;T$159,COUNT($E183:S183)&lt;$D$129),$D183/MIN($D$129,COUNT($C$168:$C$187)-COUNT($C$168:$C183)),"")</f>
        <v/>
      </c>
      <c r="U183" s="61">
        <f>IF(AND($C183&lt;U$159,COUNT($E183:T183)&lt;$D$129),$D183/MIN($D$129,COUNT($C$168:$C$187)-COUNT($C$168:$C183)),"")</f>
        <v>1.2666666666666657</v>
      </c>
      <c r="V183" s="61">
        <f>IF(AND($C183&lt;V$159,COUNT($E183:U183)&lt;$D$129),$D183/MIN($D$129,COUNT($C$168:$C$187)-COUNT($C$168:$C183)),"")</f>
        <v>1.2666666666666657</v>
      </c>
      <c r="W183" s="61">
        <f>IF(AND($C183&lt;W$159,COUNT($E183:V183)&lt;$D$129),$D183/MIN($D$129,COUNT($C$168:$C$187)-COUNT($C$168:$C183)),"")</f>
        <v>1.2666666666666657</v>
      </c>
      <c r="X183" s="61">
        <f>IF(AND($C183&lt;X$159,COUNT($E183:W183)&lt;$D$129),$D183/MIN($D$129,COUNT($C$168:$C$187)-COUNT($C$168:$C183)),"")</f>
        <v>1.2666666666666657</v>
      </c>
      <c r="Y183" s="61">
        <f t="shared" si="51"/>
        <v>5.0666666666666629</v>
      </c>
    </row>
    <row r="184" spans="1:26" x14ac:dyDescent="0.15">
      <c r="B184" s="69"/>
      <c r="C184" s="70">
        <v>46</v>
      </c>
      <c r="D184" s="60">
        <v>3.8000000000000114</v>
      </c>
      <c r="E184" s="61" t="str">
        <f t="shared" si="50"/>
        <v/>
      </c>
      <c r="F184" s="61" t="str">
        <f>IF(AND($C184&lt;F$159,COUNT($E184:E184)&lt;$D$129),$D184/MIN($D$129,COUNT($C$168:$C$187)-COUNT($C$168:$C184)),"")</f>
        <v/>
      </c>
      <c r="G184" s="61" t="str">
        <f>IF(AND($C184&lt;G$159,COUNT($E184:F184)&lt;$D$129),$D184/MIN($D$129,COUNT($C$168:$C$187)-COUNT($C$168:$C184)),"")</f>
        <v/>
      </c>
      <c r="H184" s="61" t="str">
        <f>IF(AND($C184&lt;H$159,COUNT($E184:G184)&lt;$D$129),$D184/MIN($D$129,COUNT($C$168:$C$187)-COUNT($C$168:$C184)),"")</f>
        <v/>
      </c>
      <c r="I184" s="61" t="str">
        <f>IF(AND($C184&lt;I$159,COUNT($E184:H184)&lt;$D$129),$D184/MIN($D$129,COUNT($C$168:$C$187)-COUNT($C$168:$C184)),"")</f>
        <v/>
      </c>
      <c r="J184" s="61" t="str">
        <f>IF(AND($C184&lt;J$159,COUNT($E184:I184)&lt;$D$129),$D184/MIN($D$129,COUNT($C$168:$C$187)-COUNT($C$168:$C184)),"")</f>
        <v/>
      </c>
      <c r="K184" s="61" t="str">
        <f>IF(AND($C184&lt;K$159,COUNT($E184:J184)&lt;$D$129),$D184/MIN($D$129,COUNT($C$168:$C$187)-COUNT($C$168:$C184)),"")</f>
        <v/>
      </c>
      <c r="L184" s="61" t="str">
        <f>IF(AND($C184&lt;L$159,COUNT($E184:K184)&lt;$D$129),$D184/MIN($D$129,COUNT($C$168:$C$187)-COUNT($C$168:$C184)),"")</f>
        <v/>
      </c>
      <c r="M184" s="61" t="str">
        <f>IF(AND($C184&lt;M$159,COUNT($E184:L184)&lt;$D$129),$D184/MIN($D$129,COUNT($C$168:$C$187)-COUNT($C$168:$C184)),"")</f>
        <v/>
      </c>
      <c r="N184" s="61" t="str">
        <f>IF(AND($C184&lt;N$159,COUNT($E184:M184)&lt;$D$129),$D184/MIN($D$129,COUNT($C$168:$C$187)-COUNT($C$168:$C184)),"")</f>
        <v/>
      </c>
      <c r="O184" s="61" t="str">
        <f>IF(AND($C184&lt;O$159,COUNT($E184:N184)&lt;$D$129),$D184/MIN($D$129,COUNT($C$168:$C$187)-COUNT($C$168:$C184)),"")</f>
        <v/>
      </c>
      <c r="P184" s="61" t="str">
        <f>IF(AND($C184&lt;P$159,COUNT($E184:O184)&lt;$D$129),$D184/MIN($D$129,COUNT($C$168:$C$187)-COUNT($C$168:$C184)),"")</f>
        <v/>
      </c>
      <c r="Q184" s="61" t="str">
        <f>IF(AND($C184&lt;Q$159,COUNT($E184:P184)&lt;$D$129),$D184/MIN($D$129,COUNT($C$168:$C$187)-COUNT($C$168:$C184)),"")</f>
        <v/>
      </c>
      <c r="R184" s="61" t="str">
        <f>IF(AND($C184&lt;R$159,COUNT($E184:Q184)&lt;$D$129),$D184/MIN($D$129,COUNT($C$168:$C$187)-COUNT($C$168:$C184)),"")</f>
        <v/>
      </c>
      <c r="S184" s="61" t="str">
        <f>IF(AND($C184&lt;S$159,COUNT($E184:R184)&lt;$D$129),$D184/MIN($D$129,COUNT($C$168:$C$187)-COUNT($C$168:$C184)),"")</f>
        <v/>
      </c>
      <c r="T184" s="61" t="str">
        <f>IF(AND($C184&lt;T$159,COUNT($E184:S184)&lt;$D$129),$D184/MIN($D$129,COUNT($C$168:$C$187)-COUNT($C$168:$C184)),"")</f>
        <v/>
      </c>
      <c r="U184" s="61" t="str">
        <f>IF(AND($C184&lt;U$159,COUNT($E184:T184)&lt;$D$129),$D184/MIN($D$129,COUNT($C$168:$C$187)-COUNT($C$168:$C184)),"")</f>
        <v/>
      </c>
      <c r="V184" s="61">
        <f>IF(AND($C184&lt;V$159,COUNT($E184:U184)&lt;$D$129),$D184/MIN($D$129,COUNT($C$168:$C$187)-COUNT($C$168:$C184)),"")</f>
        <v>1.2666666666666704</v>
      </c>
      <c r="W184" s="61">
        <f>IF(AND($C184&lt;W$159,COUNT($E184:V184)&lt;$D$129),$D184/MIN($D$129,COUNT($C$168:$C$187)-COUNT($C$168:$C184)),"")</f>
        <v>1.2666666666666704</v>
      </c>
      <c r="X184" s="61">
        <f>IF(AND($C184&lt;X$159,COUNT($E184:W184)&lt;$D$129),$D184/MIN($D$129,COUNT($C$168:$C$187)-COUNT($C$168:$C184)),"")</f>
        <v>1.2666666666666704</v>
      </c>
      <c r="Y184" s="61">
        <f t="shared" si="51"/>
        <v>3.8000000000000114</v>
      </c>
    </row>
    <row r="185" spans="1:26" x14ac:dyDescent="0.15">
      <c r="B185" s="69"/>
      <c r="C185" s="70">
        <v>47</v>
      </c>
      <c r="D185" s="60">
        <v>10.133333333333326</v>
      </c>
      <c r="E185" s="61" t="str">
        <f t="shared" si="50"/>
        <v/>
      </c>
      <c r="F185" s="61" t="str">
        <f>IF(AND($C185&lt;F$159,COUNT($E185:E185)&lt;$D$129),$D185/MIN($D$129,COUNT($C$168:$C$187)-COUNT($C$168:$C185)),"")</f>
        <v/>
      </c>
      <c r="G185" s="61" t="str">
        <f>IF(AND($C185&lt;G$159,COUNT($E185:F185)&lt;$D$129),$D185/MIN($D$129,COUNT($C$168:$C$187)-COUNT($C$168:$C185)),"")</f>
        <v/>
      </c>
      <c r="H185" s="61" t="str">
        <f>IF(AND($C185&lt;H$159,COUNT($E185:G185)&lt;$D$129),$D185/MIN($D$129,COUNT($C$168:$C$187)-COUNT($C$168:$C185)),"")</f>
        <v/>
      </c>
      <c r="I185" s="61" t="str">
        <f>IF(AND($C185&lt;I$159,COUNT($E185:H185)&lt;$D$129),$D185/MIN($D$129,COUNT($C$168:$C$187)-COUNT($C$168:$C185)),"")</f>
        <v/>
      </c>
      <c r="J185" s="61" t="str">
        <f>IF(AND($C185&lt;J$159,COUNT($E185:I185)&lt;$D$129),$D185/MIN($D$129,COUNT($C$168:$C$187)-COUNT($C$168:$C185)),"")</f>
        <v/>
      </c>
      <c r="K185" s="61" t="str">
        <f>IF(AND($C185&lt;K$159,COUNT($E185:J185)&lt;$D$129),$D185/MIN($D$129,COUNT($C$168:$C$187)-COUNT($C$168:$C185)),"")</f>
        <v/>
      </c>
      <c r="L185" s="61" t="str">
        <f>IF(AND($C185&lt;L$159,COUNT($E185:K185)&lt;$D$129),$D185/MIN($D$129,COUNT($C$168:$C$187)-COUNT($C$168:$C185)),"")</f>
        <v/>
      </c>
      <c r="M185" s="61" t="str">
        <f>IF(AND($C185&lt;M$159,COUNT($E185:L185)&lt;$D$129),$D185/MIN($D$129,COUNT($C$168:$C$187)-COUNT($C$168:$C185)),"")</f>
        <v/>
      </c>
      <c r="N185" s="61" t="str">
        <f>IF(AND($C185&lt;N$159,COUNT($E185:M185)&lt;$D$129),$D185/MIN($D$129,COUNT($C$168:$C$187)-COUNT($C$168:$C185)),"")</f>
        <v/>
      </c>
      <c r="O185" s="61" t="str">
        <f>IF(AND($C185&lt;O$159,COUNT($E185:N185)&lt;$D$129),$D185/MIN($D$129,COUNT($C$168:$C$187)-COUNT($C$168:$C185)),"")</f>
        <v/>
      </c>
      <c r="P185" s="61" t="str">
        <f>IF(AND($C185&lt;P$159,COUNT($E185:O185)&lt;$D$129),$D185/MIN($D$129,COUNT($C$168:$C$187)-COUNT($C$168:$C185)),"")</f>
        <v/>
      </c>
      <c r="Q185" s="61" t="str">
        <f>IF(AND($C185&lt;Q$159,COUNT($E185:P185)&lt;$D$129),$D185/MIN($D$129,COUNT($C$168:$C$187)-COUNT($C$168:$C185)),"")</f>
        <v/>
      </c>
      <c r="R185" s="61" t="str">
        <f>IF(AND($C185&lt;R$159,COUNT($E185:Q185)&lt;$D$129),$D185/MIN($D$129,COUNT($C$168:$C$187)-COUNT($C$168:$C185)),"")</f>
        <v/>
      </c>
      <c r="S185" s="61" t="str">
        <f>IF(AND($C185&lt;S$159,COUNT($E185:R185)&lt;$D$129),$D185/MIN($D$129,COUNT($C$168:$C$187)-COUNT($C$168:$C185)),"")</f>
        <v/>
      </c>
      <c r="T185" s="61" t="str">
        <f>IF(AND($C185&lt;T$159,COUNT($E185:S185)&lt;$D$129),$D185/MIN($D$129,COUNT($C$168:$C$187)-COUNT($C$168:$C185)),"")</f>
        <v/>
      </c>
      <c r="U185" s="61" t="str">
        <f>IF(AND($C185&lt;U$159,COUNT($E185:T185)&lt;$D$129),$D185/MIN($D$129,COUNT($C$168:$C$187)-COUNT($C$168:$C185)),"")</f>
        <v/>
      </c>
      <c r="V185" s="61" t="str">
        <f>IF(AND($C185&lt;V$159,COUNT($E185:U185)&lt;$D$129),$D185/MIN($D$129,COUNT($C$168:$C$187)-COUNT($C$168:$C185)),"")</f>
        <v/>
      </c>
      <c r="W185" s="61">
        <f>IF(AND($C185&lt;W$159,COUNT($E185:V185)&lt;$D$129),$D185/MIN($D$129,COUNT($C$168:$C$187)-COUNT($C$168:$C185)),"")</f>
        <v>5.0666666666666629</v>
      </c>
      <c r="X185" s="61">
        <f>IF(AND($C185&lt;X$159,COUNT($E185:W185)&lt;$D$129),$D185/MIN($D$129,COUNT($C$168:$C$187)-COUNT($C$168:$C185)),"")</f>
        <v>5.0666666666666629</v>
      </c>
      <c r="Y185" s="61">
        <f t="shared" si="51"/>
        <v>10.133333333333326</v>
      </c>
    </row>
    <row r="186" spans="1:26" x14ac:dyDescent="0.15">
      <c r="B186" s="69"/>
      <c r="C186" s="70">
        <v>48</v>
      </c>
      <c r="D186" s="60">
        <v>1.2666666666666515</v>
      </c>
      <c r="E186" s="61" t="str">
        <f t="shared" si="50"/>
        <v/>
      </c>
      <c r="F186" s="61" t="str">
        <f>IF(AND($C186&lt;F$159,COUNT($E186:E186)&lt;$D$129),$D186/MIN($D$129,COUNT($C$168:$C$187)-COUNT($C$168:$C186)),"")</f>
        <v/>
      </c>
      <c r="G186" s="61" t="str">
        <f>IF(AND($C186&lt;G$159,COUNT($E186:F186)&lt;$D$129),$D186/MIN($D$129,COUNT($C$168:$C$187)-COUNT($C$168:$C186)),"")</f>
        <v/>
      </c>
      <c r="H186" s="61" t="str">
        <f>IF(AND($C186&lt;H$159,COUNT($E186:G186)&lt;$D$129),$D186/MIN($D$129,COUNT($C$168:$C$187)-COUNT($C$168:$C186)),"")</f>
        <v/>
      </c>
      <c r="I186" s="61" t="str">
        <f>IF(AND($C186&lt;I$159,COUNT($E186:H186)&lt;$D$129),$D186/MIN($D$129,COUNT($C$168:$C$187)-COUNT($C$168:$C186)),"")</f>
        <v/>
      </c>
      <c r="J186" s="61" t="str">
        <f>IF(AND($C186&lt;J$159,COUNT($E186:I186)&lt;$D$129),$D186/MIN($D$129,COUNT($C$168:$C$187)-COUNT($C$168:$C186)),"")</f>
        <v/>
      </c>
      <c r="K186" s="61" t="str">
        <f>IF(AND($C186&lt;K$159,COUNT($E186:J186)&lt;$D$129),$D186/MIN($D$129,COUNT($C$168:$C$187)-COUNT($C$168:$C186)),"")</f>
        <v/>
      </c>
      <c r="L186" s="61" t="str">
        <f>IF(AND($C186&lt;L$159,COUNT($E186:K186)&lt;$D$129),$D186/MIN($D$129,COUNT($C$168:$C$187)-COUNT($C$168:$C186)),"")</f>
        <v/>
      </c>
      <c r="M186" s="61" t="str">
        <f>IF(AND($C186&lt;M$159,COUNT($E186:L186)&lt;$D$129),$D186/MIN($D$129,COUNT($C$168:$C$187)-COUNT($C$168:$C186)),"")</f>
        <v/>
      </c>
      <c r="N186" s="61" t="str">
        <f>IF(AND($C186&lt;N$159,COUNT($E186:M186)&lt;$D$129),$D186/MIN($D$129,COUNT($C$168:$C$187)-COUNT($C$168:$C186)),"")</f>
        <v/>
      </c>
      <c r="O186" s="61" t="str">
        <f>IF(AND($C186&lt;O$159,COUNT($E186:N186)&lt;$D$129),$D186/MIN($D$129,COUNT($C$168:$C$187)-COUNT($C$168:$C186)),"")</f>
        <v/>
      </c>
      <c r="P186" s="61" t="str">
        <f>IF(AND($C186&lt;P$159,COUNT($E186:O186)&lt;$D$129),$D186/MIN($D$129,COUNT($C$168:$C$187)-COUNT($C$168:$C186)),"")</f>
        <v/>
      </c>
      <c r="Q186" s="61" t="str">
        <f>IF(AND($C186&lt;Q$159,COUNT($E186:P186)&lt;$D$129),$D186/MIN($D$129,COUNT($C$168:$C$187)-COUNT($C$168:$C186)),"")</f>
        <v/>
      </c>
      <c r="R186" s="61" t="str">
        <f>IF(AND($C186&lt;R$159,COUNT($E186:Q186)&lt;$D$129),$D186/MIN($D$129,COUNT($C$168:$C$187)-COUNT($C$168:$C186)),"")</f>
        <v/>
      </c>
      <c r="S186" s="61" t="str">
        <f>IF(AND($C186&lt;S$159,COUNT($E186:R186)&lt;$D$129),$D186/MIN($D$129,COUNT($C$168:$C$187)-COUNT($C$168:$C186)),"")</f>
        <v/>
      </c>
      <c r="T186" s="61" t="str">
        <f>IF(AND($C186&lt;T$159,COUNT($E186:S186)&lt;$D$129),$D186/MIN($D$129,COUNT($C$168:$C$187)-COUNT($C$168:$C186)),"")</f>
        <v/>
      </c>
      <c r="U186" s="61" t="str">
        <f>IF(AND($C186&lt;U$159,COUNT($E186:T186)&lt;$D$129),$D186/MIN($D$129,COUNT($C$168:$C$187)-COUNT($C$168:$C186)),"")</f>
        <v/>
      </c>
      <c r="V186" s="61" t="str">
        <f>IF(AND($C186&lt;V$159,COUNT($E186:U186)&lt;$D$129),$D186/MIN($D$129,COUNT($C$168:$C$187)-COUNT($C$168:$C186)),"")</f>
        <v/>
      </c>
      <c r="W186" s="61" t="str">
        <f>IF(AND($C186&lt;W$159,COUNT($E186:V186)&lt;$D$129),$D186/MIN($D$129,COUNT($C$168:$C$187)-COUNT($C$168:$C186)),"")</f>
        <v/>
      </c>
      <c r="X186" s="61">
        <f>IF(AND($C186&lt;X$159,COUNT($E186:W186)&lt;$D$129),$D186/MIN($D$129,COUNT($C$168:$C$187)-COUNT($C$168:$C186)),"")</f>
        <v>1.2666666666666515</v>
      </c>
      <c r="Y186" s="61">
        <f t="shared" si="51"/>
        <v>1.2666666666666515</v>
      </c>
    </row>
    <row r="187" spans="1:26" x14ac:dyDescent="0.15">
      <c r="B187" s="69"/>
      <c r="C187" s="70">
        <v>49</v>
      </c>
      <c r="D187" s="62">
        <v>0</v>
      </c>
      <c r="E187" s="61" t="str">
        <f t="shared" si="50"/>
        <v/>
      </c>
      <c r="F187" s="61" t="str">
        <f>IF(AND($C187&lt;F$159,COUNT($E187:E187)&lt;$D$129),$D187/MIN($D$129,COUNT($C$168:$C$187)-COUNT($C$168:$C187)),"")</f>
        <v/>
      </c>
      <c r="G187" s="61" t="str">
        <f>IF(AND($C187&lt;G$159,COUNT($E187:F187)&lt;$D$129),$D187/MIN($D$129,COUNT($C$168:$C$187)-COUNT($C$168:$C187)),"")</f>
        <v/>
      </c>
      <c r="H187" s="61" t="str">
        <f>IF(AND($C187&lt;H$159,COUNT($E187:G187)&lt;$D$129),$D187/MIN($D$129,COUNT($C$168:$C$187)-COUNT($C$168:$C187)),"")</f>
        <v/>
      </c>
      <c r="I187" s="61" t="str">
        <f>IF(AND($C187&lt;I$159,COUNT($E187:H187)&lt;$D$129),$D187/MIN($D$129,COUNT($C$168:$C$187)-COUNT($C$168:$C187)),"")</f>
        <v/>
      </c>
      <c r="J187" s="61" t="str">
        <f>IF(AND($C187&lt;J$159,COUNT($E187:I187)&lt;$D$129),$D187/MIN($D$129,COUNT($C$168:$C$187)-COUNT($C$168:$C187)),"")</f>
        <v/>
      </c>
      <c r="K187" s="61" t="str">
        <f>IF(AND($C187&lt;K$159,COUNT($E187:J187)&lt;$D$129),$D187/MIN($D$129,COUNT($C$168:$C$187)-COUNT($C$168:$C187)),"")</f>
        <v/>
      </c>
      <c r="L187" s="61" t="str">
        <f>IF(AND($C187&lt;L$159,COUNT($E187:K187)&lt;$D$129),$D187/MIN($D$129,COUNT($C$168:$C$187)-COUNT($C$168:$C187)),"")</f>
        <v/>
      </c>
      <c r="M187" s="61" t="str">
        <f>IF(AND($C187&lt;M$159,COUNT($E187:L187)&lt;$D$129),$D187/MIN($D$129,COUNT($C$168:$C$187)-COUNT($C$168:$C187)),"")</f>
        <v/>
      </c>
      <c r="N187" s="61" t="str">
        <f>IF(AND($C187&lt;N$159,COUNT($E187:M187)&lt;$D$129),$D187/MIN($D$129,COUNT($C$168:$C$187)-COUNT($C$168:$C187)),"")</f>
        <v/>
      </c>
      <c r="O187" s="61" t="str">
        <f>IF(AND($C187&lt;O$159,COUNT($E187:N187)&lt;$D$129),$D187/MIN($D$129,COUNT($C$168:$C$187)-COUNT($C$168:$C187)),"")</f>
        <v/>
      </c>
      <c r="P187" s="61" t="str">
        <f>IF(AND($C187&lt;P$159,COUNT($E187:O187)&lt;$D$129),$D187/MIN($D$129,COUNT($C$168:$C$187)-COUNT($C$168:$C187)),"")</f>
        <v/>
      </c>
      <c r="Q187" s="61" t="str">
        <f>IF(AND($C187&lt;Q$159,COUNT($E187:P187)&lt;$D$129),$D187/MIN($D$129,COUNT($C$168:$C$187)-COUNT($C$168:$C187)),"")</f>
        <v/>
      </c>
      <c r="R187" s="61" t="str">
        <f>IF(AND($C187&lt;R$159,COUNT($E187:Q187)&lt;$D$129),$D187/MIN($D$129,COUNT($C$168:$C$187)-COUNT($C$168:$C187)),"")</f>
        <v/>
      </c>
      <c r="S187" s="61" t="str">
        <f>IF(AND($C187&lt;S$159,COUNT($E187:R187)&lt;$D$129),$D187/MIN($D$129,COUNT($C$168:$C$187)-COUNT($C$168:$C187)),"")</f>
        <v/>
      </c>
      <c r="T187" s="61" t="str">
        <f>IF(AND($C187&lt;T$159,COUNT($E187:S187)&lt;$D$129),$D187/MIN($D$129,COUNT($C$168:$C$187)-COUNT($C$168:$C187)),"")</f>
        <v/>
      </c>
      <c r="U187" s="61" t="str">
        <f>IF(AND($C187&lt;U$159,COUNT($E187:T187)&lt;$D$129),$D187/MIN($D$129,COUNT($C$168:$C$187)-COUNT($C$168:$C187)),"")</f>
        <v/>
      </c>
      <c r="V187" s="61" t="str">
        <f>IF(AND($C187&lt;V$159,COUNT($E187:U187)&lt;$D$129),$D187/MIN($D$129,COUNT($C$168:$C$187)-COUNT($C$168:$C187)),"")</f>
        <v/>
      </c>
      <c r="W187" s="61" t="str">
        <f>IF(AND($C187&lt;W$159,COUNT($E187:V187)&lt;$D$129),$D187/MIN($D$129,COUNT($C$168:$C$187)-COUNT($C$168:$C187)),"")</f>
        <v/>
      </c>
      <c r="X187" s="61" t="str">
        <f>IF(AND($C187&lt;X$159,COUNT($E187:W187)&lt;$D$129),$D187/MIN($D$129,COUNT($C$168:$C$187)-COUNT($C$168:$C187)),"")</f>
        <v/>
      </c>
      <c r="Y187" s="61">
        <f t="shared" si="51"/>
        <v>0</v>
      </c>
    </row>
    <row r="188" spans="1:26" x14ac:dyDescent="0.15">
      <c r="B188" s="33"/>
      <c r="C188" s="34" t="s">
        <v>105</v>
      </c>
      <c r="D188" s="66"/>
      <c r="E188" s="64">
        <f t="shared" ref="E188:X188" si="52">SUM(E168:E187)</f>
        <v>0</v>
      </c>
      <c r="F188" s="64">
        <f t="shared" si="52"/>
        <v>1.2666666666666666</v>
      </c>
      <c r="G188" s="64">
        <f t="shared" si="52"/>
        <v>2.5333333333333332</v>
      </c>
      <c r="H188" s="64">
        <f t="shared" si="52"/>
        <v>3.8</v>
      </c>
      <c r="I188" s="64">
        <f t="shared" si="52"/>
        <v>5.0666666666666664</v>
      </c>
      <c r="J188" s="64">
        <f t="shared" si="52"/>
        <v>6.333333333333333</v>
      </c>
      <c r="K188" s="64">
        <f t="shared" si="52"/>
        <v>7.5999999999999988</v>
      </c>
      <c r="L188" s="64">
        <f t="shared" si="52"/>
        <v>8.8666666666666654</v>
      </c>
      <c r="M188" s="64">
        <f t="shared" si="52"/>
        <v>10.133333333333331</v>
      </c>
      <c r="N188" s="64">
        <f t="shared" si="52"/>
        <v>15.2</v>
      </c>
      <c r="O188" s="64">
        <f t="shared" si="52"/>
        <v>16.466666666666665</v>
      </c>
      <c r="P188" s="64">
        <f t="shared" si="52"/>
        <v>17.733333333333331</v>
      </c>
      <c r="Q188" s="64">
        <f t="shared" si="52"/>
        <v>18.999999999999996</v>
      </c>
      <c r="R188" s="64">
        <f t="shared" si="52"/>
        <v>20.266666666666666</v>
      </c>
      <c r="S188" s="64">
        <f t="shared" si="52"/>
        <v>21.533333333333331</v>
      </c>
      <c r="T188" s="64">
        <f t="shared" si="52"/>
        <v>22.8</v>
      </c>
      <c r="U188" s="64">
        <f t="shared" si="52"/>
        <v>22.8</v>
      </c>
      <c r="V188" s="64">
        <f t="shared" si="52"/>
        <v>22.800000000000004</v>
      </c>
      <c r="W188" s="64">
        <f t="shared" si="52"/>
        <v>26.599999999999998</v>
      </c>
      <c r="X188" s="64">
        <f t="shared" si="52"/>
        <v>26.599999999999984</v>
      </c>
      <c r="Y188" s="64">
        <f t="shared" si="51"/>
        <v>277.39999999999998</v>
      </c>
    </row>
    <row r="189" spans="1:26" x14ac:dyDescent="0.15">
      <c r="B189" s="33"/>
      <c r="C189" s="34" t="s">
        <v>106</v>
      </c>
      <c r="D189" s="66"/>
      <c r="E189" s="64">
        <f>E166-E188</f>
        <v>19</v>
      </c>
      <c r="F189" s="64">
        <f>E189+F166-F188</f>
        <v>36.733333333333334</v>
      </c>
      <c r="G189" s="64">
        <f t="shared" ref="G189:X189" si="53">F189+G166-G188</f>
        <v>53.2</v>
      </c>
      <c r="H189" s="64">
        <f t="shared" si="53"/>
        <v>68.400000000000006</v>
      </c>
      <c r="I189" s="64">
        <f t="shared" si="53"/>
        <v>82.333333333333343</v>
      </c>
      <c r="J189" s="64">
        <f t="shared" si="53"/>
        <v>93.733333333333334</v>
      </c>
      <c r="K189" s="64">
        <f t="shared" si="53"/>
        <v>102.60000000000001</v>
      </c>
      <c r="L189" s="64">
        <f t="shared" si="53"/>
        <v>108.93333333333334</v>
      </c>
      <c r="M189" s="64">
        <f t="shared" si="53"/>
        <v>154.53333333333336</v>
      </c>
      <c r="N189" s="64">
        <f t="shared" si="53"/>
        <v>152.00000000000003</v>
      </c>
      <c r="O189" s="64">
        <f t="shared" si="53"/>
        <v>146.93333333333337</v>
      </c>
      <c r="P189" s="64">
        <f t="shared" si="53"/>
        <v>139.33333333333337</v>
      </c>
      <c r="Q189" s="64">
        <f t="shared" si="53"/>
        <v>129.20000000000005</v>
      </c>
      <c r="R189" s="64">
        <f t="shared" si="53"/>
        <v>116.53333333333337</v>
      </c>
      <c r="S189" s="64">
        <f t="shared" si="53"/>
        <v>101.33333333333339</v>
      </c>
      <c r="T189" s="64">
        <f t="shared" si="53"/>
        <v>83.600000000000051</v>
      </c>
      <c r="U189" s="64">
        <f t="shared" si="53"/>
        <v>64.600000000000065</v>
      </c>
      <c r="V189" s="64">
        <f t="shared" si="53"/>
        <v>51.933333333333387</v>
      </c>
      <c r="W189" s="64">
        <f t="shared" si="53"/>
        <v>26.600000000000041</v>
      </c>
      <c r="X189" s="64">
        <f t="shared" si="53"/>
        <v>5.6843418860808015E-14</v>
      </c>
      <c r="Y189" s="64"/>
    </row>
    <row r="190" spans="1:26" ht="15" thickBot="1" x14ac:dyDescent="0.2">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2" spans="1:26" ht="15.75" x14ac:dyDescent="0.15">
      <c r="A192" s="4"/>
      <c r="B192" s="33"/>
      <c r="C192" s="34" t="s">
        <v>55</v>
      </c>
      <c r="D192" s="32">
        <f>'主要工事一覧（例）'!C42</f>
        <v>17</v>
      </c>
    </row>
    <row r="193" spans="1:25" ht="15.75" x14ac:dyDescent="0.15">
      <c r="A193" s="4"/>
      <c r="B193" s="24"/>
      <c r="C193" s="24"/>
      <c r="D193" s="29"/>
      <c r="Y193" s="53" t="s">
        <v>54</v>
      </c>
    </row>
    <row r="194" spans="1:25" x14ac:dyDescent="0.15">
      <c r="A194" s="26" t="s">
        <v>103</v>
      </c>
      <c r="E194" s="14">
        <v>30</v>
      </c>
      <c r="F194" s="14">
        <f t="shared" ref="F194:X194" si="54">E194+1</f>
        <v>31</v>
      </c>
      <c r="G194" s="14">
        <f t="shared" si="54"/>
        <v>32</v>
      </c>
      <c r="H194" s="14">
        <f t="shared" si="54"/>
        <v>33</v>
      </c>
      <c r="I194" s="14">
        <f t="shared" si="54"/>
        <v>34</v>
      </c>
      <c r="J194" s="14">
        <f t="shared" si="54"/>
        <v>35</v>
      </c>
      <c r="K194" s="14">
        <f t="shared" si="54"/>
        <v>36</v>
      </c>
      <c r="L194" s="14">
        <f t="shared" si="54"/>
        <v>37</v>
      </c>
      <c r="M194" s="14">
        <f t="shared" si="54"/>
        <v>38</v>
      </c>
      <c r="N194" s="14">
        <f t="shared" si="54"/>
        <v>39</v>
      </c>
      <c r="O194" s="14">
        <f t="shared" si="54"/>
        <v>40</v>
      </c>
      <c r="P194" s="14">
        <f t="shared" si="54"/>
        <v>41</v>
      </c>
      <c r="Q194" s="14">
        <f t="shared" si="54"/>
        <v>42</v>
      </c>
      <c r="R194" s="14">
        <f t="shared" si="54"/>
        <v>43</v>
      </c>
      <c r="S194" s="14">
        <f t="shared" si="54"/>
        <v>44</v>
      </c>
      <c r="T194" s="14">
        <f t="shared" si="54"/>
        <v>45</v>
      </c>
      <c r="U194" s="14">
        <f t="shared" si="54"/>
        <v>46</v>
      </c>
      <c r="V194" s="14">
        <f t="shared" si="54"/>
        <v>47</v>
      </c>
      <c r="W194" s="14">
        <f t="shared" si="54"/>
        <v>48</v>
      </c>
      <c r="X194" s="14">
        <f t="shared" si="54"/>
        <v>49</v>
      </c>
      <c r="Y194" s="10"/>
    </row>
    <row r="195" spans="1:25" x14ac:dyDescent="0.15">
      <c r="E195" s="8">
        <v>1</v>
      </c>
      <c r="F195" s="8">
        <f t="shared" ref="F195:X195" si="55">E195+1</f>
        <v>2</v>
      </c>
      <c r="G195" s="8">
        <f t="shared" si="55"/>
        <v>3</v>
      </c>
      <c r="H195" s="8">
        <f t="shared" si="55"/>
        <v>4</v>
      </c>
      <c r="I195" s="8">
        <f t="shared" si="55"/>
        <v>5</v>
      </c>
      <c r="J195" s="8">
        <f t="shared" si="55"/>
        <v>6</v>
      </c>
      <c r="K195" s="8">
        <f t="shared" si="55"/>
        <v>7</v>
      </c>
      <c r="L195" s="8">
        <f t="shared" si="55"/>
        <v>8</v>
      </c>
      <c r="M195" s="8">
        <f t="shared" si="55"/>
        <v>9</v>
      </c>
      <c r="N195" s="8">
        <f t="shared" si="55"/>
        <v>10</v>
      </c>
      <c r="O195" s="8">
        <f t="shared" si="55"/>
        <v>11</v>
      </c>
      <c r="P195" s="8">
        <f t="shared" si="55"/>
        <v>12</v>
      </c>
      <c r="Q195" s="8">
        <f t="shared" si="55"/>
        <v>13</v>
      </c>
      <c r="R195" s="8">
        <f t="shared" si="55"/>
        <v>14</v>
      </c>
      <c r="S195" s="8">
        <f t="shared" si="55"/>
        <v>15</v>
      </c>
      <c r="T195" s="8">
        <f t="shared" si="55"/>
        <v>16</v>
      </c>
      <c r="U195" s="8">
        <f t="shared" si="55"/>
        <v>17</v>
      </c>
      <c r="V195" s="8">
        <f t="shared" si="55"/>
        <v>18</v>
      </c>
      <c r="W195" s="8">
        <f t="shared" si="55"/>
        <v>19</v>
      </c>
      <c r="X195" s="8">
        <f t="shared" si="55"/>
        <v>20</v>
      </c>
      <c r="Y195" s="11" t="s">
        <v>29</v>
      </c>
    </row>
    <row r="196" spans="1:25" x14ac:dyDescent="0.15">
      <c r="B196" s="2"/>
      <c r="E196" s="9">
        <v>43555</v>
      </c>
      <c r="F196" s="9">
        <f t="shared" ref="F196:X196" si="56">DATE(YEAR(E196)+1,MONTH(E196),DAY(E196))</f>
        <v>43921</v>
      </c>
      <c r="G196" s="9">
        <f t="shared" si="56"/>
        <v>44286</v>
      </c>
      <c r="H196" s="9">
        <f t="shared" si="56"/>
        <v>44651</v>
      </c>
      <c r="I196" s="9">
        <f t="shared" si="56"/>
        <v>45016</v>
      </c>
      <c r="J196" s="9">
        <f t="shared" si="56"/>
        <v>45382</v>
      </c>
      <c r="K196" s="9">
        <f t="shared" si="56"/>
        <v>45747</v>
      </c>
      <c r="L196" s="9">
        <f t="shared" si="56"/>
        <v>46112</v>
      </c>
      <c r="M196" s="9">
        <f t="shared" si="56"/>
        <v>46477</v>
      </c>
      <c r="N196" s="9">
        <f t="shared" si="56"/>
        <v>46843</v>
      </c>
      <c r="O196" s="9">
        <f t="shared" si="56"/>
        <v>47208</v>
      </c>
      <c r="P196" s="9">
        <f t="shared" si="56"/>
        <v>47573</v>
      </c>
      <c r="Q196" s="9">
        <f t="shared" si="56"/>
        <v>47938</v>
      </c>
      <c r="R196" s="9">
        <f t="shared" si="56"/>
        <v>48304</v>
      </c>
      <c r="S196" s="9">
        <f t="shared" si="56"/>
        <v>48669</v>
      </c>
      <c r="T196" s="9">
        <f t="shared" si="56"/>
        <v>49034</v>
      </c>
      <c r="U196" s="9">
        <f t="shared" si="56"/>
        <v>49399</v>
      </c>
      <c r="V196" s="9">
        <f t="shared" si="56"/>
        <v>49765</v>
      </c>
      <c r="W196" s="9">
        <f t="shared" si="56"/>
        <v>50130</v>
      </c>
      <c r="X196" s="9">
        <f t="shared" si="56"/>
        <v>50495</v>
      </c>
      <c r="Y196" s="12"/>
    </row>
    <row r="197" spans="1:25" x14ac:dyDescent="0.15">
      <c r="B197" s="33"/>
      <c r="C197" s="34" t="s">
        <v>99</v>
      </c>
      <c r="D197" s="66"/>
      <c r="E197" s="65">
        <f>'主要工事一覧（例）'!D42</f>
        <v>300</v>
      </c>
      <c r="F197" s="65">
        <f>'主要工事一覧（例）'!E42</f>
        <v>300</v>
      </c>
      <c r="G197" s="65">
        <f>'主要工事一覧（例）'!F42</f>
        <v>300</v>
      </c>
      <c r="H197" s="65">
        <f>'主要工事一覧（例）'!G42</f>
        <v>300</v>
      </c>
      <c r="I197" s="65">
        <f>'主要工事一覧（例）'!H42</f>
        <v>300</v>
      </c>
      <c r="J197" s="65">
        <f>'主要工事一覧（例）'!I42</f>
        <v>300</v>
      </c>
      <c r="K197" s="65">
        <f>'主要工事一覧（例）'!J42</f>
        <v>300</v>
      </c>
      <c r="L197" s="65">
        <f>'主要工事一覧（例）'!K42</f>
        <v>300</v>
      </c>
      <c r="M197" s="65">
        <f>'主要工事一覧（例）'!L42</f>
        <v>1200</v>
      </c>
      <c r="N197" s="65">
        <f>'主要工事一覧（例）'!M42</f>
        <v>300</v>
      </c>
      <c r="O197" s="65">
        <f>'主要工事一覧（例）'!N42</f>
        <v>300</v>
      </c>
      <c r="P197" s="65">
        <f>'主要工事一覧（例）'!O42</f>
        <v>300</v>
      </c>
      <c r="Q197" s="65">
        <f>'主要工事一覧（例）'!P42</f>
        <v>300</v>
      </c>
      <c r="R197" s="65">
        <f>'主要工事一覧（例）'!Q42</f>
        <v>300</v>
      </c>
      <c r="S197" s="65">
        <f>'主要工事一覧（例）'!R42</f>
        <v>300</v>
      </c>
      <c r="T197" s="65">
        <f>'主要工事一覧（例）'!S42</f>
        <v>300</v>
      </c>
      <c r="U197" s="65">
        <f>'主要工事一覧（例）'!T42</f>
        <v>300</v>
      </c>
      <c r="V197" s="65">
        <f>'主要工事一覧（例）'!U42</f>
        <v>1200</v>
      </c>
      <c r="W197" s="65">
        <f>'主要工事一覧（例）'!V42</f>
        <v>300</v>
      </c>
      <c r="X197" s="65">
        <f>'主要工事一覧（例）'!W42</f>
        <v>300</v>
      </c>
      <c r="Y197" s="65">
        <f>SUM(E197:X197)</f>
        <v>7800</v>
      </c>
    </row>
    <row r="198" spans="1:25" x14ac:dyDescent="0.15">
      <c r="B198" s="33"/>
      <c r="C198" s="34" t="s">
        <v>51</v>
      </c>
      <c r="D198" s="6">
        <v>0.1</v>
      </c>
      <c r="E198" s="64">
        <f t="shared" ref="E198:X198" si="57">E197*$D$198</f>
        <v>30</v>
      </c>
      <c r="F198" s="64">
        <f t="shared" si="57"/>
        <v>30</v>
      </c>
      <c r="G198" s="64">
        <f t="shared" si="57"/>
        <v>30</v>
      </c>
      <c r="H198" s="64">
        <f t="shared" si="57"/>
        <v>30</v>
      </c>
      <c r="I198" s="64">
        <f t="shared" si="57"/>
        <v>30</v>
      </c>
      <c r="J198" s="64">
        <f t="shared" si="57"/>
        <v>30</v>
      </c>
      <c r="K198" s="64">
        <f t="shared" si="57"/>
        <v>30</v>
      </c>
      <c r="L198" s="64">
        <f t="shared" si="57"/>
        <v>30</v>
      </c>
      <c r="M198" s="64">
        <f t="shared" si="57"/>
        <v>120</v>
      </c>
      <c r="N198" s="64">
        <f t="shared" si="57"/>
        <v>30</v>
      </c>
      <c r="O198" s="64">
        <f t="shared" si="57"/>
        <v>30</v>
      </c>
      <c r="P198" s="64">
        <f t="shared" si="57"/>
        <v>30</v>
      </c>
      <c r="Q198" s="64">
        <f t="shared" si="57"/>
        <v>30</v>
      </c>
      <c r="R198" s="64">
        <f t="shared" si="57"/>
        <v>30</v>
      </c>
      <c r="S198" s="64">
        <f t="shared" si="57"/>
        <v>30</v>
      </c>
      <c r="T198" s="64">
        <f t="shared" si="57"/>
        <v>30</v>
      </c>
      <c r="U198" s="64">
        <f t="shared" si="57"/>
        <v>30</v>
      </c>
      <c r="V198" s="64">
        <f t="shared" si="57"/>
        <v>120</v>
      </c>
      <c r="W198" s="64">
        <f t="shared" si="57"/>
        <v>30</v>
      </c>
      <c r="X198" s="64">
        <f t="shared" si="57"/>
        <v>30</v>
      </c>
      <c r="Y198" s="64">
        <f>SUM(E198:X198)</f>
        <v>780</v>
      </c>
    </row>
    <row r="199" spans="1:25" customFormat="1" x14ac:dyDescent="0.15">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customFormat="1" x14ac:dyDescent="0.15">
      <c r="A200" s="1"/>
      <c r="B200" s="1"/>
      <c r="C200" s="1"/>
      <c r="D200" s="1"/>
      <c r="E200" s="14">
        <v>30</v>
      </c>
      <c r="F200" s="14">
        <f t="shared" ref="F200:X200" si="58">E200+1</f>
        <v>31</v>
      </c>
      <c r="G200" s="14">
        <f t="shared" si="58"/>
        <v>32</v>
      </c>
      <c r="H200" s="14">
        <f t="shared" si="58"/>
        <v>33</v>
      </c>
      <c r="I200" s="14">
        <f t="shared" si="58"/>
        <v>34</v>
      </c>
      <c r="J200" s="14">
        <f t="shared" si="58"/>
        <v>35</v>
      </c>
      <c r="K200" s="14">
        <f t="shared" si="58"/>
        <v>36</v>
      </c>
      <c r="L200" s="14">
        <f t="shared" si="58"/>
        <v>37</v>
      </c>
      <c r="M200" s="14">
        <f t="shared" si="58"/>
        <v>38</v>
      </c>
      <c r="N200" s="14">
        <f t="shared" si="58"/>
        <v>39</v>
      </c>
      <c r="O200" s="14">
        <f t="shared" si="58"/>
        <v>40</v>
      </c>
      <c r="P200" s="14">
        <f t="shared" si="58"/>
        <v>41</v>
      </c>
      <c r="Q200" s="14">
        <f t="shared" si="58"/>
        <v>42</v>
      </c>
      <c r="R200" s="14">
        <f t="shared" si="58"/>
        <v>43</v>
      </c>
      <c r="S200" s="14">
        <f t="shared" si="58"/>
        <v>44</v>
      </c>
      <c r="T200" s="14">
        <f t="shared" si="58"/>
        <v>45</v>
      </c>
      <c r="U200" s="14">
        <f t="shared" si="58"/>
        <v>46</v>
      </c>
      <c r="V200" s="14">
        <f t="shared" si="58"/>
        <v>47</v>
      </c>
      <c r="W200" s="14">
        <f t="shared" si="58"/>
        <v>48</v>
      </c>
      <c r="X200" s="14">
        <f t="shared" si="58"/>
        <v>49</v>
      </c>
      <c r="Y200" s="28" t="s">
        <v>63</v>
      </c>
    </row>
    <row r="201" spans="1:25" x14ac:dyDescent="0.15">
      <c r="B201" s="67"/>
      <c r="C201" s="68">
        <f t="array" ref="C201:C220">TRANSPOSE(E194:X194)</f>
        <v>30</v>
      </c>
      <c r="D201" s="59">
        <f t="array" ref="D201:D220">TRANSPOSE(E198:X198)</f>
        <v>30</v>
      </c>
      <c r="E201" s="58" t="str">
        <f t="shared" ref="E201:E220" si="59">IF($C201&lt;E$194,$D201/$D$192,"")</f>
        <v/>
      </c>
      <c r="F201" s="58">
        <f>IF(AND($C201&lt;F$194,COUNT($E201:E201)&lt;$D$192),$D201*(1-$I$3)/$D$192,"")</f>
        <v>1.6764705882352942</v>
      </c>
      <c r="G201" s="58">
        <f>IF(AND($C201&lt;G$194,COUNT($E201:F201)&lt;$D$192),$D201*(1-$I$3)/$D$192,"")</f>
        <v>1.6764705882352942</v>
      </c>
      <c r="H201" s="58">
        <f>IF(AND($C201&lt;H$194,COUNT($E201:G201)&lt;$D$192),$D201*(1-$I$3)/$D$192,"")</f>
        <v>1.6764705882352942</v>
      </c>
      <c r="I201" s="58">
        <f>IF(AND($C201&lt;I$194,COUNT($E201:H201)&lt;$D$192),$D201*(1-$I$3)/$D$192,"")</f>
        <v>1.6764705882352942</v>
      </c>
      <c r="J201" s="58">
        <f>IF(AND($C201&lt;J$194,COUNT($E201:I201)&lt;$D$192),$D201*(1-$I$3)/$D$192,"")</f>
        <v>1.6764705882352942</v>
      </c>
      <c r="K201" s="58">
        <f>IF(AND($C201&lt;K$194,COUNT($E201:J201)&lt;$D$192),$D201*(1-$I$3)/$D$192,"")</f>
        <v>1.6764705882352942</v>
      </c>
      <c r="L201" s="58">
        <f>IF(AND($C201&lt;L$194,COUNT($E201:K201)&lt;$D$192),$D201*(1-$I$3)/$D$192,"")</f>
        <v>1.6764705882352942</v>
      </c>
      <c r="M201" s="58">
        <f>IF(AND($C201&lt;M$194,COUNT($E201:L201)&lt;$D$192),$D201*(1-$I$3)/$D$192,"")</f>
        <v>1.6764705882352942</v>
      </c>
      <c r="N201" s="58">
        <f>IF(AND($C201&lt;N$194,COUNT($E201:M201)&lt;$D$192),$D201*(1-$I$3)/$D$192,"")</f>
        <v>1.6764705882352942</v>
      </c>
      <c r="O201" s="58">
        <f>IF(AND($C201&lt;O$194,COUNT($E201:N201)&lt;$D$192),$D201*(1-$I$3)/$D$192,"")</f>
        <v>1.6764705882352942</v>
      </c>
      <c r="P201" s="58">
        <f>IF(AND($C201&lt;P$194,COUNT($E201:O201)&lt;$D$192),$D201*(1-$I$3)/$D$192,"")</f>
        <v>1.6764705882352942</v>
      </c>
      <c r="Q201" s="58">
        <f>IF(AND($C201&lt;Q$194,COUNT($E201:P201)&lt;$D$192),$D201*(1-$I$3)/$D$192,"")</f>
        <v>1.6764705882352942</v>
      </c>
      <c r="R201" s="58">
        <f>IF(AND($C201&lt;R$194,COUNT($E201:Q201)&lt;$D$192),$D201*(1-$I$3)/$D$192,"")</f>
        <v>1.6764705882352942</v>
      </c>
      <c r="S201" s="58">
        <f>IF(AND($C201&lt;S$194,COUNT($E201:R201)&lt;$D$192),$D201*(1-$I$3)/$D$192,"")</f>
        <v>1.6764705882352942</v>
      </c>
      <c r="T201" s="58">
        <f>IF(AND($C201&lt;T$194,COUNT($E201:S201)&lt;$D$192),$D201*(1-$I$3)/$D$192,"")</f>
        <v>1.6764705882352942</v>
      </c>
      <c r="U201" s="58">
        <f>IF(AND($C201&lt;U$194,COUNT($E201:T201)&lt;$D$192),$D201*(1-$I$3)/$D$192,"")</f>
        <v>1.6764705882352942</v>
      </c>
      <c r="V201" s="58">
        <f>IF(AND($C201&lt;V$194,COUNT($E201:U201)&lt;$D$192),$D201*(1-$I$3)/$D$192,"")</f>
        <v>1.6764705882352942</v>
      </c>
      <c r="W201" s="58" t="str">
        <f>IF(AND($C201&lt;W$194,COUNT($E201:V201)&lt;$D$192),$D201*(1-$I$3)/$D$192,"")</f>
        <v/>
      </c>
      <c r="X201" s="58" t="str">
        <f>IF(AND($C201&lt;X$194,COUNT($E201:W201)&lt;$D$192),$D201*(1-$I$3)/$D$192,"")</f>
        <v/>
      </c>
      <c r="Y201" s="58">
        <f t="shared" ref="Y201:Y220" si="60">D201-SUM(E201:X201)</f>
        <v>1.5000000000000071</v>
      </c>
    </row>
    <row r="202" spans="1:25" x14ac:dyDescent="0.15">
      <c r="B202" s="69"/>
      <c r="C202" s="70">
        <v>31</v>
      </c>
      <c r="D202" s="60">
        <v>30</v>
      </c>
      <c r="E202" s="61" t="str">
        <f t="shared" si="59"/>
        <v/>
      </c>
      <c r="F202" s="61" t="str">
        <f>IF(AND($C202&lt;F$194,COUNT($E202:E202)&lt;$D$192),$D202*(1-$I$3)/$D$192,"")</f>
        <v/>
      </c>
      <c r="G202" s="61">
        <f>IF(AND($C202&lt;G$194,COUNT($E202:F202)&lt;$D$192),$D202*(1-$I$3)/$D$192,"")</f>
        <v>1.6764705882352942</v>
      </c>
      <c r="H202" s="61">
        <f>IF(AND($C202&lt;H$194,COUNT($E202:G202)&lt;$D$192),$D202*(1-$I$3)/$D$192,"")</f>
        <v>1.6764705882352942</v>
      </c>
      <c r="I202" s="61">
        <f>IF(AND($C202&lt;I$194,COUNT($E202:H202)&lt;$D$192),$D202*(1-$I$3)/$D$192,"")</f>
        <v>1.6764705882352942</v>
      </c>
      <c r="J202" s="61">
        <f>IF(AND($C202&lt;J$194,COUNT($E202:I202)&lt;$D$192),$D202*(1-$I$3)/$D$192,"")</f>
        <v>1.6764705882352942</v>
      </c>
      <c r="K202" s="61">
        <f>IF(AND($C202&lt;K$194,COUNT($E202:J202)&lt;$D$192),$D202*(1-$I$3)/$D$192,"")</f>
        <v>1.6764705882352942</v>
      </c>
      <c r="L202" s="61">
        <f>IF(AND($C202&lt;L$194,COUNT($E202:K202)&lt;$D$192),$D202*(1-$I$3)/$D$192,"")</f>
        <v>1.6764705882352942</v>
      </c>
      <c r="M202" s="61">
        <f>IF(AND($C202&lt;M$194,COUNT($E202:L202)&lt;$D$192),$D202*(1-$I$3)/$D$192,"")</f>
        <v>1.6764705882352942</v>
      </c>
      <c r="N202" s="61">
        <f>IF(AND($C202&lt;N$194,COUNT($E202:M202)&lt;$D$192),$D202*(1-$I$3)/$D$192,"")</f>
        <v>1.6764705882352942</v>
      </c>
      <c r="O202" s="61">
        <f>IF(AND($C202&lt;O$194,COUNT($E202:N202)&lt;$D$192),$D202*(1-$I$3)/$D$192,"")</f>
        <v>1.6764705882352942</v>
      </c>
      <c r="P202" s="61">
        <f>IF(AND($C202&lt;P$194,COUNT($E202:O202)&lt;$D$192),$D202*(1-$I$3)/$D$192,"")</f>
        <v>1.6764705882352942</v>
      </c>
      <c r="Q202" s="61">
        <f>IF(AND($C202&lt;Q$194,COUNT($E202:P202)&lt;$D$192),$D202*(1-$I$3)/$D$192,"")</f>
        <v>1.6764705882352942</v>
      </c>
      <c r="R202" s="61">
        <f>IF(AND($C202&lt;R$194,COUNT($E202:Q202)&lt;$D$192),$D202*(1-$I$3)/$D$192,"")</f>
        <v>1.6764705882352942</v>
      </c>
      <c r="S202" s="61">
        <f>IF(AND($C202&lt;S$194,COUNT($E202:R202)&lt;$D$192),$D202*(1-$I$3)/$D$192,"")</f>
        <v>1.6764705882352942</v>
      </c>
      <c r="T202" s="61">
        <f>IF(AND($C202&lt;T$194,COUNT($E202:S202)&lt;$D$192),$D202*(1-$I$3)/$D$192,"")</f>
        <v>1.6764705882352942</v>
      </c>
      <c r="U202" s="61">
        <f>IF(AND($C202&lt;U$194,COUNT($E202:T202)&lt;$D$192),$D202*(1-$I$3)/$D$192,"")</f>
        <v>1.6764705882352942</v>
      </c>
      <c r="V202" s="61">
        <f>IF(AND($C202&lt;V$194,COUNT($E202:U202)&lt;$D$192),$D202*(1-$I$3)/$D$192,"")</f>
        <v>1.6764705882352942</v>
      </c>
      <c r="W202" s="61">
        <f>IF(AND($C202&lt;W$194,COUNT($E202:V202)&lt;$D$192),$D202*(1-$I$3)/$D$192,"")</f>
        <v>1.6764705882352942</v>
      </c>
      <c r="X202" s="61" t="str">
        <f>IF(AND($C202&lt;X$194,COUNT($E202:W202)&lt;$D$192),$D202*(1-$I$3)/$D$192,"")</f>
        <v/>
      </c>
      <c r="Y202" s="61">
        <f t="shared" si="60"/>
        <v>1.5000000000000071</v>
      </c>
    </row>
    <row r="203" spans="1:25" x14ac:dyDescent="0.15">
      <c r="B203" s="69"/>
      <c r="C203" s="70">
        <v>32</v>
      </c>
      <c r="D203" s="60">
        <v>30</v>
      </c>
      <c r="E203" s="61" t="str">
        <f t="shared" si="59"/>
        <v/>
      </c>
      <c r="F203" s="61" t="str">
        <f>IF(AND($C203&lt;F$194,COUNT($E203:E203)&lt;$D$192),$D203*(1-$I$3)/$D$192,"")</f>
        <v/>
      </c>
      <c r="G203" s="61" t="str">
        <f>IF(AND($C203&lt;G$194,COUNT($E203:F203)&lt;$D$192),$D203*(1-$I$3)/$D$192,"")</f>
        <v/>
      </c>
      <c r="H203" s="61">
        <f>IF(AND($C203&lt;H$194,COUNT($E203:G203)&lt;$D$192),$D203*(1-$I$3)/$D$192,"")</f>
        <v>1.6764705882352942</v>
      </c>
      <c r="I203" s="61">
        <f>IF(AND($C203&lt;I$194,COUNT($E203:H203)&lt;$D$192),$D203*(1-$I$3)/$D$192,"")</f>
        <v>1.6764705882352942</v>
      </c>
      <c r="J203" s="61">
        <f>IF(AND($C203&lt;J$194,COUNT($E203:I203)&lt;$D$192),$D203*(1-$I$3)/$D$192,"")</f>
        <v>1.6764705882352942</v>
      </c>
      <c r="K203" s="61">
        <f>IF(AND($C203&lt;K$194,COUNT($E203:J203)&lt;$D$192),$D203*(1-$I$3)/$D$192,"")</f>
        <v>1.6764705882352942</v>
      </c>
      <c r="L203" s="61">
        <f>IF(AND($C203&lt;L$194,COUNT($E203:K203)&lt;$D$192),$D203*(1-$I$3)/$D$192,"")</f>
        <v>1.6764705882352942</v>
      </c>
      <c r="M203" s="61">
        <f>IF(AND($C203&lt;M$194,COUNT($E203:L203)&lt;$D$192),$D203*(1-$I$3)/$D$192,"")</f>
        <v>1.6764705882352942</v>
      </c>
      <c r="N203" s="61">
        <f>IF(AND($C203&lt;N$194,COUNT($E203:M203)&lt;$D$192),$D203*(1-$I$3)/$D$192,"")</f>
        <v>1.6764705882352942</v>
      </c>
      <c r="O203" s="61">
        <f>IF(AND($C203&lt;O$194,COUNT($E203:N203)&lt;$D$192),$D203*(1-$I$3)/$D$192,"")</f>
        <v>1.6764705882352942</v>
      </c>
      <c r="P203" s="61">
        <f>IF(AND($C203&lt;P$194,COUNT($E203:O203)&lt;$D$192),$D203*(1-$I$3)/$D$192,"")</f>
        <v>1.6764705882352942</v>
      </c>
      <c r="Q203" s="61">
        <f>IF(AND($C203&lt;Q$194,COUNT($E203:P203)&lt;$D$192),$D203*(1-$I$3)/$D$192,"")</f>
        <v>1.6764705882352942</v>
      </c>
      <c r="R203" s="61">
        <f>IF(AND($C203&lt;R$194,COUNT($E203:Q203)&lt;$D$192),$D203*(1-$I$3)/$D$192,"")</f>
        <v>1.6764705882352942</v>
      </c>
      <c r="S203" s="61">
        <f>IF(AND($C203&lt;S$194,COUNT($E203:R203)&lt;$D$192),$D203*(1-$I$3)/$D$192,"")</f>
        <v>1.6764705882352942</v>
      </c>
      <c r="T203" s="61">
        <f>IF(AND($C203&lt;T$194,COUNT($E203:S203)&lt;$D$192),$D203*(1-$I$3)/$D$192,"")</f>
        <v>1.6764705882352942</v>
      </c>
      <c r="U203" s="61">
        <f>IF(AND($C203&lt;U$194,COUNT($E203:T203)&lt;$D$192),$D203*(1-$I$3)/$D$192,"")</f>
        <v>1.6764705882352942</v>
      </c>
      <c r="V203" s="61">
        <f>IF(AND($C203&lt;V$194,COUNT($E203:U203)&lt;$D$192),$D203*(1-$I$3)/$D$192,"")</f>
        <v>1.6764705882352942</v>
      </c>
      <c r="W203" s="61">
        <f>IF(AND($C203&lt;W$194,COUNT($E203:V203)&lt;$D$192),$D203*(1-$I$3)/$D$192,"")</f>
        <v>1.6764705882352942</v>
      </c>
      <c r="X203" s="61">
        <f>IF(AND($C203&lt;X$194,COUNT($E203:W203)&lt;$D$192),$D203*(1-$I$3)/$D$192,"")</f>
        <v>1.6764705882352942</v>
      </c>
      <c r="Y203" s="61">
        <f t="shared" si="60"/>
        <v>1.5000000000000071</v>
      </c>
    </row>
    <row r="204" spans="1:25" x14ac:dyDescent="0.15">
      <c r="B204" s="69"/>
      <c r="C204" s="70">
        <v>33</v>
      </c>
      <c r="D204" s="60">
        <v>30</v>
      </c>
      <c r="E204" s="61" t="str">
        <f t="shared" si="59"/>
        <v/>
      </c>
      <c r="F204" s="61" t="str">
        <f>IF(AND($C204&lt;F$194,COUNT($E204:E204)&lt;$D$192),$D204*(1-$I$3)/$D$192,"")</f>
        <v/>
      </c>
      <c r="G204" s="61" t="str">
        <f>IF(AND($C204&lt;G$194,COUNT($E204:F204)&lt;$D$192),$D204*(1-$I$3)/$D$192,"")</f>
        <v/>
      </c>
      <c r="H204" s="61" t="str">
        <f>IF(AND($C204&lt;H$194,COUNT($E204:G204)&lt;$D$192),$D204*(1-$I$3)/$D$192,"")</f>
        <v/>
      </c>
      <c r="I204" s="61">
        <f>IF(AND($C204&lt;I$194,COUNT($E204:H204)&lt;$D$192),$D204*(1-$I$3)/$D$192,"")</f>
        <v>1.6764705882352942</v>
      </c>
      <c r="J204" s="61">
        <f>IF(AND($C204&lt;J$194,COUNT($E204:I204)&lt;$D$192),$D204*(1-$I$3)/$D$192,"")</f>
        <v>1.6764705882352942</v>
      </c>
      <c r="K204" s="61">
        <f>IF(AND($C204&lt;K$194,COUNT($E204:J204)&lt;$D$192),$D204*(1-$I$3)/$D$192,"")</f>
        <v>1.6764705882352942</v>
      </c>
      <c r="L204" s="61">
        <f>IF(AND($C204&lt;L$194,COUNT($E204:K204)&lt;$D$192),$D204*(1-$I$3)/$D$192,"")</f>
        <v>1.6764705882352942</v>
      </c>
      <c r="M204" s="61">
        <f>IF(AND($C204&lt;M$194,COUNT($E204:L204)&lt;$D$192),$D204*(1-$I$3)/$D$192,"")</f>
        <v>1.6764705882352942</v>
      </c>
      <c r="N204" s="61">
        <f>IF(AND($C204&lt;N$194,COUNT($E204:M204)&lt;$D$192),$D204*(1-$I$3)/$D$192,"")</f>
        <v>1.6764705882352942</v>
      </c>
      <c r="O204" s="61">
        <f>IF(AND($C204&lt;O$194,COUNT($E204:N204)&lt;$D$192),$D204*(1-$I$3)/$D$192,"")</f>
        <v>1.6764705882352942</v>
      </c>
      <c r="P204" s="61">
        <f>IF(AND($C204&lt;P$194,COUNT($E204:O204)&lt;$D$192),$D204*(1-$I$3)/$D$192,"")</f>
        <v>1.6764705882352942</v>
      </c>
      <c r="Q204" s="61">
        <f>IF(AND($C204&lt;Q$194,COUNT($E204:P204)&lt;$D$192),$D204*(1-$I$3)/$D$192,"")</f>
        <v>1.6764705882352942</v>
      </c>
      <c r="R204" s="61">
        <f>IF(AND($C204&lt;R$194,COUNT($E204:Q204)&lt;$D$192),$D204*(1-$I$3)/$D$192,"")</f>
        <v>1.6764705882352942</v>
      </c>
      <c r="S204" s="61">
        <f>IF(AND($C204&lt;S$194,COUNT($E204:R204)&lt;$D$192),$D204*(1-$I$3)/$D$192,"")</f>
        <v>1.6764705882352942</v>
      </c>
      <c r="T204" s="61">
        <f>IF(AND($C204&lt;T$194,COUNT($E204:S204)&lt;$D$192),$D204*(1-$I$3)/$D$192,"")</f>
        <v>1.6764705882352942</v>
      </c>
      <c r="U204" s="61">
        <f>IF(AND($C204&lt;U$194,COUNT($E204:T204)&lt;$D$192),$D204*(1-$I$3)/$D$192,"")</f>
        <v>1.6764705882352942</v>
      </c>
      <c r="V204" s="61">
        <f>IF(AND($C204&lt;V$194,COUNT($E204:U204)&lt;$D$192),$D204*(1-$I$3)/$D$192,"")</f>
        <v>1.6764705882352942</v>
      </c>
      <c r="W204" s="61">
        <f>IF(AND($C204&lt;W$194,COUNT($E204:V204)&lt;$D$192),$D204*(1-$I$3)/$D$192,"")</f>
        <v>1.6764705882352942</v>
      </c>
      <c r="X204" s="61">
        <f>IF(AND($C204&lt;X$194,COUNT($E204:W204)&lt;$D$192),$D204*(1-$I$3)/$D$192,"")</f>
        <v>1.6764705882352942</v>
      </c>
      <c r="Y204" s="61">
        <f t="shared" si="60"/>
        <v>3.1764705882353006</v>
      </c>
    </row>
    <row r="205" spans="1:25" x14ac:dyDescent="0.15">
      <c r="B205" s="69"/>
      <c r="C205" s="70">
        <v>34</v>
      </c>
      <c r="D205" s="60">
        <v>30</v>
      </c>
      <c r="E205" s="61" t="str">
        <f t="shared" si="59"/>
        <v/>
      </c>
      <c r="F205" s="61" t="str">
        <f>IF(AND($C205&lt;F$194,COUNT($E205:E205)&lt;$D$192),$D205*(1-$I$3)/$D$192,"")</f>
        <v/>
      </c>
      <c r="G205" s="61" t="str">
        <f>IF(AND($C205&lt;G$194,COUNT($E205:F205)&lt;$D$192),$D205*(1-$I$3)/$D$192,"")</f>
        <v/>
      </c>
      <c r="H205" s="61" t="str">
        <f>IF(AND($C205&lt;H$194,COUNT($E205:G205)&lt;$D$192),$D205*(1-$I$3)/$D$192,"")</f>
        <v/>
      </c>
      <c r="I205" s="61" t="str">
        <f>IF(AND($C205&lt;I$194,COUNT($E205:H205)&lt;$D$192),$D205*(1-$I$3)/$D$192,"")</f>
        <v/>
      </c>
      <c r="J205" s="61">
        <f>IF(AND($C205&lt;J$194,COUNT($E205:I205)&lt;$D$192),$D205*(1-$I$3)/$D$192,"")</f>
        <v>1.6764705882352942</v>
      </c>
      <c r="K205" s="61">
        <f>IF(AND($C205&lt;K$194,COUNT($E205:J205)&lt;$D$192),$D205*(1-$I$3)/$D$192,"")</f>
        <v>1.6764705882352942</v>
      </c>
      <c r="L205" s="61">
        <f>IF(AND($C205&lt;L$194,COUNT($E205:K205)&lt;$D$192),$D205*(1-$I$3)/$D$192,"")</f>
        <v>1.6764705882352942</v>
      </c>
      <c r="M205" s="61">
        <f>IF(AND($C205&lt;M$194,COUNT($E205:L205)&lt;$D$192),$D205*(1-$I$3)/$D$192,"")</f>
        <v>1.6764705882352942</v>
      </c>
      <c r="N205" s="61">
        <f>IF(AND($C205&lt;N$194,COUNT($E205:M205)&lt;$D$192),$D205*(1-$I$3)/$D$192,"")</f>
        <v>1.6764705882352942</v>
      </c>
      <c r="O205" s="61">
        <f>IF(AND($C205&lt;O$194,COUNT($E205:N205)&lt;$D$192),$D205*(1-$I$3)/$D$192,"")</f>
        <v>1.6764705882352942</v>
      </c>
      <c r="P205" s="61">
        <f>IF(AND($C205&lt;P$194,COUNT($E205:O205)&lt;$D$192),$D205*(1-$I$3)/$D$192,"")</f>
        <v>1.6764705882352942</v>
      </c>
      <c r="Q205" s="61">
        <f>IF(AND($C205&lt;Q$194,COUNT($E205:P205)&lt;$D$192),$D205*(1-$I$3)/$D$192,"")</f>
        <v>1.6764705882352942</v>
      </c>
      <c r="R205" s="61">
        <f>IF(AND($C205&lt;R$194,COUNT($E205:Q205)&lt;$D$192),$D205*(1-$I$3)/$D$192,"")</f>
        <v>1.6764705882352942</v>
      </c>
      <c r="S205" s="61">
        <f>IF(AND($C205&lt;S$194,COUNT($E205:R205)&lt;$D$192),$D205*(1-$I$3)/$D$192,"")</f>
        <v>1.6764705882352942</v>
      </c>
      <c r="T205" s="61">
        <f>IF(AND($C205&lt;T$194,COUNT($E205:S205)&lt;$D$192),$D205*(1-$I$3)/$D$192,"")</f>
        <v>1.6764705882352942</v>
      </c>
      <c r="U205" s="61">
        <f>IF(AND($C205&lt;U$194,COUNT($E205:T205)&lt;$D$192),$D205*(1-$I$3)/$D$192,"")</f>
        <v>1.6764705882352942</v>
      </c>
      <c r="V205" s="61">
        <f>IF(AND($C205&lt;V$194,COUNT($E205:U205)&lt;$D$192),$D205*(1-$I$3)/$D$192,"")</f>
        <v>1.6764705882352942</v>
      </c>
      <c r="W205" s="61">
        <f>IF(AND($C205&lt;W$194,COUNT($E205:V205)&lt;$D$192),$D205*(1-$I$3)/$D$192,"")</f>
        <v>1.6764705882352942</v>
      </c>
      <c r="X205" s="61">
        <f>IF(AND($C205&lt;X$194,COUNT($E205:W205)&lt;$D$192),$D205*(1-$I$3)/$D$192,"")</f>
        <v>1.6764705882352942</v>
      </c>
      <c r="Y205" s="61">
        <f t="shared" si="60"/>
        <v>4.8529411764705941</v>
      </c>
    </row>
    <row r="206" spans="1:25" x14ac:dyDescent="0.15">
      <c r="B206" s="69"/>
      <c r="C206" s="70">
        <v>35</v>
      </c>
      <c r="D206" s="60">
        <v>30</v>
      </c>
      <c r="E206" s="61" t="str">
        <f t="shared" si="59"/>
        <v/>
      </c>
      <c r="F206" s="61" t="str">
        <f>IF(AND($C206&lt;F$194,COUNT($E206:E206)&lt;$D$192),$D206*(1-$I$3)/$D$192,"")</f>
        <v/>
      </c>
      <c r="G206" s="61" t="str">
        <f>IF(AND($C206&lt;G$194,COUNT($E206:F206)&lt;$D$192),$D206*(1-$I$3)/$D$192,"")</f>
        <v/>
      </c>
      <c r="H206" s="61" t="str">
        <f>IF(AND($C206&lt;H$194,COUNT($E206:G206)&lt;$D$192),$D206*(1-$I$3)/$D$192,"")</f>
        <v/>
      </c>
      <c r="I206" s="61" t="str">
        <f>IF(AND($C206&lt;I$194,COUNT($E206:H206)&lt;$D$192),$D206*(1-$I$3)/$D$192,"")</f>
        <v/>
      </c>
      <c r="J206" s="61" t="str">
        <f>IF(AND($C206&lt;J$194,COUNT($E206:I206)&lt;$D$192),$D206*(1-$I$3)/$D$192,"")</f>
        <v/>
      </c>
      <c r="K206" s="61">
        <f>IF(AND($C206&lt;K$194,COUNT($E206:J206)&lt;$D$192),$D206*(1-$I$3)/$D$192,"")</f>
        <v>1.6764705882352942</v>
      </c>
      <c r="L206" s="61">
        <f>IF(AND($C206&lt;L$194,COUNT($E206:K206)&lt;$D$192),$D206*(1-$I$3)/$D$192,"")</f>
        <v>1.6764705882352942</v>
      </c>
      <c r="M206" s="61">
        <f>IF(AND($C206&lt;M$194,COUNT($E206:L206)&lt;$D$192),$D206*(1-$I$3)/$D$192,"")</f>
        <v>1.6764705882352942</v>
      </c>
      <c r="N206" s="61">
        <f>IF(AND($C206&lt;N$194,COUNT($E206:M206)&lt;$D$192),$D206*(1-$I$3)/$D$192,"")</f>
        <v>1.6764705882352942</v>
      </c>
      <c r="O206" s="61">
        <f>IF(AND($C206&lt;O$194,COUNT($E206:N206)&lt;$D$192),$D206*(1-$I$3)/$D$192,"")</f>
        <v>1.6764705882352942</v>
      </c>
      <c r="P206" s="61">
        <f>IF(AND($C206&lt;P$194,COUNT($E206:O206)&lt;$D$192),$D206*(1-$I$3)/$D$192,"")</f>
        <v>1.6764705882352942</v>
      </c>
      <c r="Q206" s="61">
        <f>IF(AND($C206&lt;Q$194,COUNT($E206:P206)&lt;$D$192),$D206*(1-$I$3)/$D$192,"")</f>
        <v>1.6764705882352942</v>
      </c>
      <c r="R206" s="61">
        <f>IF(AND($C206&lt;R$194,COUNT($E206:Q206)&lt;$D$192),$D206*(1-$I$3)/$D$192,"")</f>
        <v>1.6764705882352942</v>
      </c>
      <c r="S206" s="61">
        <f>IF(AND($C206&lt;S$194,COUNT($E206:R206)&lt;$D$192),$D206*(1-$I$3)/$D$192,"")</f>
        <v>1.6764705882352942</v>
      </c>
      <c r="T206" s="61">
        <f>IF(AND($C206&lt;T$194,COUNT($E206:S206)&lt;$D$192),$D206*(1-$I$3)/$D$192,"")</f>
        <v>1.6764705882352942</v>
      </c>
      <c r="U206" s="61">
        <f>IF(AND($C206&lt;U$194,COUNT($E206:T206)&lt;$D$192),$D206*(1-$I$3)/$D$192,"")</f>
        <v>1.6764705882352942</v>
      </c>
      <c r="V206" s="61">
        <f>IF(AND($C206&lt;V$194,COUNT($E206:U206)&lt;$D$192),$D206*(1-$I$3)/$D$192,"")</f>
        <v>1.6764705882352942</v>
      </c>
      <c r="W206" s="61">
        <f>IF(AND($C206&lt;W$194,COUNT($E206:V206)&lt;$D$192),$D206*(1-$I$3)/$D$192,"")</f>
        <v>1.6764705882352942</v>
      </c>
      <c r="X206" s="61">
        <f>IF(AND($C206&lt;X$194,COUNT($E206:W206)&lt;$D$192),$D206*(1-$I$3)/$D$192,"")</f>
        <v>1.6764705882352942</v>
      </c>
      <c r="Y206" s="61">
        <f t="shared" si="60"/>
        <v>6.5294117647058876</v>
      </c>
    </row>
    <row r="207" spans="1:25" x14ac:dyDescent="0.15">
      <c r="B207" s="69"/>
      <c r="C207" s="70">
        <v>36</v>
      </c>
      <c r="D207" s="60">
        <v>30</v>
      </c>
      <c r="E207" s="61" t="str">
        <f t="shared" si="59"/>
        <v/>
      </c>
      <c r="F207" s="61" t="str">
        <f>IF(AND($C207&lt;F$194,COUNT($E207:E207)&lt;$D$192),$D207*(1-$I$3)/$D$192,"")</f>
        <v/>
      </c>
      <c r="G207" s="61" t="str">
        <f>IF(AND($C207&lt;G$194,COUNT($E207:F207)&lt;$D$192),$D207*(1-$I$3)/$D$192,"")</f>
        <v/>
      </c>
      <c r="H207" s="61" t="str">
        <f>IF(AND($C207&lt;H$194,COUNT($E207:G207)&lt;$D$192),$D207*(1-$I$3)/$D$192,"")</f>
        <v/>
      </c>
      <c r="I207" s="61" t="str">
        <f>IF(AND($C207&lt;I$194,COUNT($E207:H207)&lt;$D$192),$D207*(1-$I$3)/$D$192,"")</f>
        <v/>
      </c>
      <c r="J207" s="61" t="str">
        <f>IF(AND($C207&lt;J$194,COUNT($E207:I207)&lt;$D$192),$D207*(1-$I$3)/$D$192,"")</f>
        <v/>
      </c>
      <c r="K207" s="61" t="str">
        <f>IF(AND($C207&lt;K$194,COUNT($E207:J207)&lt;$D$192),$D207*(1-$I$3)/$D$192,"")</f>
        <v/>
      </c>
      <c r="L207" s="61">
        <f>IF(AND($C207&lt;L$194,COUNT($E207:K207)&lt;$D$192),$D207*(1-$I$3)/$D$192,"")</f>
        <v>1.6764705882352942</v>
      </c>
      <c r="M207" s="61">
        <f>IF(AND($C207&lt;M$194,COUNT($E207:L207)&lt;$D$192),$D207*(1-$I$3)/$D$192,"")</f>
        <v>1.6764705882352942</v>
      </c>
      <c r="N207" s="61">
        <f>IF(AND($C207&lt;N$194,COUNT($E207:M207)&lt;$D$192),$D207*(1-$I$3)/$D$192,"")</f>
        <v>1.6764705882352942</v>
      </c>
      <c r="O207" s="61">
        <f>IF(AND($C207&lt;O$194,COUNT($E207:N207)&lt;$D$192),$D207*(1-$I$3)/$D$192,"")</f>
        <v>1.6764705882352942</v>
      </c>
      <c r="P207" s="61">
        <f>IF(AND($C207&lt;P$194,COUNT($E207:O207)&lt;$D$192),$D207*(1-$I$3)/$D$192,"")</f>
        <v>1.6764705882352942</v>
      </c>
      <c r="Q207" s="61">
        <f>IF(AND($C207&lt;Q$194,COUNT($E207:P207)&lt;$D$192),$D207*(1-$I$3)/$D$192,"")</f>
        <v>1.6764705882352942</v>
      </c>
      <c r="R207" s="61">
        <f>IF(AND($C207&lt;R$194,COUNT($E207:Q207)&lt;$D$192),$D207*(1-$I$3)/$D$192,"")</f>
        <v>1.6764705882352942</v>
      </c>
      <c r="S207" s="61">
        <f>IF(AND($C207&lt;S$194,COUNT($E207:R207)&lt;$D$192),$D207*(1-$I$3)/$D$192,"")</f>
        <v>1.6764705882352942</v>
      </c>
      <c r="T207" s="61">
        <f>IF(AND($C207&lt;T$194,COUNT($E207:S207)&lt;$D$192),$D207*(1-$I$3)/$D$192,"")</f>
        <v>1.6764705882352942</v>
      </c>
      <c r="U207" s="61">
        <f>IF(AND($C207&lt;U$194,COUNT($E207:T207)&lt;$D$192),$D207*(1-$I$3)/$D$192,"")</f>
        <v>1.6764705882352942</v>
      </c>
      <c r="V207" s="61">
        <f>IF(AND($C207&lt;V$194,COUNT($E207:U207)&lt;$D$192),$D207*(1-$I$3)/$D$192,"")</f>
        <v>1.6764705882352942</v>
      </c>
      <c r="W207" s="61">
        <f>IF(AND($C207&lt;W$194,COUNT($E207:V207)&lt;$D$192),$D207*(1-$I$3)/$D$192,"")</f>
        <v>1.6764705882352942</v>
      </c>
      <c r="X207" s="61">
        <f>IF(AND($C207&lt;X$194,COUNT($E207:W207)&lt;$D$192),$D207*(1-$I$3)/$D$192,"")</f>
        <v>1.6764705882352942</v>
      </c>
      <c r="Y207" s="61">
        <f t="shared" si="60"/>
        <v>8.2058823529411811</v>
      </c>
    </row>
    <row r="208" spans="1:25" x14ac:dyDescent="0.15">
      <c r="B208" s="69"/>
      <c r="C208" s="70">
        <v>37</v>
      </c>
      <c r="D208" s="60">
        <v>30</v>
      </c>
      <c r="E208" s="61" t="str">
        <f t="shared" si="59"/>
        <v/>
      </c>
      <c r="F208" s="61" t="str">
        <f>IF(AND($C208&lt;F$194,COUNT($E208:E208)&lt;$D$192),$D208*(1-$I$3)/$D$192,"")</f>
        <v/>
      </c>
      <c r="G208" s="61" t="str">
        <f>IF(AND($C208&lt;G$194,COUNT($E208:F208)&lt;$D$192),$D208*(1-$I$3)/$D$192,"")</f>
        <v/>
      </c>
      <c r="H208" s="61" t="str">
        <f>IF(AND($C208&lt;H$194,COUNT($E208:G208)&lt;$D$192),$D208*(1-$I$3)/$D$192,"")</f>
        <v/>
      </c>
      <c r="I208" s="61" t="str">
        <f>IF(AND($C208&lt;I$194,COUNT($E208:H208)&lt;$D$192),$D208*(1-$I$3)/$D$192,"")</f>
        <v/>
      </c>
      <c r="J208" s="61" t="str">
        <f>IF(AND($C208&lt;J$194,COUNT($E208:I208)&lt;$D$192),$D208*(1-$I$3)/$D$192,"")</f>
        <v/>
      </c>
      <c r="K208" s="61" t="str">
        <f>IF(AND($C208&lt;K$194,COUNT($E208:J208)&lt;$D$192),$D208*(1-$I$3)/$D$192,"")</f>
        <v/>
      </c>
      <c r="L208" s="61" t="str">
        <f>IF(AND($C208&lt;L$194,COUNT($E208:K208)&lt;$D$192),$D208*(1-$I$3)/$D$192,"")</f>
        <v/>
      </c>
      <c r="M208" s="61">
        <f>IF(AND($C208&lt;M$194,COUNT($E208:L208)&lt;$D$192),$D208*(1-$I$3)/$D$192,"")</f>
        <v>1.6764705882352942</v>
      </c>
      <c r="N208" s="61">
        <f>IF(AND($C208&lt;N$194,COUNT($E208:M208)&lt;$D$192),$D208*(1-$I$3)/$D$192,"")</f>
        <v>1.6764705882352942</v>
      </c>
      <c r="O208" s="61">
        <f>IF(AND($C208&lt;O$194,COUNT($E208:N208)&lt;$D$192),$D208*(1-$I$3)/$D$192,"")</f>
        <v>1.6764705882352942</v>
      </c>
      <c r="P208" s="61">
        <f>IF(AND($C208&lt;P$194,COUNT($E208:O208)&lt;$D$192),$D208*(1-$I$3)/$D$192,"")</f>
        <v>1.6764705882352942</v>
      </c>
      <c r="Q208" s="61">
        <f>IF(AND($C208&lt;Q$194,COUNT($E208:P208)&lt;$D$192),$D208*(1-$I$3)/$D$192,"")</f>
        <v>1.6764705882352942</v>
      </c>
      <c r="R208" s="61">
        <f>IF(AND($C208&lt;R$194,COUNT($E208:Q208)&lt;$D$192),$D208*(1-$I$3)/$D$192,"")</f>
        <v>1.6764705882352942</v>
      </c>
      <c r="S208" s="61">
        <f>IF(AND($C208&lt;S$194,COUNT($E208:R208)&lt;$D$192),$D208*(1-$I$3)/$D$192,"")</f>
        <v>1.6764705882352942</v>
      </c>
      <c r="T208" s="61">
        <f>IF(AND($C208&lt;T$194,COUNT($E208:S208)&lt;$D$192),$D208*(1-$I$3)/$D$192,"")</f>
        <v>1.6764705882352942</v>
      </c>
      <c r="U208" s="61">
        <f>IF(AND($C208&lt;U$194,COUNT($E208:T208)&lt;$D$192),$D208*(1-$I$3)/$D$192,"")</f>
        <v>1.6764705882352942</v>
      </c>
      <c r="V208" s="61">
        <f>IF(AND($C208&lt;V$194,COUNT($E208:U208)&lt;$D$192),$D208*(1-$I$3)/$D$192,"")</f>
        <v>1.6764705882352942</v>
      </c>
      <c r="W208" s="61">
        <f>IF(AND($C208&lt;W$194,COUNT($E208:V208)&lt;$D$192),$D208*(1-$I$3)/$D$192,"")</f>
        <v>1.6764705882352942</v>
      </c>
      <c r="X208" s="61">
        <f>IF(AND($C208&lt;X$194,COUNT($E208:W208)&lt;$D$192),$D208*(1-$I$3)/$D$192,"")</f>
        <v>1.6764705882352942</v>
      </c>
      <c r="Y208" s="61">
        <f t="shared" si="60"/>
        <v>9.8823529411764746</v>
      </c>
    </row>
    <row r="209" spans="1:25" x14ac:dyDescent="0.15">
      <c r="B209" s="69"/>
      <c r="C209" s="70">
        <v>38</v>
      </c>
      <c r="D209" s="60">
        <v>120</v>
      </c>
      <c r="E209" s="61" t="str">
        <f t="shared" si="59"/>
        <v/>
      </c>
      <c r="F209" s="61" t="str">
        <f>IF(AND($C209&lt;F$194,COUNT($E209:E209)&lt;$D$192),$D209*(1-$I$3)/$D$192,"")</f>
        <v/>
      </c>
      <c r="G209" s="61" t="str">
        <f>IF(AND($C209&lt;G$194,COUNT($E209:F209)&lt;$D$192),$D209*(1-$I$3)/$D$192,"")</f>
        <v/>
      </c>
      <c r="H209" s="61" t="str">
        <f>IF(AND($C209&lt;H$194,COUNT($E209:G209)&lt;$D$192),$D209*(1-$I$3)/$D$192,"")</f>
        <v/>
      </c>
      <c r="I209" s="61" t="str">
        <f>IF(AND($C209&lt;I$194,COUNT($E209:H209)&lt;$D$192),$D209*(1-$I$3)/$D$192,"")</f>
        <v/>
      </c>
      <c r="J209" s="61" t="str">
        <f>IF(AND($C209&lt;J$194,COUNT($E209:I209)&lt;$D$192),$D209*(1-$I$3)/$D$192,"")</f>
        <v/>
      </c>
      <c r="K209" s="61" t="str">
        <f>IF(AND($C209&lt;K$194,COUNT($E209:J209)&lt;$D$192),$D209*(1-$I$3)/$D$192,"")</f>
        <v/>
      </c>
      <c r="L209" s="61" t="str">
        <f>IF(AND($C209&lt;L$194,COUNT($E209:K209)&lt;$D$192),$D209*(1-$I$3)/$D$192,"")</f>
        <v/>
      </c>
      <c r="M209" s="61" t="str">
        <f>IF(AND($C209&lt;M$194,COUNT($E209:L209)&lt;$D$192),$D209*(1-$I$3)/$D$192,"")</f>
        <v/>
      </c>
      <c r="N209" s="61">
        <f>IF(AND($C209&lt;N$194,COUNT($E209:M209)&lt;$D$192),$D209*(1-$I$3)/$D$192,"")</f>
        <v>6.7058823529411766</v>
      </c>
      <c r="O209" s="61">
        <f>IF(AND($C209&lt;O$194,COUNT($E209:N209)&lt;$D$192),$D209*(1-$I$3)/$D$192,"")</f>
        <v>6.7058823529411766</v>
      </c>
      <c r="P209" s="61">
        <f>IF(AND($C209&lt;P$194,COUNT($E209:O209)&lt;$D$192),$D209*(1-$I$3)/$D$192,"")</f>
        <v>6.7058823529411766</v>
      </c>
      <c r="Q209" s="61">
        <f>IF(AND($C209&lt;Q$194,COUNT($E209:P209)&lt;$D$192),$D209*(1-$I$3)/$D$192,"")</f>
        <v>6.7058823529411766</v>
      </c>
      <c r="R209" s="61">
        <f>IF(AND($C209&lt;R$194,COUNT($E209:Q209)&lt;$D$192),$D209*(1-$I$3)/$D$192,"")</f>
        <v>6.7058823529411766</v>
      </c>
      <c r="S209" s="61">
        <f>IF(AND($C209&lt;S$194,COUNT($E209:R209)&lt;$D$192),$D209*(1-$I$3)/$D$192,"")</f>
        <v>6.7058823529411766</v>
      </c>
      <c r="T209" s="61">
        <f>IF(AND($C209&lt;T$194,COUNT($E209:S209)&lt;$D$192),$D209*(1-$I$3)/$D$192,"")</f>
        <v>6.7058823529411766</v>
      </c>
      <c r="U209" s="61">
        <f>IF(AND($C209&lt;U$194,COUNT($E209:T209)&lt;$D$192),$D209*(1-$I$3)/$D$192,"")</f>
        <v>6.7058823529411766</v>
      </c>
      <c r="V209" s="61">
        <f>IF(AND($C209&lt;V$194,COUNT($E209:U209)&lt;$D$192),$D209*(1-$I$3)/$D$192,"")</f>
        <v>6.7058823529411766</v>
      </c>
      <c r="W209" s="61">
        <f>IF(AND($C209&lt;W$194,COUNT($E209:V209)&lt;$D$192),$D209*(1-$I$3)/$D$192,"")</f>
        <v>6.7058823529411766</v>
      </c>
      <c r="X209" s="61">
        <f>IF(AND($C209&lt;X$194,COUNT($E209:W209)&lt;$D$192),$D209*(1-$I$3)/$D$192,"")</f>
        <v>6.7058823529411766</v>
      </c>
      <c r="Y209" s="61">
        <f t="shared" si="60"/>
        <v>46.235294117647072</v>
      </c>
    </row>
    <row r="210" spans="1:25" x14ac:dyDescent="0.15">
      <c r="B210" s="69"/>
      <c r="C210" s="70">
        <v>39</v>
      </c>
      <c r="D210" s="60">
        <v>30</v>
      </c>
      <c r="E210" s="61" t="str">
        <f t="shared" si="59"/>
        <v/>
      </c>
      <c r="F210" s="61" t="str">
        <f>IF(AND($C210&lt;F$194,COUNT($E210:E210)&lt;$D$192),$D210*(1-$I$3)/$D$192,"")</f>
        <v/>
      </c>
      <c r="G210" s="61" t="str">
        <f>IF(AND($C210&lt;G$194,COUNT($E210:F210)&lt;$D$192),$D210*(1-$I$3)/$D$192,"")</f>
        <v/>
      </c>
      <c r="H210" s="61" t="str">
        <f>IF(AND($C210&lt;H$194,COUNT($E210:G210)&lt;$D$192),$D210*(1-$I$3)/$D$192,"")</f>
        <v/>
      </c>
      <c r="I210" s="61" t="str">
        <f>IF(AND($C210&lt;I$194,COUNT($E210:H210)&lt;$D$192),$D210*(1-$I$3)/$D$192,"")</f>
        <v/>
      </c>
      <c r="J210" s="61" t="str">
        <f>IF(AND($C210&lt;J$194,COUNT($E210:I210)&lt;$D$192),$D210*(1-$I$3)/$D$192,"")</f>
        <v/>
      </c>
      <c r="K210" s="61" t="str">
        <f>IF(AND($C210&lt;K$194,COUNT($E210:J210)&lt;$D$192),$D210*(1-$I$3)/$D$192,"")</f>
        <v/>
      </c>
      <c r="L210" s="61" t="str">
        <f>IF(AND($C210&lt;L$194,COUNT($E210:K210)&lt;$D$192),$D210*(1-$I$3)/$D$192,"")</f>
        <v/>
      </c>
      <c r="M210" s="61" t="str">
        <f>IF(AND($C210&lt;M$194,COUNT($E210:L210)&lt;$D$192),$D210*(1-$I$3)/$D$192,"")</f>
        <v/>
      </c>
      <c r="N210" s="61" t="str">
        <f>IF(AND($C210&lt;N$194,COUNT($E210:M210)&lt;$D$192),$D210*(1-$I$3)/$D$192,"")</f>
        <v/>
      </c>
      <c r="O210" s="61">
        <f>IF(AND($C210&lt;O$194,COUNT($E210:N210)&lt;$D$192),$D210*(1-$I$3)/$D$192,"")</f>
        <v>1.6764705882352942</v>
      </c>
      <c r="P210" s="61">
        <f>IF(AND($C210&lt;P$194,COUNT($E210:O210)&lt;$D$192),$D210*(1-$I$3)/$D$192,"")</f>
        <v>1.6764705882352942</v>
      </c>
      <c r="Q210" s="61">
        <f>IF(AND($C210&lt;Q$194,COUNT($E210:P210)&lt;$D$192),$D210*(1-$I$3)/$D$192,"")</f>
        <v>1.6764705882352942</v>
      </c>
      <c r="R210" s="61">
        <f>IF(AND($C210&lt;R$194,COUNT($E210:Q210)&lt;$D$192),$D210*(1-$I$3)/$D$192,"")</f>
        <v>1.6764705882352942</v>
      </c>
      <c r="S210" s="61">
        <f>IF(AND($C210&lt;S$194,COUNT($E210:R210)&lt;$D$192),$D210*(1-$I$3)/$D$192,"")</f>
        <v>1.6764705882352942</v>
      </c>
      <c r="T210" s="61">
        <f>IF(AND($C210&lt;T$194,COUNT($E210:S210)&lt;$D$192),$D210*(1-$I$3)/$D$192,"")</f>
        <v>1.6764705882352942</v>
      </c>
      <c r="U210" s="61">
        <f>IF(AND($C210&lt;U$194,COUNT($E210:T210)&lt;$D$192),$D210*(1-$I$3)/$D$192,"")</f>
        <v>1.6764705882352942</v>
      </c>
      <c r="V210" s="61">
        <f>IF(AND($C210&lt;V$194,COUNT($E210:U210)&lt;$D$192),$D210*(1-$I$3)/$D$192,"")</f>
        <v>1.6764705882352942</v>
      </c>
      <c r="W210" s="61">
        <f>IF(AND($C210&lt;W$194,COUNT($E210:V210)&lt;$D$192),$D210*(1-$I$3)/$D$192,"")</f>
        <v>1.6764705882352942</v>
      </c>
      <c r="X210" s="61">
        <f>IF(AND($C210&lt;X$194,COUNT($E210:W210)&lt;$D$192),$D210*(1-$I$3)/$D$192,"")</f>
        <v>1.6764705882352942</v>
      </c>
      <c r="Y210" s="61">
        <f t="shared" si="60"/>
        <v>13.235294117647062</v>
      </c>
    </row>
    <row r="211" spans="1:25" x14ac:dyDescent="0.15">
      <c r="B211" s="69"/>
      <c r="C211" s="70">
        <v>40</v>
      </c>
      <c r="D211" s="60">
        <v>30</v>
      </c>
      <c r="E211" s="61" t="str">
        <f t="shared" si="59"/>
        <v/>
      </c>
      <c r="F211" s="61" t="str">
        <f>IF(AND($C211&lt;F$194,COUNT($E211:E211)&lt;$D$192),$D211*(1-$I$3)/$D$192,"")</f>
        <v/>
      </c>
      <c r="G211" s="61" t="str">
        <f>IF(AND($C211&lt;G$194,COUNT($E211:F211)&lt;$D$192),$D211*(1-$I$3)/$D$192,"")</f>
        <v/>
      </c>
      <c r="H211" s="61" t="str">
        <f>IF(AND($C211&lt;H$194,COUNT($E211:G211)&lt;$D$192),$D211*(1-$I$3)/$D$192,"")</f>
        <v/>
      </c>
      <c r="I211" s="61" t="str">
        <f>IF(AND($C211&lt;I$194,COUNT($E211:H211)&lt;$D$192),$D211*(1-$I$3)/$D$192,"")</f>
        <v/>
      </c>
      <c r="J211" s="61" t="str">
        <f>IF(AND($C211&lt;J$194,COUNT($E211:I211)&lt;$D$192),$D211*(1-$I$3)/$D$192,"")</f>
        <v/>
      </c>
      <c r="K211" s="61" t="str">
        <f>IF(AND($C211&lt;K$194,COUNT($E211:J211)&lt;$D$192),$D211*(1-$I$3)/$D$192,"")</f>
        <v/>
      </c>
      <c r="L211" s="61" t="str">
        <f>IF(AND($C211&lt;L$194,COUNT($E211:K211)&lt;$D$192),$D211*(1-$I$3)/$D$192,"")</f>
        <v/>
      </c>
      <c r="M211" s="61" t="str">
        <f>IF(AND($C211&lt;M$194,COUNT($E211:L211)&lt;$D$192),$D211*(1-$I$3)/$D$192,"")</f>
        <v/>
      </c>
      <c r="N211" s="61" t="str">
        <f>IF(AND($C211&lt;N$194,COUNT($E211:M211)&lt;$D$192),$D211*(1-$I$3)/$D$192,"")</f>
        <v/>
      </c>
      <c r="O211" s="61" t="str">
        <f>IF(AND($C211&lt;O$194,COUNT($E211:N211)&lt;$D$192),$D211*(1-$I$3)/$D$192,"")</f>
        <v/>
      </c>
      <c r="P211" s="61">
        <f>IF(AND($C211&lt;P$194,COUNT($E211:O211)&lt;$D$192),$D211*(1-$I$3)/$D$192,"")</f>
        <v>1.6764705882352942</v>
      </c>
      <c r="Q211" s="61">
        <f>IF(AND($C211&lt;Q$194,COUNT($E211:P211)&lt;$D$192),$D211*(1-$I$3)/$D$192,"")</f>
        <v>1.6764705882352942</v>
      </c>
      <c r="R211" s="61">
        <f>IF(AND($C211&lt;R$194,COUNT($E211:Q211)&lt;$D$192),$D211*(1-$I$3)/$D$192,"")</f>
        <v>1.6764705882352942</v>
      </c>
      <c r="S211" s="61">
        <f>IF(AND($C211&lt;S$194,COUNT($E211:R211)&lt;$D$192),$D211*(1-$I$3)/$D$192,"")</f>
        <v>1.6764705882352942</v>
      </c>
      <c r="T211" s="61">
        <f>IF(AND($C211&lt;T$194,COUNT($E211:S211)&lt;$D$192),$D211*(1-$I$3)/$D$192,"")</f>
        <v>1.6764705882352942</v>
      </c>
      <c r="U211" s="61">
        <f>IF(AND($C211&lt;U$194,COUNT($E211:T211)&lt;$D$192),$D211*(1-$I$3)/$D$192,"")</f>
        <v>1.6764705882352942</v>
      </c>
      <c r="V211" s="61">
        <f>IF(AND($C211&lt;V$194,COUNT($E211:U211)&lt;$D$192),$D211*(1-$I$3)/$D$192,"")</f>
        <v>1.6764705882352942</v>
      </c>
      <c r="W211" s="61">
        <f>IF(AND($C211&lt;W$194,COUNT($E211:V211)&lt;$D$192),$D211*(1-$I$3)/$D$192,"")</f>
        <v>1.6764705882352942</v>
      </c>
      <c r="X211" s="61">
        <f>IF(AND($C211&lt;X$194,COUNT($E211:W211)&lt;$D$192),$D211*(1-$I$3)/$D$192,"")</f>
        <v>1.6764705882352942</v>
      </c>
      <c r="Y211" s="61">
        <f t="shared" si="60"/>
        <v>14.911764705882355</v>
      </c>
    </row>
    <row r="212" spans="1:25" x14ac:dyDescent="0.15">
      <c r="B212" s="69"/>
      <c r="C212" s="70">
        <v>41</v>
      </c>
      <c r="D212" s="60">
        <v>30</v>
      </c>
      <c r="E212" s="61" t="str">
        <f t="shared" si="59"/>
        <v/>
      </c>
      <c r="F212" s="61" t="str">
        <f>IF(AND($C212&lt;F$194,COUNT($E212:E212)&lt;$D$192),$D212*(1-$I$3)/$D$192,"")</f>
        <v/>
      </c>
      <c r="G212" s="61" t="str">
        <f>IF(AND($C212&lt;G$194,COUNT($E212:F212)&lt;$D$192),$D212*(1-$I$3)/$D$192,"")</f>
        <v/>
      </c>
      <c r="H212" s="61" t="str">
        <f>IF(AND($C212&lt;H$194,COUNT($E212:G212)&lt;$D$192),$D212*(1-$I$3)/$D$192,"")</f>
        <v/>
      </c>
      <c r="I212" s="61" t="str">
        <f>IF(AND($C212&lt;I$194,COUNT($E212:H212)&lt;$D$192),$D212*(1-$I$3)/$D$192,"")</f>
        <v/>
      </c>
      <c r="J212" s="61" t="str">
        <f>IF(AND($C212&lt;J$194,COUNT($E212:I212)&lt;$D$192),$D212*(1-$I$3)/$D$192,"")</f>
        <v/>
      </c>
      <c r="K212" s="61" t="str">
        <f>IF(AND($C212&lt;K$194,COUNT($E212:J212)&lt;$D$192),$D212*(1-$I$3)/$D$192,"")</f>
        <v/>
      </c>
      <c r="L212" s="61" t="str">
        <f>IF(AND($C212&lt;L$194,COUNT($E212:K212)&lt;$D$192),$D212*(1-$I$3)/$D$192,"")</f>
        <v/>
      </c>
      <c r="M212" s="61" t="str">
        <f>IF(AND($C212&lt;M$194,COUNT($E212:L212)&lt;$D$192),$D212*(1-$I$3)/$D$192,"")</f>
        <v/>
      </c>
      <c r="N212" s="61" t="str">
        <f>IF(AND($C212&lt;N$194,COUNT($E212:M212)&lt;$D$192),$D212*(1-$I$3)/$D$192,"")</f>
        <v/>
      </c>
      <c r="O212" s="61" t="str">
        <f>IF(AND($C212&lt;O$194,COUNT($E212:N212)&lt;$D$192),$D212*(1-$I$3)/$D$192,"")</f>
        <v/>
      </c>
      <c r="P212" s="61" t="str">
        <f>IF(AND($C212&lt;P$194,COUNT($E212:O212)&lt;$D$192),$D212*(1-$I$3)/$D$192,"")</f>
        <v/>
      </c>
      <c r="Q212" s="61">
        <f>IF(AND($C212&lt;Q$194,COUNT($E212:P212)&lt;$D$192),$D212*(1-$I$3)/$D$192,"")</f>
        <v>1.6764705882352942</v>
      </c>
      <c r="R212" s="61">
        <f>IF(AND($C212&lt;R$194,COUNT($E212:Q212)&lt;$D$192),$D212*(1-$I$3)/$D$192,"")</f>
        <v>1.6764705882352942</v>
      </c>
      <c r="S212" s="61">
        <f>IF(AND($C212&lt;S$194,COUNT($E212:R212)&lt;$D$192),$D212*(1-$I$3)/$D$192,"")</f>
        <v>1.6764705882352942</v>
      </c>
      <c r="T212" s="61">
        <f>IF(AND($C212&lt;T$194,COUNT($E212:S212)&lt;$D$192),$D212*(1-$I$3)/$D$192,"")</f>
        <v>1.6764705882352942</v>
      </c>
      <c r="U212" s="61">
        <f>IF(AND($C212&lt;U$194,COUNT($E212:T212)&lt;$D$192),$D212*(1-$I$3)/$D$192,"")</f>
        <v>1.6764705882352942</v>
      </c>
      <c r="V212" s="61">
        <f>IF(AND($C212&lt;V$194,COUNT($E212:U212)&lt;$D$192),$D212*(1-$I$3)/$D$192,"")</f>
        <v>1.6764705882352942</v>
      </c>
      <c r="W212" s="61">
        <f>IF(AND($C212&lt;W$194,COUNT($E212:V212)&lt;$D$192),$D212*(1-$I$3)/$D$192,"")</f>
        <v>1.6764705882352942</v>
      </c>
      <c r="X212" s="61">
        <f>IF(AND($C212&lt;X$194,COUNT($E212:W212)&lt;$D$192),$D212*(1-$I$3)/$D$192,"")</f>
        <v>1.6764705882352942</v>
      </c>
      <c r="Y212" s="61">
        <f t="shared" si="60"/>
        <v>16.588235294117649</v>
      </c>
    </row>
    <row r="213" spans="1:25" x14ac:dyDescent="0.15">
      <c r="B213" s="69"/>
      <c r="C213" s="70">
        <v>42</v>
      </c>
      <c r="D213" s="60">
        <v>30</v>
      </c>
      <c r="E213" s="61" t="str">
        <f t="shared" si="59"/>
        <v/>
      </c>
      <c r="F213" s="61" t="str">
        <f>IF(AND($C213&lt;F$194,COUNT($E213:E213)&lt;$D$192),$D213*(1-$I$3)/$D$192,"")</f>
        <v/>
      </c>
      <c r="G213" s="61" t="str">
        <f>IF(AND($C213&lt;G$194,COUNT($E213:F213)&lt;$D$192),$D213*(1-$I$3)/$D$192,"")</f>
        <v/>
      </c>
      <c r="H213" s="61" t="str">
        <f>IF(AND($C213&lt;H$194,COUNT($E213:G213)&lt;$D$192),$D213*(1-$I$3)/$D$192,"")</f>
        <v/>
      </c>
      <c r="I213" s="61" t="str">
        <f>IF(AND($C213&lt;I$194,COUNT($E213:H213)&lt;$D$192),$D213*(1-$I$3)/$D$192,"")</f>
        <v/>
      </c>
      <c r="J213" s="61" t="str">
        <f>IF(AND($C213&lt;J$194,COUNT($E213:I213)&lt;$D$192),$D213*(1-$I$3)/$D$192,"")</f>
        <v/>
      </c>
      <c r="K213" s="61" t="str">
        <f>IF(AND($C213&lt;K$194,COUNT($E213:J213)&lt;$D$192),$D213*(1-$I$3)/$D$192,"")</f>
        <v/>
      </c>
      <c r="L213" s="61" t="str">
        <f>IF(AND($C213&lt;L$194,COUNT($E213:K213)&lt;$D$192),$D213*(1-$I$3)/$D$192,"")</f>
        <v/>
      </c>
      <c r="M213" s="61" t="str">
        <f>IF(AND($C213&lt;M$194,COUNT($E213:L213)&lt;$D$192),$D213*(1-$I$3)/$D$192,"")</f>
        <v/>
      </c>
      <c r="N213" s="61" t="str">
        <f>IF(AND($C213&lt;N$194,COUNT($E213:M213)&lt;$D$192),$D213*(1-$I$3)/$D$192,"")</f>
        <v/>
      </c>
      <c r="O213" s="61" t="str">
        <f>IF(AND($C213&lt;O$194,COUNT($E213:N213)&lt;$D$192),$D213*(1-$I$3)/$D$192,"")</f>
        <v/>
      </c>
      <c r="P213" s="61" t="str">
        <f>IF(AND($C213&lt;P$194,COUNT($E213:O213)&lt;$D$192),$D213*(1-$I$3)/$D$192,"")</f>
        <v/>
      </c>
      <c r="Q213" s="61" t="str">
        <f>IF(AND($C213&lt;Q$194,COUNT($E213:P213)&lt;$D$192),$D213*(1-$I$3)/$D$192,"")</f>
        <v/>
      </c>
      <c r="R213" s="61">
        <f>IF(AND($C213&lt;R$194,COUNT($E213:Q213)&lt;$D$192),$D213*(1-$I$3)/$D$192,"")</f>
        <v>1.6764705882352942</v>
      </c>
      <c r="S213" s="61">
        <f>IF(AND($C213&lt;S$194,COUNT($E213:R213)&lt;$D$192),$D213*(1-$I$3)/$D$192,"")</f>
        <v>1.6764705882352942</v>
      </c>
      <c r="T213" s="61">
        <f>IF(AND($C213&lt;T$194,COUNT($E213:S213)&lt;$D$192),$D213*(1-$I$3)/$D$192,"")</f>
        <v>1.6764705882352942</v>
      </c>
      <c r="U213" s="61">
        <f>IF(AND($C213&lt;U$194,COUNT($E213:T213)&lt;$D$192),$D213*(1-$I$3)/$D$192,"")</f>
        <v>1.6764705882352942</v>
      </c>
      <c r="V213" s="61">
        <f>IF(AND($C213&lt;V$194,COUNT($E213:U213)&lt;$D$192),$D213*(1-$I$3)/$D$192,"")</f>
        <v>1.6764705882352942</v>
      </c>
      <c r="W213" s="61">
        <f>IF(AND($C213&lt;W$194,COUNT($E213:V213)&lt;$D$192),$D213*(1-$I$3)/$D$192,"")</f>
        <v>1.6764705882352942</v>
      </c>
      <c r="X213" s="61">
        <f>IF(AND($C213&lt;X$194,COUNT($E213:W213)&lt;$D$192),$D213*(1-$I$3)/$D$192,"")</f>
        <v>1.6764705882352942</v>
      </c>
      <c r="Y213" s="61">
        <f t="shared" si="60"/>
        <v>18.264705882352942</v>
      </c>
    </row>
    <row r="214" spans="1:25" x14ac:dyDescent="0.15">
      <c r="B214" s="69"/>
      <c r="C214" s="70">
        <v>43</v>
      </c>
      <c r="D214" s="60">
        <v>30</v>
      </c>
      <c r="E214" s="61" t="str">
        <f t="shared" si="59"/>
        <v/>
      </c>
      <c r="F214" s="61" t="str">
        <f>IF(AND($C214&lt;F$194,COUNT($E214:E214)&lt;$D$192),$D214*(1-$I$3)/$D$192,"")</f>
        <v/>
      </c>
      <c r="G214" s="61" t="str">
        <f>IF(AND($C214&lt;G$194,COUNT($E214:F214)&lt;$D$192),$D214*(1-$I$3)/$D$192,"")</f>
        <v/>
      </c>
      <c r="H214" s="61" t="str">
        <f>IF(AND($C214&lt;H$194,COUNT($E214:G214)&lt;$D$192),$D214*(1-$I$3)/$D$192,"")</f>
        <v/>
      </c>
      <c r="I214" s="61" t="str">
        <f>IF(AND($C214&lt;I$194,COUNT($E214:H214)&lt;$D$192),$D214*(1-$I$3)/$D$192,"")</f>
        <v/>
      </c>
      <c r="J214" s="61" t="str">
        <f>IF(AND($C214&lt;J$194,COUNT($E214:I214)&lt;$D$192),$D214*(1-$I$3)/$D$192,"")</f>
        <v/>
      </c>
      <c r="K214" s="61" t="str">
        <f>IF(AND($C214&lt;K$194,COUNT($E214:J214)&lt;$D$192),$D214*(1-$I$3)/$D$192,"")</f>
        <v/>
      </c>
      <c r="L214" s="61" t="str">
        <f>IF(AND($C214&lt;L$194,COUNT($E214:K214)&lt;$D$192),$D214*(1-$I$3)/$D$192,"")</f>
        <v/>
      </c>
      <c r="M214" s="61" t="str">
        <f>IF(AND($C214&lt;M$194,COUNT($E214:L214)&lt;$D$192),$D214*(1-$I$3)/$D$192,"")</f>
        <v/>
      </c>
      <c r="N214" s="61" t="str">
        <f>IF(AND($C214&lt;N$194,COUNT($E214:M214)&lt;$D$192),$D214*(1-$I$3)/$D$192,"")</f>
        <v/>
      </c>
      <c r="O214" s="61" t="str">
        <f>IF(AND($C214&lt;O$194,COUNT($E214:N214)&lt;$D$192),$D214*(1-$I$3)/$D$192,"")</f>
        <v/>
      </c>
      <c r="P214" s="61" t="str">
        <f>IF(AND($C214&lt;P$194,COUNT($E214:O214)&lt;$D$192),$D214*(1-$I$3)/$D$192,"")</f>
        <v/>
      </c>
      <c r="Q214" s="61" t="str">
        <f>IF(AND($C214&lt;Q$194,COUNT($E214:P214)&lt;$D$192),$D214*(1-$I$3)/$D$192,"")</f>
        <v/>
      </c>
      <c r="R214" s="61" t="str">
        <f>IF(AND($C214&lt;R$194,COUNT($E214:Q214)&lt;$D$192),$D214*(1-$I$3)/$D$192,"")</f>
        <v/>
      </c>
      <c r="S214" s="61">
        <f>IF(AND($C214&lt;S$194,COUNT($E214:R214)&lt;$D$192),$D214*(1-$I$3)/$D$192,"")</f>
        <v>1.6764705882352942</v>
      </c>
      <c r="T214" s="61">
        <f>IF(AND($C214&lt;T$194,COUNT($E214:S214)&lt;$D$192),$D214*(1-$I$3)/$D$192,"")</f>
        <v>1.6764705882352942</v>
      </c>
      <c r="U214" s="61">
        <f>IF(AND($C214&lt;U$194,COUNT($E214:T214)&lt;$D$192),$D214*(1-$I$3)/$D$192,"")</f>
        <v>1.6764705882352942</v>
      </c>
      <c r="V214" s="61">
        <f>IF(AND($C214&lt;V$194,COUNT($E214:U214)&lt;$D$192),$D214*(1-$I$3)/$D$192,"")</f>
        <v>1.6764705882352942</v>
      </c>
      <c r="W214" s="61">
        <f>IF(AND($C214&lt;W$194,COUNT($E214:V214)&lt;$D$192),$D214*(1-$I$3)/$D$192,"")</f>
        <v>1.6764705882352942</v>
      </c>
      <c r="X214" s="61">
        <f>IF(AND($C214&lt;X$194,COUNT($E214:W214)&lt;$D$192),$D214*(1-$I$3)/$D$192,"")</f>
        <v>1.6764705882352942</v>
      </c>
      <c r="Y214" s="61">
        <f t="shared" si="60"/>
        <v>19.941176470588236</v>
      </c>
    </row>
    <row r="215" spans="1:25" x14ac:dyDescent="0.15">
      <c r="B215" s="69"/>
      <c r="C215" s="70">
        <v>44</v>
      </c>
      <c r="D215" s="60">
        <v>30</v>
      </c>
      <c r="E215" s="61" t="str">
        <f t="shared" si="59"/>
        <v/>
      </c>
      <c r="F215" s="61" t="str">
        <f>IF(AND($C215&lt;F$194,COUNT($E215:E215)&lt;$D$192),$D215*(1-$I$3)/$D$192,"")</f>
        <v/>
      </c>
      <c r="G215" s="61" t="str">
        <f>IF(AND($C215&lt;G$194,COUNT($E215:F215)&lt;$D$192),$D215*(1-$I$3)/$D$192,"")</f>
        <v/>
      </c>
      <c r="H215" s="61" t="str">
        <f>IF(AND($C215&lt;H$194,COUNT($E215:G215)&lt;$D$192),$D215*(1-$I$3)/$D$192,"")</f>
        <v/>
      </c>
      <c r="I215" s="61" t="str">
        <f>IF(AND($C215&lt;I$194,COUNT($E215:H215)&lt;$D$192),$D215*(1-$I$3)/$D$192,"")</f>
        <v/>
      </c>
      <c r="J215" s="61" t="str">
        <f>IF(AND($C215&lt;J$194,COUNT($E215:I215)&lt;$D$192),$D215*(1-$I$3)/$D$192,"")</f>
        <v/>
      </c>
      <c r="K215" s="61" t="str">
        <f>IF(AND($C215&lt;K$194,COUNT($E215:J215)&lt;$D$192),$D215*(1-$I$3)/$D$192,"")</f>
        <v/>
      </c>
      <c r="L215" s="61" t="str">
        <f>IF(AND($C215&lt;L$194,COUNT($E215:K215)&lt;$D$192),$D215*(1-$I$3)/$D$192,"")</f>
        <v/>
      </c>
      <c r="M215" s="61" t="str">
        <f>IF(AND($C215&lt;M$194,COUNT($E215:L215)&lt;$D$192),$D215*(1-$I$3)/$D$192,"")</f>
        <v/>
      </c>
      <c r="N215" s="61" t="str">
        <f>IF(AND($C215&lt;N$194,COUNT($E215:M215)&lt;$D$192),$D215*(1-$I$3)/$D$192,"")</f>
        <v/>
      </c>
      <c r="O215" s="61" t="str">
        <f>IF(AND($C215&lt;O$194,COUNT($E215:N215)&lt;$D$192),$D215*(1-$I$3)/$D$192,"")</f>
        <v/>
      </c>
      <c r="P215" s="61" t="str">
        <f>IF(AND($C215&lt;P$194,COUNT($E215:O215)&lt;$D$192),$D215*(1-$I$3)/$D$192,"")</f>
        <v/>
      </c>
      <c r="Q215" s="61" t="str">
        <f>IF(AND($C215&lt;Q$194,COUNT($E215:P215)&lt;$D$192),$D215*(1-$I$3)/$D$192,"")</f>
        <v/>
      </c>
      <c r="R215" s="61" t="str">
        <f>IF(AND($C215&lt;R$194,COUNT($E215:Q215)&lt;$D$192),$D215*(1-$I$3)/$D$192,"")</f>
        <v/>
      </c>
      <c r="S215" s="61" t="str">
        <f>IF(AND($C215&lt;S$194,COUNT($E215:R215)&lt;$D$192),$D215*(1-$I$3)/$D$192,"")</f>
        <v/>
      </c>
      <c r="T215" s="61">
        <f>IF(AND($C215&lt;T$194,COUNT($E215:S215)&lt;$D$192),$D215*(1-$I$3)/$D$192,"")</f>
        <v>1.6764705882352942</v>
      </c>
      <c r="U215" s="61">
        <f>IF(AND($C215&lt;U$194,COUNT($E215:T215)&lt;$D$192),$D215*(1-$I$3)/$D$192,"")</f>
        <v>1.6764705882352942</v>
      </c>
      <c r="V215" s="61">
        <f>IF(AND($C215&lt;V$194,COUNT($E215:U215)&lt;$D$192),$D215*(1-$I$3)/$D$192,"")</f>
        <v>1.6764705882352942</v>
      </c>
      <c r="W215" s="61">
        <f>IF(AND($C215&lt;W$194,COUNT($E215:V215)&lt;$D$192),$D215*(1-$I$3)/$D$192,"")</f>
        <v>1.6764705882352942</v>
      </c>
      <c r="X215" s="61">
        <f>IF(AND($C215&lt;X$194,COUNT($E215:W215)&lt;$D$192),$D215*(1-$I$3)/$D$192,"")</f>
        <v>1.6764705882352942</v>
      </c>
      <c r="Y215" s="61">
        <f t="shared" si="60"/>
        <v>21.617647058823529</v>
      </c>
    </row>
    <row r="216" spans="1:25" x14ac:dyDescent="0.15">
      <c r="B216" s="69"/>
      <c r="C216" s="70">
        <v>45</v>
      </c>
      <c r="D216" s="60">
        <v>30</v>
      </c>
      <c r="E216" s="61" t="str">
        <f t="shared" si="59"/>
        <v/>
      </c>
      <c r="F216" s="61" t="str">
        <f>IF(AND($C216&lt;F$194,COUNT($E216:E216)&lt;$D$192),$D216*(1-$I$3)/$D$192,"")</f>
        <v/>
      </c>
      <c r="G216" s="61" t="str">
        <f>IF(AND($C216&lt;G$194,COUNT($E216:F216)&lt;$D$192),$D216*(1-$I$3)/$D$192,"")</f>
        <v/>
      </c>
      <c r="H216" s="61" t="str">
        <f>IF(AND($C216&lt;H$194,COUNT($E216:G216)&lt;$D$192),$D216*(1-$I$3)/$D$192,"")</f>
        <v/>
      </c>
      <c r="I216" s="61" t="str">
        <f>IF(AND($C216&lt;I$194,COUNT($E216:H216)&lt;$D$192),$D216*(1-$I$3)/$D$192,"")</f>
        <v/>
      </c>
      <c r="J216" s="61" t="str">
        <f>IF(AND($C216&lt;J$194,COUNT($E216:I216)&lt;$D$192),$D216*(1-$I$3)/$D$192,"")</f>
        <v/>
      </c>
      <c r="K216" s="61" t="str">
        <f>IF(AND($C216&lt;K$194,COUNT($E216:J216)&lt;$D$192),$D216*(1-$I$3)/$D$192,"")</f>
        <v/>
      </c>
      <c r="L216" s="61" t="str">
        <f>IF(AND($C216&lt;L$194,COUNT($E216:K216)&lt;$D$192),$D216*(1-$I$3)/$D$192,"")</f>
        <v/>
      </c>
      <c r="M216" s="61" t="str">
        <f>IF(AND($C216&lt;M$194,COUNT($E216:L216)&lt;$D$192),$D216*(1-$I$3)/$D$192,"")</f>
        <v/>
      </c>
      <c r="N216" s="61" t="str">
        <f>IF(AND($C216&lt;N$194,COUNT($E216:M216)&lt;$D$192),$D216*(1-$I$3)/$D$192,"")</f>
        <v/>
      </c>
      <c r="O216" s="61" t="str">
        <f>IF(AND($C216&lt;O$194,COUNT($E216:N216)&lt;$D$192),$D216*(1-$I$3)/$D$192,"")</f>
        <v/>
      </c>
      <c r="P216" s="61" t="str">
        <f>IF(AND($C216&lt;P$194,COUNT($E216:O216)&lt;$D$192),$D216*(1-$I$3)/$D$192,"")</f>
        <v/>
      </c>
      <c r="Q216" s="61" t="str">
        <f>IF(AND($C216&lt;Q$194,COUNT($E216:P216)&lt;$D$192),$D216*(1-$I$3)/$D$192,"")</f>
        <v/>
      </c>
      <c r="R216" s="61" t="str">
        <f>IF(AND($C216&lt;R$194,COUNT($E216:Q216)&lt;$D$192),$D216*(1-$I$3)/$D$192,"")</f>
        <v/>
      </c>
      <c r="S216" s="61" t="str">
        <f>IF(AND($C216&lt;S$194,COUNT($E216:R216)&lt;$D$192),$D216*(1-$I$3)/$D$192,"")</f>
        <v/>
      </c>
      <c r="T216" s="61" t="str">
        <f>IF(AND($C216&lt;T$194,COUNT($E216:S216)&lt;$D$192),$D216*(1-$I$3)/$D$192,"")</f>
        <v/>
      </c>
      <c r="U216" s="61">
        <f>IF(AND($C216&lt;U$194,COUNT($E216:T216)&lt;$D$192),$D216*(1-$I$3)/$D$192,"")</f>
        <v>1.6764705882352942</v>
      </c>
      <c r="V216" s="61">
        <f>IF(AND($C216&lt;V$194,COUNT($E216:U216)&lt;$D$192),$D216*(1-$I$3)/$D$192,"")</f>
        <v>1.6764705882352942</v>
      </c>
      <c r="W216" s="61">
        <f>IF(AND($C216&lt;W$194,COUNT($E216:V216)&lt;$D$192),$D216*(1-$I$3)/$D$192,"")</f>
        <v>1.6764705882352942</v>
      </c>
      <c r="X216" s="61">
        <f>IF(AND($C216&lt;X$194,COUNT($E216:W216)&lt;$D$192),$D216*(1-$I$3)/$D$192,"")</f>
        <v>1.6764705882352942</v>
      </c>
      <c r="Y216" s="61">
        <f t="shared" si="60"/>
        <v>23.294117647058822</v>
      </c>
    </row>
    <row r="217" spans="1:25" x14ac:dyDescent="0.15">
      <c r="B217" s="69"/>
      <c r="C217" s="70">
        <v>46</v>
      </c>
      <c r="D217" s="60">
        <v>30</v>
      </c>
      <c r="E217" s="61" t="str">
        <f t="shared" si="59"/>
        <v/>
      </c>
      <c r="F217" s="61" t="str">
        <f>IF(AND($C217&lt;F$194,COUNT($E217:E217)&lt;$D$192),$D217*(1-$I$3)/$D$192,"")</f>
        <v/>
      </c>
      <c r="G217" s="61" t="str">
        <f>IF(AND($C217&lt;G$194,COUNT($E217:F217)&lt;$D$192),$D217*(1-$I$3)/$D$192,"")</f>
        <v/>
      </c>
      <c r="H217" s="61" t="str">
        <f>IF(AND($C217&lt;H$194,COUNT($E217:G217)&lt;$D$192),$D217*(1-$I$3)/$D$192,"")</f>
        <v/>
      </c>
      <c r="I217" s="61" t="str">
        <f>IF(AND($C217&lt;I$194,COUNT($E217:H217)&lt;$D$192),$D217*(1-$I$3)/$D$192,"")</f>
        <v/>
      </c>
      <c r="J217" s="61" t="str">
        <f>IF(AND($C217&lt;J$194,COUNT($E217:I217)&lt;$D$192),$D217*(1-$I$3)/$D$192,"")</f>
        <v/>
      </c>
      <c r="K217" s="61" t="str">
        <f>IF(AND($C217&lt;K$194,COUNT($E217:J217)&lt;$D$192),$D217*(1-$I$3)/$D$192,"")</f>
        <v/>
      </c>
      <c r="L217" s="61" t="str">
        <f>IF(AND($C217&lt;L$194,COUNT($E217:K217)&lt;$D$192),$D217*(1-$I$3)/$D$192,"")</f>
        <v/>
      </c>
      <c r="M217" s="61" t="str">
        <f>IF(AND($C217&lt;M$194,COUNT($E217:L217)&lt;$D$192),$D217*(1-$I$3)/$D$192,"")</f>
        <v/>
      </c>
      <c r="N217" s="61" t="str">
        <f>IF(AND($C217&lt;N$194,COUNT($E217:M217)&lt;$D$192),$D217*(1-$I$3)/$D$192,"")</f>
        <v/>
      </c>
      <c r="O217" s="61" t="str">
        <f>IF(AND($C217&lt;O$194,COUNT($E217:N217)&lt;$D$192),$D217*(1-$I$3)/$D$192,"")</f>
        <v/>
      </c>
      <c r="P217" s="61" t="str">
        <f>IF(AND($C217&lt;P$194,COUNT($E217:O217)&lt;$D$192),$D217*(1-$I$3)/$D$192,"")</f>
        <v/>
      </c>
      <c r="Q217" s="61" t="str">
        <f>IF(AND($C217&lt;Q$194,COUNT($E217:P217)&lt;$D$192),$D217*(1-$I$3)/$D$192,"")</f>
        <v/>
      </c>
      <c r="R217" s="61" t="str">
        <f>IF(AND($C217&lt;R$194,COUNT($E217:Q217)&lt;$D$192),$D217*(1-$I$3)/$D$192,"")</f>
        <v/>
      </c>
      <c r="S217" s="61" t="str">
        <f>IF(AND($C217&lt;S$194,COUNT($E217:R217)&lt;$D$192),$D217*(1-$I$3)/$D$192,"")</f>
        <v/>
      </c>
      <c r="T217" s="61" t="str">
        <f>IF(AND($C217&lt;T$194,COUNT($E217:S217)&lt;$D$192),$D217*(1-$I$3)/$D$192,"")</f>
        <v/>
      </c>
      <c r="U217" s="61" t="str">
        <f>IF(AND($C217&lt;U$194,COUNT($E217:T217)&lt;$D$192),$D217*(1-$I$3)/$D$192,"")</f>
        <v/>
      </c>
      <c r="V217" s="61">
        <f>IF(AND($C217&lt;V$194,COUNT($E217:U217)&lt;$D$192),$D217*(1-$I$3)/$D$192,"")</f>
        <v>1.6764705882352942</v>
      </c>
      <c r="W217" s="61">
        <f>IF(AND($C217&lt;W$194,COUNT($E217:V217)&lt;$D$192),$D217*(1-$I$3)/$D$192,"")</f>
        <v>1.6764705882352942</v>
      </c>
      <c r="X217" s="61">
        <f>IF(AND($C217&lt;X$194,COUNT($E217:W217)&lt;$D$192),$D217*(1-$I$3)/$D$192,"")</f>
        <v>1.6764705882352942</v>
      </c>
      <c r="Y217" s="61">
        <f t="shared" si="60"/>
        <v>24.970588235294116</v>
      </c>
    </row>
    <row r="218" spans="1:25" x14ac:dyDescent="0.15">
      <c r="B218" s="69"/>
      <c r="C218" s="70">
        <v>47</v>
      </c>
      <c r="D218" s="60">
        <v>120</v>
      </c>
      <c r="E218" s="61" t="str">
        <f t="shared" si="59"/>
        <v/>
      </c>
      <c r="F218" s="61" t="str">
        <f>IF(AND($C218&lt;F$194,COUNT($E218:E218)&lt;$D$192),$D218*(1-$I$3)/$D$192,"")</f>
        <v/>
      </c>
      <c r="G218" s="61" t="str">
        <f>IF(AND($C218&lt;G$194,COUNT($E218:F218)&lt;$D$192),$D218*(1-$I$3)/$D$192,"")</f>
        <v/>
      </c>
      <c r="H218" s="61" t="str">
        <f>IF(AND($C218&lt;H$194,COUNT($E218:G218)&lt;$D$192),$D218*(1-$I$3)/$D$192,"")</f>
        <v/>
      </c>
      <c r="I218" s="61" t="str">
        <f>IF(AND($C218&lt;I$194,COUNT($E218:H218)&lt;$D$192),$D218*(1-$I$3)/$D$192,"")</f>
        <v/>
      </c>
      <c r="J218" s="61" t="str">
        <f>IF(AND($C218&lt;J$194,COUNT($E218:I218)&lt;$D$192),$D218*(1-$I$3)/$D$192,"")</f>
        <v/>
      </c>
      <c r="K218" s="61" t="str">
        <f>IF(AND($C218&lt;K$194,COUNT($E218:J218)&lt;$D$192),$D218*(1-$I$3)/$D$192,"")</f>
        <v/>
      </c>
      <c r="L218" s="61" t="str">
        <f>IF(AND($C218&lt;L$194,COUNT($E218:K218)&lt;$D$192),$D218*(1-$I$3)/$D$192,"")</f>
        <v/>
      </c>
      <c r="M218" s="61" t="str">
        <f>IF(AND($C218&lt;M$194,COUNT($E218:L218)&lt;$D$192),$D218*(1-$I$3)/$D$192,"")</f>
        <v/>
      </c>
      <c r="N218" s="61" t="str">
        <f>IF(AND($C218&lt;N$194,COUNT($E218:M218)&lt;$D$192),$D218*(1-$I$3)/$D$192,"")</f>
        <v/>
      </c>
      <c r="O218" s="61" t="str">
        <f>IF(AND($C218&lt;O$194,COUNT($E218:N218)&lt;$D$192),$D218*(1-$I$3)/$D$192,"")</f>
        <v/>
      </c>
      <c r="P218" s="61" t="str">
        <f>IF(AND($C218&lt;P$194,COUNT($E218:O218)&lt;$D$192),$D218*(1-$I$3)/$D$192,"")</f>
        <v/>
      </c>
      <c r="Q218" s="61" t="str">
        <f>IF(AND($C218&lt;Q$194,COUNT($E218:P218)&lt;$D$192),$D218*(1-$I$3)/$D$192,"")</f>
        <v/>
      </c>
      <c r="R218" s="61" t="str">
        <f>IF(AND($C218&lt;R$194,COUNT($E218:Q218)&lt;$D$192),$D218*(1-$I$3)/$D$192,"")</f>
        <v/>
      </c>
      <c r="S218" s="61" t="str">
        <f>IF(AND($C218&lt;S$194,COUNT($E218:R218)&lt;$D$192),$D218*(1-$I$3)/$D$192,"")</f>
        <v/>
      </c>
      <c r="T218" s="61" t="str">
        <f>IF(AND($C218&lt;T$194,COUNT($E218:S218)&lt;$D$192),$D218*(1-$I$3)/$D$192,"")</f>
        <v/>
      </c>
      <c r="U218" s="61" t="str">
        <f>IF(AND($C218&lt;U$194,COUNT($E218:T218)&lt;$D$192),$D218*(1-$I$3)/$D$192,"")</f>
        <v/>
      </c>
      <c r="V218" s="61" t="str">
        <f>IF(AND($C218&lt;V$194,COUNT($E218:U218)&lt;$D$192),$D218*(1-$I$3)/$D$192,"")</f>
        <v/>
      </c>
      <c r="W218" s="61">
        <f>IF(AND($C218&lt;W$194,COUNT($E218:V218)&lt;$D$192),$D218*(1-$I$3)/$D$192,"")</f>
        <v>6.7058823529411766</v>
      </c>
      <c r="X218" s="61">
        <f>IF(AND($C218&lt;X$194,COUNT($E218:W218)&lt;$D$192),$D218*(1-$I$3)/$D$192,"")</f>
        <v>6.7058823529411766</v>
      </c>
      <c r="Y218" s="61">
        <f t="shared" si="60"/>
        <v>106.58823529411765</v>
      </c>
    </row>
    <row r="219" spans="1:25" x14ac:dyDescent="0.15">
      <c r="B219" s="69"/>
      <c r="C219" s="70">
        <v>48</v>
      </c>
      <c r="D219" s="60">
        <v>30</v>
      </c>
      <c r="E219" s="61" t="str">
        <f t="shared" si="59"/>
        <v/>
      </c>
      <c r="F219" s="61" t="str">
        <f>IF(AND($C219&lt;F$194,COUNT($E219:E219)&lt;$D$192),$D219*(1-$I$3)/$D$192,"")</f>
        <v/>
      </c>
      <c r="G219" s="61" t="str">
        <f>IF(AND($C219&lt;G$194,COUNT($E219:F219)&lt;$D$192),$D219*(1-$I$3)/$D$192,"")</f>
        <v/>
      </c>
      <c r="H219" s="61" t="str">
        <f>IF(AND($C219&lt;H$194,COUNT($E219:G219)&lt;$D$192),$D219*(1-$I$3)/$D$192,"")</f>
        <v/>
      </c>
      <c r="I219" s="61" t="str">
        <f>IF(AND($C219&lt;I$194,COUNT($E219:H219)&lt;$D$192),$D219*(1-$I$3)/$D$192,"")</f>
        <v/>
      </c>
      <c r="J219" s="61" t="str">
        <f>IF(AND($C219&lt;J$194,COUNT($E219:I219)&lt;$D$192),$D219*(1-$I$3)/$D$192,"")</f>
        <v/>
      </c>
      <c r="K219" s="61" t="str">
        <f>IF(AND($C219&lt;K$194,COUNT($E219:J219)&lt;$D$192),$D219*(1-$I$3)/$D$192,"")</f>
        <v/>
      </c>
      <c r="L219" s="61" t="str">
        <f>IF(AND($C219&lt;L$194,COUNT($E219:K219)&lt;$D$192),$D219*(1-$I$3)/$D$192,"")</f>
        <v/>
      </c>
      <c r="M219" s="61" t="str">
        <f>IF(AND($C219&lt;M$194,COUNT($E219:L219)&lt;$D$192),$D219*(1-$I$3)/$D$192,"")</f>
        <v/>
      </c>
      <c r="N219" s="61" t="str">
        <f>IF(AND($C219&lt;N$194,COUNT($E219:M219)&lt;$D$192),$D219*(1-$I$3)/$D$192,"")</f>
        <v/>
      </c>
      <c r="O219" s="61" t="str">
        <f>IF(AND($C219&lt;O$194,COUNT($E219:N219)&lt;$D$192),$D219*(1-$I$3)/$D$192,"")</f>
        <v/>
      </c>
      <c r="P219" s="61" t="str">
        <f>IF(AND($C219&lt;P$194,COUNT($E219:O219)&lt;$D$192),$D219*(1-$I$3)/$D$192,"")</f>
        <v/>
      </c>
      <c r="Q219" s="61" t="str">
        <f>IF(AND($C219&lt;Q$194,COUNT($E219:P219)&lt;$D$192),$D219*(1-$I$3)/$D$192,"")</f>
        <v/>
      </c>
      <c r="R219" s="61" t="str">
        <f>IF(AND($C219&lt;R$194,COUNT($E219:Q219)&lt;$D$192),$D219*(1-$I$3)/$D$192,"")</f>
        <v/>
      </c>
      <c r="S219" s="61" t="str">
        <f>IF(AND($C219&lt;S$194,COUNT($E219:R219)&lt;$D$192),$D219*(1-$I$3)/$D$192,"")</f>
        <v/>
      </c>
      <c r="T219" s="61" t="str">
        <f>IF(AND($C219&lt;T$194,COUNT($E219:S219)&lt;$D$192),$D219*(1-$I$3)/$D$192,"")</f>
        <v/>
      </c>
      <c r="U219" s="61" t="str">
        <f>IF(AND($C219&lt;U$194,COUNT($E219:T219)&lt;$D$192),$D219*(1-$I$3)/$D$192,"")</f>
        <v/>
      </c>
      <c r="V219" s="61" t="str">
        <f>IF(AND($C219&lt;V$194,COUNT($E219:U219)&lt;$D$192),$D219*(1-$I$3)/$D$192,"")</f>
        <v/>
      </c>
      <c r="W219" s="61" t="str">
        <f>IF(AND($C219&lt;W$194,COUNT($E219:V219)&lt;$D$192),$D219*(1-$I$3)/$D$192,"")</f>
        <v/>
      </c>
      <c r="X219" s="61">
        <f>IF(AND($C219&lt;X$194,COUNT($E219:W219)&lt;$D$192),$D219*(1-$I$3)/$D$192,"")</f>
        <v>1.6764705882352942</v>
      </c>
      <c r="Y219" s="61">
        <f t="shared" si="60"/>
        <v>28.323529411764707</v>
      </c>
    </row>
    <row r="220" spans="1:25" x14ac:dyDescent="0.15">
      <c r="B220" s="76"/>
      <c r="C220" s="77">
        <v>49</v>
      </c>
      <c r="D220" s="62">
        <v>30</v>
      </c>
      <c r="E220" s="63" t="str">
        <f t="shared" si="59"/>
        <v/>
      </c>
      <c r="F220" s="63" t="str">
        <f>IF(AND($C220&lt;F$194,COUNT($E220:E220)&lt;$D$192),$D220*(1-$I$3)/$D$192,"")</f>
        <v/>
      </c>
      <c r="G220" s="63" t="str">
        <f>IF(AND($C220&lt;G$194,COUNT($E220:F220)&lt;$D$192),$D220*(1-$I$3)/$D$192,"")</f>
        <v/>
      </c>
      <c r="H220" s="63" t="str">
        <f>IF(AND($C220&lt;H$194,COUNT($E220:G220)&lt;$D$192),$D220*(1-$I$3)/$D$192,"")</f>
        <v/>
      </c>
      <c r="I220" s="63" t="str">
        <f>IF(AND($C220&lt;I$194,COUNT($E220:H220)&lt;$D$192),$D220*(1-$I$3)/$D$192,"")</f>
        <v/>
      </c>
      <c r="J220" s="63" t="str">
        <f>IF(AND($C220&lt;J$194,COUNT($E220:I220)&lt;$D$192),$D220*(1-$I$3)/$D$192,"")</f>
        <v/>
      </c>
      <c r="K220" s="63" t="str">
        <f>IF(AND($C220&lt;K$194,COUNT($E220:J220)&lt;$D$192),$D220*(1-$I$3)/$D$192,"")</f>
        <v/>
      </c>
      <c r="L220" s="63" t="str">
        <f>IF(AND($C220&lt;L$194,COUNT($E220:K220)&lt;$D$192),$D220*(1-$I$3)/$D$192,"")</f>
        <v/>
      </c>
      <c r="M220" s="63" t="str">
        <f>IF(AND($C220&lt;M$194,COUNT($E220:L220)&lt;$D$192),$D220*(1-$I$3)/$D$192,"")</f>
        <v/>
      </c>
      <c r="N220" s="63" t="str">
        <f>IF(AND($C220&lt;N$194,COUNT($E220:M220)&lt;$D$192),$D220*(1-$I$3)/$D$192,"")</f>
        <v/>
      </c>
      <c r="O220" s="63" t="str">
        <f>IF(AND($C220&lt;O$194,COUNT($E220:N220)&lt;$D$192),$D220*(1-$I$3)/$D$192,"")</f>
        <v/>
      </c>
      <c r="P220" s="63" t="str">
        <f>IF(AND($C220&lt;P$194,COUNT($E220:O220)&lt;$D$192),$D220*(1-$I$3)/$D$192,"")</f>
        <v/>
      </c>
      <c r="Q220" s="63" t="str">
        <f>IF(AND($C220&lt;Q$194,COUNT($E220:P220)&lt;$D$192),$D220*(1-$I$3)/$D$192,"")</f>
        <v/>
      </c>
      <c r="R220" s="63" t="str">
        <f>IF(AND($C220&lt;R$194,COUNT($E220:Q220)&lt;$D$192),$D220*(1-$I$3)/$D$192,"")</f>
        <v/>
      </c>
      <c r="S220" s="63" t="str">
        <f>IF(AND($C220&lt;S$194,COUNT($E220:R220)&lt;$D$192),$D220*(1-$I$3)/$D$192,"")</f>
        <v/>
      </c>
      <c r="T220" s="63" t="str">
        <f>IF(AND($C220&lt;T$194,COUNT($E220:S220)&lt;$D$192),$D220*(1-$I$3)/$D$192,"")</f>
        <v/>
      </c>
      <c r="U220" s="63" t="str">
        <f>IF(AND($C220&lt;U$194,COUNT($E220:T220)&lt;$D$192),$D220*(1-$I$3)/$D$192,"")</f>
        <v/>
      </c>
      <c r="V220" s="63" t="str">
        <f>IF(AND($C220&lt;V$194,COUNT($E220:U220)&lt;$D$192),$D220*(1-$I$3)/$D$192,"")</f>
        <v/>
      </c>
      <c r="W220" s="63" t="str">
        <f>IF(AND($C220&lt;W$194,COUNT($E220:V220)&lt;$D$192),$D220*(1-$I$3)/$D$192,"")</f>
        <v/>
      </c>
      <c r="X220" s="63" t="str">
        <f>IF(AND($C220&lt;X$194,COUNT($E220:W220)&lt;$D$192),$D220*(1-$I$3)/$D$192,"")</f>
        <v/>
      </c>
      <c r="Y220" s="63">
        <f t="shared" si="60"/>
        <v>30</v>
      </c>
    </row>
    <row r="221" spans="1:25" x14ac:dyDescent="0.15">
      <c r="Y221" s="53" t="s">
        <v>54</v>
      </c>
    </row>
    <row r="222" spans="1:25" x14ac:dyDescent="0.15">
      <c r="A222" s="27" t="s">
        <v>102</v>
      </c>
      <c r="E222" s="14">
        <v>30</v>
      </c>
      <c r="F222" s="14">
        <f t="shared" ref="F222:X222" si="61">E222+1</f>
        <v>31</v>
      </c>
      <c r="G222" s="14">
        <f t="shared" si="61"/>
        <v>32</v>
      </c>
      <c r="H222" s="14">
        <f t="shared" si="61"/>
        <v>33</v>
      </c>
      <c r="I222" s="14">
        <f t="shared" si="61"/>
        <v>34</v>
      </c>
      <c r="J222" s="14">
        <f t="shared" si="61"/>
        <v>35</v>
      </c>
      <c r="K222" s="14">
        <f t="shared" si="61"/>
        <v>36</v>
      </c>
      <c r="L222" s="14">
        <f t="shared" si="61"/>
        <v>37</v>
      </c>
      <c r="M222" s="14">
        <f t="shared" si="61"/>
        <v>38</v>
      </c>
      <c r="N222" s="14">
        <f t="shared" si="61"/>
        <v>39</v>
      </c>
      <c r="O222" s="14">
        <f t="shared" si="61"/>
        <v>40</v>
      </c>
      <c r="P222" s="14">
        <f t="shared" si="61"/>
        <v>41</v>
      </c>
      <c r="Q222" s="14">
        <f t="shared" si="61"/>
        <v>42</v>
      </c>
      <c r="R222" s="14">
        <f t="shared" si="61"/>
        <v>43</v>
      </c>
      <c r="S222" s="14">
        <f t="shared" si="61"/>
        <v>44</v>
      </c>
      <c r="T222" s="14">
        <f t="shared" si="61"/>
        <v>45</v>
      </c>
      <c r="U222" s="14">
        <f t="shared" si="61"/>
        <v>46</v>
      </c>
      <c r="V222" s="14">
        <f t="shared" si="61"/>
        <v>47</v>
      </c>
      <c r="W222" s="14">
        <f t="shared" si="61"/>
        <v>48</v>
      </c>
      <c r="X222" s="14">
        <f t="shared" si="61"/>
        <v>49</v>
      </c>
      <c r="Y222" s="10"/>
    </row>
    <row r="223" spans="1:25" x14ac:dyDescent="0.15">
      <c r="E223" s="8">
        <v>1</v>
      </c>
      <c r="F223" s="8">
        <f t="shared" ref="F223:X223" si="62">E223+1</f>
        <v>2</v>
      </c>
      <c r="G223" s="8">
        <f t="shared" si="62"/>
        <v>3</v>
      </c>
      <c r="H223" s="8">
        <f t="shared" si="62"/>
        <v>4</v>
      </c>
      <c r="I223" s="8">
        <f t="shared" si="62"/>
        <v>5</v>
      </c>
      <c r="J223" s="8">
        <f t="shared" si="62"/>
        <v>6</v>
      </c>
      <c r="K223" s="8">
        <f t="shared" si="62"/>
        <v>7</v>
      </c>
      <c r="L223" s="8">
        <f t="shared" si="62"/>
        <v>8</v>
      </c>
      <c r="M223" s="8">
        <f t="shared" si="62"/>
        <v>9</v>
      </c>
      <c r="N223" s="8">
        <f t="shared" si="62"/>
        <v>10</v>
      </c>
      <c r="O223" s="8">
        <f t="shared" si="62"/>
        <v>11</v>
      </c>
      <c r="P223" s="8">
        <f t="shared" si="62"/>
        <v>12</v>
      </c>
      <c r="Q223" s="8">
        <f t="shared" si="62"/>
        <v>13</v>
      </c>
      <c r="R223" s="8">
        <f t="shared" si="62"/>
        <v>14</v>
      </c>
      <c r="S223" s="8">
        <f t="shared" si="62"/>
        <v>15</v>
      </c>
      <c r="T223" s="8">
        <f t="shared" si="62"/>
        <v>16</v>
      </c>
      <c r="U223" s="8">
        <f t="shared" si="62"/>
        <v>17</v>
      </c>
      <c r="V223" s="8">
        <f t="shared" si="62"/>
        <v>18</v>
      </c>
      <c r="W223" s="8">
        <f t="shared" si="62"/>
        <v>19</v>
      </c>
      <c r="X223" s="8">
        <f t="shared" si="62"/>
        <v>20</v>
      </c>
      <c r="Y223" s="11" t="s">
        <v>29</v>
      </c>
    </row>
    <row r="224" spans="1:25" x14ac:dyDescent="0.15">
      <c r="B224" s="2"/>
      <c r="E224" s="9">
        <v>43555</v>
      </c>
      <c r="F224" s="9">
        <f t="shared" ref="F224:X224" si="63">DATE(YEAR(E224)+1,MONTH(E224),DAY(E224))</f>
        <v>43921</v>
      </c>
      <c r="G224" s="9">
        <f t="shared" si="63"/>
        <v>44286</v>
      </c>
      <c r="H224" s="9">
        <f t="shared" si="63"/>
        <v>44651</v>
      </c>
      <c r="I224" s="9">
        <f t="shared" si="63"/>
        <v>45016</v>
      </c>
      <c r="J224" s="9">
        <f t="shared" si="63"/>
        <v>45382</v>
      </c>
      <c r="K224" s="9">
        <f t="shared" si="63"/>
        <v>45747</v>
      </c>
      <c r="L224" s="9">
        <f t="shared" si="63"/>
        <v>46112</v>
      </c>
      <c r="M224" s="9">
        <f t="shared" si="63"/>
        <v>46477</v>
      </c>
      <c r="N224" s="9">
        <f t="shared" si="63"/>
        <v>46843</v>
      </c>
      <c r="O224" s="9">
        <f t="shared" si="63"/>
        <v>47208</v>
      </c>
      <c r="P224" s="9">
        <f t="shared" si="63"/>
        <v>47573</v>
      </c>
      <c r="Q224" s="9">
        <f t="shared" si="63"/>
        <v>47938</v>
      </c>
      <c r="R224" s="9">
        <f t="shared" si="63"/>
        <v>48304</v>
      </c>
      <c r="S224" s="9">
        <f t="shared" si="63"/>
        <v>48669</v>
      </c>
      <c r="T224" s="9">
        <f t="shared" si="63"/>
        <v>49034</v>
      </c>
      <c r="U224" s="9">
        <f t="shared" si="63"/>
        <v>49399</v>
      </c>
      <c r="V224" s="9">
        <f t="shared" si="63"/>
        <v>49765</v>
      </c>
      <c r="W224" s="9">
        <f t="shared" si="63"/>
        <v>50130</v>
      </c>
      <c r="X224" s="9">
        <f t="shared" si="63"/>
        <v>50495</v>
      </c>
      <c r="Y224" s="12"/>
    </row>
    <row r="225" spans="2:25" x14ac:dyDescent="0.15">
      <c r="B225" s="71"/>
      <c r="C225" s="72" t="s">
        <v>100</v>
      </c>
      <c r="D225" s="73"/>
      <c r="E225" s="61">
        <f t="shared" ref="E225:X225" si="64">E197</f>
        <v>300</v>
      </c>
      <c r="F225" s="61">
        <f t="shared" si="64"/>
        <v>300</v>
      </c>
      <c r="G225" s="61">
        <f t="shared" si="64"/>
        <v>300</v>
      </c>
      <c r="H225" s="61">
        <f t="shared" si="64"/>
        <v>300</v>
      </c>
      <c r="I225" s="61">
        <f t="shared" si="64"/>
        <v>300</v>
      </c>
      <c r="J225" s="61">
        <f t="shared" si="64"/>
        <v>300</v>
      </c>
      <c r="K225" s="61">
        <f t="shared" si="64"/>
        <v>300</v>
      </c>
      <c r="L225" s="61">
        <f t="shared" si="64"/>
        <v>300</v>
      </c>
      <c r="M225" s="61">
        <f t="shared" si="64"/>
        <v>1200</v>
      </c>
      <c r="N225" s="61">
        <f t="shared" si="64"/>
        <v>300</v>
      </c>
      <c r="O225" s="61">
        <f t="shared" si="64"/>
        <v>300</v>
      </c>
      <c r="P225" s="61">
        <f t="shared" si="64"/>
        <v>300</v>
      </c>
      <c r="Q225" s="61">
        <f t="shared" si="64"/>
        <v>300</v>
      </c>
      <c r="R225" s="61">
        <f t="shared" si="64"/>
        <v>300</v>
      </c>
      <c r="S225" s="61">
        <f t="shared" si="64"/>
        <v>300</v>
      </c>
      <c r="T225" s="61">
        <f t="shared" si="64"/>
        <v>300</v>
      </c>
      <c r="U225" s="61">
        <f t="shared" si="64"/>
        <v>300</v>
      </c>
      <c r="V225" s="61">
        <f t="shared" si="64"/>
        <v>1200</v>
      </c>
      <c r="W225" s="61">
        <f t="shared" si="64"/>
        <v>300</v>
      </c>
      <c r="X225" s="61">
        <f t="shared" si="64"/>
        <v>300</v>
      </c>
      <c r="Y225" s="61">
        <f>SUM(E225:X225)</f>
        <v>7800</v>
      </c>
    </row>
    <row r="226" spans="2:25" x14ac:dyDescent="0.15">
      <c r="B226" s="69"/>
      <c r="C226" s="74" t="s">
        <v>101</v>
      </c>
      <c r="D226" s="75"/>
      <c r="E226" s="61">
        <f t="array" ref="E226:X226">TRANSPOSE(Y201:Y220)</f>
        <v>1.5000000000000071</v>
      </c>
      <c r="F226" s="61">
        <v>1.5000000000000071</v>
      </c>
      <c r="G226" s="61">
        <v>1.5000000000000071</v>
      </c>
      <c r="H226" s="61">
        <v>3.1764705882353006</v>
      </c>
      <c r="I226" s="61">
        <v>4.8529411764705941</v>
      </c>
      <c r="J226" s="61">
        <v>6.5294117647058876</v>
      </c>
      <c r="K226" s="61">
        <v>8.2058823529411811</v>
      </c>
      <c r="L226" s="61">
        <v>9.8823529411764746</v>
      </c>
      <c r="M226" s="61">
        <v>46.235294117647072</v>
      </c>
      <c r="N226" s="61">
        <v>13.235294117647062</v>
      </c>
      <c r="O226" s="61">
        <v>14.911764705882355</v>
      </c>
      <c r="P226" s="61">
        <v>16.588235294117649</v>
      </c>
      <c r="Q226" s="61">
        <v>18.264705882352942</v>
      </c>
      <c r="R226" s="61">
        <v>19.941176470588236</v>
      </c>
      <c r="S226" s="61">
        <v>21.617647058823529</v>
      </c>
      <c r="T226" s="61">
        <v>23.294117647058822</v>
      </c>
      <c r="U226" s="61">
        <v>24.970588235294116</v>
      </c>
      <c r="V226" s="61">
        <v>106.58823529411765</v>
      </c>
      <c r="W226" s="61">
        <v>28.323529411764707</v>
      </c>
      <c r="X226" s="61">
        <v>30</v>
      </c>
      <c r="Y226" s="61">
        <f>SUM(E226:X226)</f>
        <v>401.11764705882359</v>
      </c>
    </row>
    <row r="227" spans="2:25" x14ac:dyDescent="0.15">
      <c r="B227" s="69"/>
      <c r="C227" s="74" t="s">
        <v>50</v>
      </c>
      <c r="D227" s="6">
        <v>0.55000000000000004</v>
      </c>
      <c r="E227" s="61">
        <f t="shared" ref="E227:X227" si="65">E197*$D$227</f>
        <v>165</v>
      </c>
      <c r="F227" s="61">
        <f t="shared" si="65"/>
        <v>165</v>
      </c>
      <c r="G227" s="61">
        <f t="shared" si="65"/>
        <v>165</v>
      </c>
      <c r="H227" s="61">
        <f t="shared" si="65"/>
        <v>165</v>
      </c>
      <c r="I227" s="61">
        <f t="shared" si="65"/>
        <v>165</v>
      </c>
      <c r="J227" s="61">
        <f t="shared" si="65"/>
        <v>165</v>
      </c>
      <c r="K227" s="61">
        <f t="shared" si="65"/>
        <v>165</v>
      </c>
      <c r="L227" s="61">
        <f t="shared" si="65"/>
        <v>165</v>
      </c>
      <c r="M227" s="61">
        <f t="shared" si="65"/>
        <v>660</v>
      </c>
      <c r="N227" s="61">
        <f t="shared" si="65"/>
        <v>165</v>
      </c>
      <c r="O227" s="61">
        <f t="shared" si="65"/>
        <v>165</v>
      </c>
      <c r="P227" s="61">
        <f t="shared" si="65"/>
        <v>165</v>
      </c>
      <c r="Q227" s="61">
        <f t="shared" si="65"/>
        <v>165</v>
      </c>
      <c r="R227" s="61">
        <f t="shared" si="65"/>
        <v>165</v>
      </c>
      <c r="S227" s="61">
        <f t="shared" si="65"/>
        <v>165</v>
      </c>
      <c r="T227" s="61">
        <f t="shared" si="65"/>
        <v>165</v>
      </c>
      <c r="U227" s="61">
        <f t="shared" si="65"/>
        <v>165</v>
      </c>
      <c r="V227" s="61">
        <f t="shared" si="65"/>
        <v>660</v>
      </c>
      <c r="W227" s="61">
        <f t="shared" si="65"/>
        <v>165</v>
      </c>
      <c r="X227" s="61">
        <f t="shared" si="65"/>
        <v>165</v>
      </c>
      <c r="Y227" s="61">
        <f>SUM(E227:X227)</f>
        <v>4290</v>
      </c>
    </row>
    <row r="228" spans="2:25" x14ac:dyDescent="0.15">
      <c r="B228" s="69"/>
      <c r="C228" s="74" t="s">
        <v>52</v>
      </c>
      <c r="D228" s="75"/>
      <c r="E228" s="61">
        <f t="shared" ref="E228:X228" si="66">E225-E227-E198</f>
        <v>105</v>
      </c>
      <c r="F228" s="61">
        <f t="shared" si="66"/>
        <v>105</v>
      </c>
      <c r="G228" s="61">
        <f t="shared" si="66"/>
        <v>105</v>
      </c>
      <c r="H228" s="61">
        <f t="shared" si="66"/>
        <v>105</v>
      </c>
      <c r="I228" s="61">
        <f t="shared" si="66"/>
        <v>105</v>
      </c>
      <c r="J228" s="61">
        <f t="shared" si="66"/>
        <v>105</v>
      </c>
      <c r="K228" s="61">
        <f t="shared" si="66"/>
        <v>105</v>
      </c>
      <c r="L228" s="61">
        <f t="shared" si="66"/>
        <v>105</v>
      </c>
      <c r="M228" s="61">
        <f t="shared" si="66"/>
        <v>420</v>
      </c>
      <c r="N228" s="61">
        <f t="shared" si="66"/>
        <v>105</v>
      </c>
      <c r="O228" s="61">
        <f t="shared" si="66"/>
        <v>105</v>
      </c>
      <c r="P228" s="61">
        <f t="shared" si="66"/>
        <v>105</v>
      </c>
      <c r="Q228" s="61">
        <f t="shared" si="66"/>
        <v>105</v>
      </c>
      <c r="R228" s="61">
        <f t="shared" si="66"/>
        <v>105</v>
      </c>
      <c r="S228" s="61">
        <f t="shared" si="66"/>
        <v>105</v>
      </c>
      <c r="T228" s="61">
        <f t="shared" si="66"/>
        <v>105</v>
      </c>
      <c r="U228" s="61">
        <f t="shared" si="66"/>
        <v>105</v>
      </c>
      <c r="V228" s="61">
        <f t="shared" si="66"/>
        <v>420</v>
      </c>
      <c r="W228" s="61">
        <f t="shared" si="66"/>
        <v>105</v>
      </c>
      <c r="X228" s="61">
        <f t="shared" si="66"/>
        <v>105</v>
      </c>
      <c r="Y228" s="61">
        <f>SUM(E228:X228)</f>
        <v>2730</v>
      </c>
    </row>
    <row r="229" spans="2:25" x14ac:dyDescent="0.15">
      <c r="B229" s="33"/>
      <c r="C229" s="34" t="s">
        <v>104</v>
      </c>
      <c r="D229" s="66"/>
      <c r="E229" s="64">
        <f t="shared" ref="E229:X229" si="67">E225-E226-E227-E228</f>
        <v>28.5</v>
      </c>
      <c r="F229" s="64">
        <f t="shared" si="67"/>
        <v>28.5</v>
      </c>
      <c r="G229" s="64">
        <f t="shared" si="67"/>
        <v>28.5</v>
      </c>
      <c r="H229" s="64">
        <f t="shared" si="67"/>
        <v>26.823529411764696</v>
      </c>
      <c r="I229" s="64">
        <f t="shared" si="67"/>
        <v>25.147058823529392</v>
      </c>
      <c r="J229" s="64">
        <f t="shared" si="67"/>
        <v>23.470588235294088</v>
      </c>
      <c r="K229" s="64">
        <f t="shared" si="67"/>
        <v>21.79411764705884</v>
      </c>
      <c r="L229" s="64">
        <f t="shared" si="67"/>
        <v>20.117647058823536</v>
      </c>
      <c r="M229" s="64">
        <f t="shared" si="67"/>
        <v>73.764705882352928</v>
      </c>
      <c r="N229" s="64">
        <f t="shared" si="67"/>
        <v>16.764705882352928</v>
      </c>
      <c r="O229" s="64">
        <f t="shared" si="67"/>
        <v>15.088235294117624</v>
      </c>
      <c r="P229" s="64">
        <f t="shared" si="67"/>
        <v>13.411764705882376</v>
      </c>
      <c r="Q229" s="64">
        <f t="shared" si="67"/>
        <v>11.735294117647072</v>
      </c>
      <c r="R229" s="64">
        <f t="shared" si="67"/>
        <v>10.058823529411768</v>
      </c>
      <c r="S229" s="64">
        <f t="shared" si="67"/>
        <v>8.3823529411764639</v>
      </c>
      <c r="T229" s="64">
        <f t="shared" si="67"/>
        <v>6.7058823529411598</v>
      </c>
      <c r="U229" s="64">
        <f t="shared" si="67"/>
        <v>5.0294117647058556</v>
      </c>
      <c r="V229" s="64">
        <f t="shared" si="67"/>
        <v>13.411764705882433</v>
      </c>
      <c r="W229" s="64">
        <f t="shared" si="67"/>
        <v>1.6764705882353041</v>
      </c>
      <c r="X229" s="64">
        <f t="shared" si="67"/>
        <v>0</v>
      </c>
      <c r="Y229" s="64">
        <f>SUM(E229:X229)</f>
        <v>378.88235294117646</v>
      </c>
    </row>
    <row r="230" spans="2:25" customFormat="1" x14ac:dyDescent="0.15">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2:25" x14ac:dyDescent="0.15">
      <c r="B231" s="67"/>
      <c r="C231" s="68">
        <f t="array" ref="C231:C250">TRANSPOSE(E222:X222)</f>
        <v>30</v>
      </c>
      <c r="D231" s="59">
        <f t="array" ref="D231:D250">TRANSPOSE(E229:X229)</f>
        <v>28.5</v>
      </c>
      <c r="E231" s="58" t="str">
        <f t="shared" ref="E231:E250" si="68">IF($C231&lt;E$222,$D231/MIN($D$192,COUNT($E$222:$X$222)),"")</f>
        <v/>
      </c>
      <c r="F231" s="58">
        <f>IF(AND($C231&lt;F$222,COUNT($E231:E231)&lt;$D$192),$D231/MIN($D$192,COUNT($C$231:$C$250)-COUNT($C$231:$C231)),"")</f>
        <v>1.6764705882352942</v>
      </c>
      <c r="G231" s="58">
        <f>IF(AND($C231&lt;G$222,COUNT($E231:F231)&lt;$D$192),$D231/MIN($D$192,COUNT($C$231:$C$250)-COUNT($C$231:$C231)),"")</f>
        <v>1.6764705882352942</v>
      </c>
      <c r="H231" s="58">
        <f>IF(AND($C231&lt;H$222,COUNT($E231:G231)&lt;$D$192),$D231/MIN($D$192,COUNT($C$231:$C$250)-COUNT($C$231:$C231)),"")</f>
        <v>1.6764705882352942</v>
      </c>
      <c r="I231" s="58">
        <f>IF(AND($C231&lt;I$222,COUNT($E231:H231)&lt;$D$192),$D231/MIN($D$192,COUNT($C$231:$C$250)-COUNT($C$231:$C231)),"")</f>
        <v>1.6764705882352942</v>
      </c>
      <c r="J231" s="58">
        <f>IF(AND($C231&lt;J$222,COUNT($E231:I231)&lt;$D$192),$D231/MIN($D$192,COUNT($C$231:$C$250)-COUNT($C$231:$C231)),"")</f>
        <v>1.6764705882352942</v>
      </c>
      <c r="K231" s="58">
        <f>IF(AND($C231&lt;K$222,COUNT($E231:J231)&lt;$D$192),$D231/MIN($D$192,COUNT($C$231:$C$250)-COUNT($C$231:$C231)),"")</f>
        <v>1.6764705882352942</v>
      </c>
      <c r="L231" s="58">
        <f>IF(AND($C231&lt;L$222,COUNT($E231:K231)&lt;$D$192),$D231/MIN($D$192,COUNT($C$231:$C$250)-COUNT($C$231:$C231)),"")</f>
        <v>1.6764705882352942</v>
      </c>
      <c r="M231" s="58">
        <f>IF(AND($C231&lt;M$222,COUNT($E231:L231)&lt;$D$192),$D231/MIN($D$192,COUNT($C$231:$C$250)-COUNT($C$231:$C231)),"")</f>
        <v>1.6764705882352942</v>
      </c>
      <c r="N231" s="58">
        <f>IF(AND($C231&lt;N$222,COUNT($E231:M231)&lt;$D$192),$D231/MIN($D$192,COUNT($C$231:$C$250)-COUNT($C$231:$C231)),"")</f>
        <v>1.6764705882352942</v>
      </c>
      <c r="O231" s="58">
        <f>IF(AND($C231&lt;O$222,COUNT($E231:N231)&lt;$D$192),$D231/MIN($D$192,COUNT($C$231:$C$250)-COUNT($C$231:$C231)),"")</f>
        <v>1.6764705882352942</v>
      </c>
      <c r="P231" s="58">
        <f>IF(AND($C231&lt;P$222,COUNT($E231:O231)&lt;$D$192),$D231/MIN($D$192,COUNT($C$231:$C$250)-COUNT($C$231:$C231)),"")</f>
        <v>1.6764705882352942</v>
      </c>
      <c r="Q231" s="58">
        <f>IF(AND($C231&lt;Q$222,COUNT($E231:P231)&lt;$D$192),$D231/MIN($D$192,COUNT($C$231:$C$250)-COUNT($C$231:$C231)),"")</f>
        <v>1.6764705882352942</v>
      </c>
      <c r="R231" s="58">
        <f>IF(AND($C231&lt;R$222,COUNT($E231:Q231)&lt;$D$192),$D231/MIN($D$192,COUNT($C$231:$C$250)-COUNT($C$231:$C231)),"")</f>
        <v>1.6764705882352942</v>
      </c>
      <c r="S231" s="58">
        <f>IF(AND($C231&lt;S$222,COUNT($E231:R231)&lt;$D$192),$D231/MIN($D$192,COUNT($C$231:$C$250)-COUNT($C$231:$C231)),"")</f>
        <v>1.6764705882352942</v>
      </c>
      <c r="T231" s="58">
        <f>IF(AND($C231&lt;T$222,COUNT($E231:S231)&lt;$D$192),$D231/MIN($D$192,COUNT($C$231:$C$250)-COUNT($C$231:$C231)),"")</f>
        <v>1.6764705882352942</v>
      </c>
      <c r="U231" s="58">
        <f>IF(AND($C231&lt;U$222,COUNT($E231:T231)&lt;$D$192),$D231/MIN($D$192,COUNT($C$231:$C$250)-COUNT($C$231:$C231)),"")</f>
        <v>1.6764705882352942</v>
      </c>
      <c r="V231" s="58">
        <f>IF(AND($C231&lt;V$222,COUNT($E231:U231)&lt;$D$192),$D231/MIN($D$192,COUNT($C$231:$C$250)-COUNT($C$231:$C231)),"")</f>
        <v>1.6764705882352942</v>
      </c>
      <c r="W231" s="58" t="str">
        <f>IF(AND($C231&lt;W$222,COUNT($E231:V231)&lt;$D$192),$D231/MIN($D$192,COUNT($C$231:$C$250)-COUNT($C$231:$C231)),"")</f>
        <v/>
      </c>
      <c r="X231" s="58" t="str">
        <f>IF(AND($C231&lt;X$222,COUNT($E231:W231)&lt;$D$192),$D231/MIN($D$192,COUNT($C$231:$C$250)-COUNT($C$231:$C231)),"")</f>
        <v/>
      </c>
      <c r="Y231" s="58">
        <f t="shared" ref="Y231:Y251" si="69">SUM(E231:X231)</f>
        <v>28.499999999999993</v>
      </c>
    </row>
    <row r="232" spans="2:25" x14ac:dyDescent="0.15">
      <c r="B232" s="69"/>
      <c r="C232" s="70">
        <v>31</v>
      </c>
      <c r="D232" s="60">
        <v>28.5</v>
      </c>
      <c r="E232" s="61" t="str">
        <f t="shared" si="68"/>
        <v/>
      </c>
      <c r="F232" s="61" t="str">
        <f>IF(AND($C232&lt;F$222,COUNT($E232:E232)&lt;$D$192),$D232/MIN($D$192,COUNT($C$231:$C$250)-COUNT($C$231:$C232)),"")</f>
        <v/>
      </c>
      <c r="G232" s="61">
        <f>IF(AND($C232&lt;G$222,COUNT($E232:F232)&lt;$D$192),$D232/MIN($D$192,COUNT($C$231:$C$250)-COUNT($C$231:$C232)),"")</f>
        <v>1.6764705882352942</v>
      </c>
      <c r="H232" s="61">
        <f>IF(AND($C232&lt;H$222,COUNT($E232:G232)&lt;$D$192),$D232/MIN($D$192,COUNT($C$231:$C$250)-COUNT($C$231:$C232)),"")</f>
        <v>1.6764705882352942</v>
      </c>
      <c r="I232" s="61">
        <f>IF(AND($C232&lt;I$222,COUNT($E232:H232)&lt;$D$192),$D232/MIN($D$192,COUNT($C$231:$C$250)-COUNT($C$231:$C232)),"")</f>
        <v>1.6764705882352942</v>
      </c>
      <c r="J232" s="61">
        <f>IF(AND($C232&lt;J$222,COUNT($E232:I232)&lt;$D$192),$D232/MIN($D$192,COUNT($C$231:$C$250)-COUNT($C$231:$C232)),"")</f>
        <v>1.6764705882352942</v>
      </c>
      <c r="K232" s="61">
        <f>IF(AND($C232&lt;K$222,COUNT($E232:J232)&lt;$D$192),$D232/MIN($D$192,COUNT($C$231:$C$250)-COUNT($C$231:$C232)),"")</f>
        <v>1.6764705882352942</v>
      </c>
      <c r="L232" s="61">
        <f>IF(AND($C232&lt;L$222,COUNT($E232:K232)&lt;$D$192),$D232/MIN($D$192,COUNT($C$231:$C$250)-COUNT($C$231:$C232)),"")</f>
        <v>1.6764705882352942</v>
      </c>
      <c r="M232" s="61">
        <f>IF(AND($C232&lt;M$222,COUNT($E232:L232)&lt;$D$192),$D232/MIN($D$192,COUNT($C$231:$C$250)-COUNT($C$231:$C232)),"")</f>
        <v>1.6764705882352942</v>
      </c>
      <c r="N232" s="61">
        <f>IF(AND($C232&lt;N$222,COUNT($E232:M232)&lt;$D$192),$D232/MIN($D$192,COUNT($C$231:$C$250)-COUNT($C$231:$C232)),"")</f>
        <v>1.6764705882352942</v>
      </c>
      <c r="O232" s="61">
        <f>IF(AND($C232&lt;O$222,COUNT($E232:N232)&lt;$D$192),$D232/MIN($D$192,COUNT($C$231:$C$250)-COUNT($C$231:$C232)),"")</f>
        <v>1.6764705882352942</v>
      </c>
      <c r="P232" s="61">
        <f>IF(AND($C232&lt;P$222,COUNT($E232:O232)&lt;$D$192),$D232/MIN($D$192,COUNT($C$231:$C$250)-COUNT($C$231:$C232)),"")</f>
        <v>1.6764705882352942</v>
      </c>
      <c r="Q232" s="61">
        <f>IF(AND($C232&lt;Q$222,COUNT($E232:P232)&lt;$D$192),$D232/MIN($D$192,COUNT($C$231:$C$250)-COUNT($C$231:$C232)),"")</f>
        <v>1.6764705882352942</v>
      </c>
      <c r="R232" s="61">
        <f>IF(AND($C232&lt;R$222,COUNT($E232:Q232)&lt;$D$192),$D232/MIN($D$192,COUNT($C$231:$C$250)-COUNT($C$231:$C232)),"")</f>
        <v>1.6764705882352942</v>
      </c>
      <c r="S232" s="61">
        <f>IF(AND($C232&lt;S$222,COUNT($E232:R232)&lt;$D$192),$D232/MIN($D$192,COUNT($C$231:$C$250)-COUNT($C$231:$C232)),"")</f>
        <v>1.6764705882352942</v>
      </c>
      <c r="T232" s="61">
        <f>IF(AND($C232&lt;T$222,COUNT($E232:S232)&lt;$D$192),$D232/MIN($D$192,COUNT($C$231:$C$250)-COUNT($C$231:$C232)),"")</f>
        <v>1.6764705882352942</v>
      </c>
      <c r="U232" s="61">
        <f>IF(AND($C232&lt;U$222,COUNT($E232:T232)&lt;$D$192),$D232/MIN($D$192,COUNT($C$231:$C$250)-COUNT($C$231:$C232)),"")</f>
        <v>1.6764705882352942</v>
      </c>
      <c r="V232" s="61">
        <f>IF(AND($C232&lt;V$222,COUNT($E232:U232)&lt;$D$192),$D232/MIN($D$192,COUNT($C$231:$C$250)-COUNT($C$231:$C232)),"")</f>
        <v>1.6764705882352942</v>
      </c>
      <c r="W232" s="61">
        <f>IF(AND($C232&lt;W$222,COUNT($E232:V232)&lt;$D$192),$D232/MIN($D$192,COUNT($C$231:$C$250)-COUNT($C$231:$C232)),"")</f>
        <v>1.6764705882352942</v>
      </c>
      <c r="X232" s="61" t="str">
        <f>IF(AND($C232&lt;X$222,COUNT($E232:W232)&lt;$D$192),$D232/MIN($D$192,COUNT($C$231:$C$250)-COUNT($C$231:$C232)),"")</f>
        <v/>
      </c>
      <c r="Y232" s="61">
        <f t="shared" si="69"/>
        <v>28.499999999999993</v>
      </c>
    </row>
    <row r="233" spans="2:25" x14ac:dyDescent="0.15">
      <c r="B233" s="69"/>
      <c r="C233" s="70">
        <v>32</v>
      </c>
      <c r="D233" s="60">
        <v>28.5</v>
      </c>
      <c r="E233" s="61" t="str">
        <f t="shared" si="68"/>
        <v/>
      </c>
      <c r="F233" s="61" t="str">
        <f>IF(AND($C233&lt;F$222,COUNT($E233:E233)&lt;$D$192),$D233/MIN($D$192,COUNT($C$231:$C$250)-COUNT($C$231:$C233)),"")</f>
        <v/>
      </c>
      <c r="G233" s="61" t="str">
        <f>IF(AND($C233&lt;G$222,COUNT($E233:F233)&lt;$D$192),$D233/MIN($D$192,COUNT($C$231:$C$250)-COUNT($C$231:$C233)),"")</f>
        <v/>
      </c>
      <c r="H233" s="61">
        <f>IF(AND($C233&lt;H$222,COUNT($E233:G233)&lt;$D$192),$D233/MIN($D$192,COUNT($C$231:$C$250)-COUNT($C$231:$C233)),"")</f>
        <v>1.6764705882352942</v>
      </c>
      <c r="I233" s="61">
        <f>IF(AND($C233&lt;I$222,COUNT($E233:H233)&lt;$D$192),$D233/MIN($D$192,COUNT($C$231:$C$250)-COUNT($C$231:$C233)),"")</f>
        <v>1.6764705882352942</v>
      </c>
      <c r="J233" s="61">
        <f>IF(AND($C233&lt;J$222,COUNT($E233:I233)&lt;$D$192),$D233/MIN($D$192,COUNT($C$231:$C$250)-COUNT($C$231:$C233)),"")</f>
        <v>1.6764705882352942</v>
      </c>
      <c r="K233" s="61">
        <f>IF(AND($C233&lt;K$222,COUNT($E233:J233)&lt;$D$192),$D233/MIN($D$192,COUNT($C$231:$C$250)-COUNT($C$231:$C233)),"")</f>
        <v>1.6764705882352942</v>
      </c>
      <c r="L233" s="61">
        <f>IF(AND($C233&lt;L$222,COUNT($E233:K233)&lt;$D$192),$D233/MIN($D$192,COUNT($C$231:$C$250)-COUNT($C$231:$C233)),"")</f>
        <v>1.6764705882352942</v>
      </c>
      <c r="M233" s="61">
        <f>IF(AND($C233&lt;M$222,COUNT($E233:L233)&lt;$D$192),$D233/MIN($D$192,COUNT($C$231:$C$250)-COUNT($C$231:$C233)),"")</f>
        <v>1.6764705882352942</v>
      </c>
      <c r="N233" s="61">
        <f>IF(AND($C233&lt;N$222,COUNT($E233:M233)&lt;$D$192),$D233/MIN($D$192,COUNT($C$231:$C$250)-COUNT($C$231:$C233)),"")</f>
        <v>1.6764705882352942</v>
      </c>
      <c r="O233" s="61">
        <f>IF(AND($C233&lt;O$222,COUNT($E233:N233)&lt;$D$192),$D233/MIN($D$192,COUNT($C$231:$C$250)-COUNT($C$231:$C233)),"")</f>
        <v>1.6764705882352942</v>
      </c>
      <c r="P233" s="61">
        <f>IF(AND($C233&lt;P$222,COUNT($E233:O233)&lt;$D$192),$D233/MIN($D$192,COUNT($C$231:$C$250)-COUNT($C$231:$C233)),"")</f>
        <v>1.6764705882352942</v>
      </c>
      <c r="Q233" s="61">
        <f>IF(AND($C233&lt;Q$222,COUNT($E233:P233)&lt;$D$192),$D233/MIN($D$192,COUNT($C$231:$C$250)-COUNT($C$231:$C233)),"")</f>
        <v>1.6764705882352942</v>
      </c>
      <c r="R233" s="61">
        <f>IF(AND($C233&lt;R$222,COUNT($E233:Q233)&lt;$D$192),$D233/MIN($D$192,COUNT($C$231:$C$250)-COUNT($C$231:$C233)),"")</f>
        <v>1.6764705882352942</v>
      </c>
      <c r="S233" s="61">
        <f>IF(AND($C233&lt;S$222,COUNT($E233:R233)&lt;$D$192),$D233/MIN($D$192,COUNT($C$231:$C$250)-COUNT($C$231:$C233)),"")</f>
        <v>1.6764705882352942</v>
      </c>
      <c r="T233" s="61">
        <f>IF(AND($C233&lt;T$222,COUNT($E233:S233)&lt;$D$192),$D233/MIN($D$192,COUNT($C$231:$C$250)-COUNT($C$231:$C233)),"")</f>
        <v>1.6764705882352942</v>
      </c>
      <c r="U233" s="61">
        <f>IF(AND($C233&lt;U$222,COUNT($E233:T233)&lt;$D$192),$D233/MIN($D$192,COUNT($C$231:$C$250)-COUNT($C$231:$C233)),"")</f>
        <v>1.6764705882352942</v>
      </c>
      <c r="V233" s="61">
        <f>IF(AND($C233&lt;V$222,COUNT($E233:U233)&lt;$D$192),$D233/MIN($D$192,COUNT($C$231:$C$250)-COUNT($C$231:$C233)),"")</f>
        <v>1.6764705882352942</v>
      </c>
      <c r="W233" s="61">
        <f>IF(AND($C233&lt;W$222,COUNT($E233:V233)&lt;$D$192),$D233/MIN($D$192,COUNT($C$231:$C$250)-COUNT($C$231:$C233)),"")</f>
        <v>1.6764705882352942</v>
      </c>
      <c r="X233" s="61">
        <f>IF(AND($C233&lt;X$222,COUNT($E233:W233)&lt;$D$192),$D233/MIN($D$192,COUNT($C$231:$C$250)-COUNT($C$231:$C233)),"")</f>
        <v>1.6764705882352942</v>
      </c>
      <c r="Y233" s="61">
        <f t="shared" si="69"/>
        <v>28.499999999999993</v>
      </c>
    </row>
    <row r="234" spans="2:25" x14ac:dyDescent="0.15">
      <c r="B234" s="69"/>
      <c r="C234" s="70">
        <v>33</v>
      </c>
      <c r="D234" s="60">
        <v>26.823529411764696</v>
      </c>
      <c r="E234" s="61" t="str">
        <f t="shared" si="68"/>
        <v/>
      </c>
      <c r="F234" s="61" t="str">
        <f>IF(AND($C234&lt;F$222,COUNT($E234:E234)&lt;$D$192),$D234/MIN($D$192,COUNT($C$231:$C$250)-COUNT($C$231:$C234)),"")</f>
        <v/>
      </c>
      <c r="G234" s="61" t="str">
        <f>IF(AND($C234&lt;G$222,COUNT($E234:F234)&lt;$D$192),$D234/MIN($D$192,COUNT($C$231:$C$250)-COUNT($C$231:$C234)),"")</f>
        <v/>
      </c>
      <c r="H234" s="61" t="str">
        <f>IF(AND($C234&lt;H$222,COUNT($E234:G234)&lt;$D$192),$D234/MIN($D$192,COUNT($C$231:$C$250)-COUNT($C$231:$C234)),"")</f>
        <v/>
      </c>
      <c r="I234" s="61">
        <f>IF(AND($C234&lt;I$222,COUNT($E234:H234)&lt;$D$192),$D234/MIN($D$192,COUNT($C$231:$C$250)-COUNT($C$231:$C234)),"")</f>
        <v>1.6764705882352935</v>
      </c>
      <c r="J234" s="61">
        <f>IF(AND($C234&lt;J$222,COUNT($E234:I234)&lt;$D$192),$D234/MIN($D$192,COUNT($C$231:$C$250)-COUNT($C$231:$C234)),"")</f>
        <v>1.6764705882352935</v>
      </c>
      <c r="K234" s="61">
        <f>IF(AND($C234&lt;K$222,COUNT($E234:J234)&lt;$D$192),$D234/MIN($D$192,COUNT($C$231:$C$250)-COUNT($C$231:$C234)),"")</f>
        <v>1.6764705882352935</v>
      </c>
      <c r="L234" s="61">
        <f>IF(AND($C234&lt;L$222,COUNT($E234:K234)&lt;$D$192),$D234/MIN($D$192,COUNT($C$231:$C$250)-COUNT($C$231:$C234)),"")</f>
        <v>1.6764705882352935</v>
      </c>
      <c r="M234" s="61">
        <f>IF(AND($C234&lt;M$222,COUNT($E234:L234)&lt;$D$192),$D234/MIN($D$192,COUNT($C$231:$C$250)-COUNT($C$231:$C234)),"")</f>
        <v>1.6764705882352935</v>
      </c>
      <c r="N234" s="61">
        <f>IF(AND($C234&lt;N$222,COUNT($E234:M234)&lt;$D$192),$D234/MIN($D$192,COUNT($C$231:$C$250)-COUNT($C$231:$C234)),"")</f>
        <v>1.6764705882352935</v>
      </c>
      <c r="O234" s="61">
        <f>IF(AND($C234&lt;O$222,COUNT($E234:N234)&lt;$D$192),$D234/MIN($D$192,COUNT($C$231:$C$250)-COUNT($C$231:$C234)),"")</f>
        <v>1.6764705882352935</v>
      </c>
      <c r="P234" s="61">
        <f>IF(AND($C234&lt;P$222,COUNT($E234:O234)&lt;$D$192),$D234/MIN($D$192,COUNT($C$231:$C$250)-COUNT($C$231:$C234)),"")</f>
        <v>1.6764705882352935</v>
      </c>
      <c r="Q234" s="61">
        <f>IF(AND($C234&lt;Q$222,COUNT($E234:P234)&lt;$D$192),$D234/MIN($D$192,COUNT($C$231:$C$250)-COUNT($C$231:$C234)),"")</f>
        <v>1.6764705882352935</v>
      </c>
      <c r="R234" s="61">
        <f>IF(AND($C234&lt;R$222,COUNT($E234:Q234)&lt;$D$192),$D234/MIN($D$192,COUNT($C$231:$C$250)-COUNT($C$231:$C234)),"")</f>
        <v>1.6764705882352935</v>
      </c>
      <c r="S234" s="61">
        <f>IF(AND($C234&lt;S$222,COUNT($E234:R234)&lt;$D$192),$D234/MIN($D$192,COUNT($C$231:$C$250)-COUNT($C$231:$C234)),"")</f>
        <v>1.6764705882352935</v>
      </c>
      <c r="T234" s="61">
        <f>IF(AND($C234&lt;T$222,COUNT($E234:S234)&lt;$D$192),$D234/MIN($D$192,COUNT($C$231:$C$250)-COUNT($C$231:$C234)),"")</f>
        <v>1.6764705882352935</v>
      </c>
      <c r="U234" s="61">
        <f>IF(AND($C234&lt;U$222,COUNT($E234:T234)&lt;$D$192),$D234/MIN($D$192,COUNT($C$231:$C$250)-COUNT($C$231:$C234)),"")</f>
        <v>1.6764705882352935</v>
      </c>
      <c r="V234" s="61">
        <f>IF(AND($C234&lt;V$222,COUNT($E234:U234)&lt;$D$192),$D234/MIN($D$192,COUNT($C$231:$C$250)-COUNT($C$231:$C234)),"")</f>
        <v>1.6764705882352935</v>
      </c>
      <c r="W234" s="61">
        <f>IF(AND($C234&lt;W$222,COUNT($E234:V234)&lt;$D$192),$D234/MIN($D$192,COUNT($C$231:$C$250)-COUNT($C$231:$C234)),"")</f>
        <v>1.6764705882352935</v>
      </c>
      <c r="X234" s="61">
        <f>IF(AND($C234&lt;X$222,COUNT($E234:W234)&lt;$D$192),$D234/MIN($D$192,COUNT($C$231:$C$250)-COUNT($C$231:$C234)),"")</f>
        <v>1.6764705882352935</v>
      </c>
      <c r="Y234" s="61">
        <f t="shared" si="69"/>
        <v>26.823529411764696</v>
      </c>
    </row>
    <row r="235" spans="2:25" x14ac:dyDescent="0.15">
      <c r="B235" s="69"/>
      <c r="C235" s="70">
        <v>34</v>
      </c>
      <c r="D235" s="60">
        <v>25.147058823529392</v>
      </c>
      <c r="E235" s="61" t="str">
        <f t="shared" si="68"/>
        <v/>
      </c>
      <c r="F235" s="61" t="str">
        <f>IF(AND($C235&lt;F$222,COUNT($E235:E235)&lt;$D$192),$D235/MIN($D$192,COUNT($C$231:$C$250)-COUNT($C$231:$C235)),"")</f>
        <v/>
      </c>
      <c r="G235" s="61" t="str">
        <f>IF(AND($C235&lt;G$222,COUNT($E235:F235)&lt;$D$192),$D235/MIN($D$192,COUNT($C$231:$C$250)-COUNT($C$231:$C235)),"")</f>
        <v/>
      </c>
      <c r="H235" s="61" t="str">
        <f>IF(AND($C235&lt;H$222,COUNT($E235:G235)&lt;$D$192),$D235/MIN($D$192,COUNT($C$231:$C$250)-COUNT($C$231:$C235)),"")</f>
        <v/>
      </c>
      <c r="I235" s="61" t="str">
        <f>IF(AND($C235&lt;I$222,COUNT($E235:H235)&lt;$D$192),$D235/MIN($D$192,COUNT($C$231:$C$250)-COUNT($C$231:$C235)),"")</f>
        <v/>
      </c>
      <c r="J235" s="61">
        <f>IF(AND($C235&lt;J$222,COUNT($E235:I235)&lt;$D$192),$D235/MIN($D$192,COUNT($C$231:$C$250)-COUNT($C$231:$C235)),"")</f>
        <v>1.6764705882352928</v>
      </c>
      <c r="K235" s="61">
        <f>IF(AND($C235&lt;K$222,COUNT($E235:J235)&lt;$D$192),$D235/MIN($D$192,COUNT($C$231:$C$250)-COUNT($C$231:$C235)),"")</f>
        <v>1.6764705882352928</v>
      </c>
      <c r="L235" s="61">
        <f>IF(AND($C235&lt;L$222,COUNT($E235:K235)&lt;$D$192),$D235/MIN($D$192,COUNT($C$231:$C$250)-COUNT($C$231:$C235)),"")</f>
        <v>1.6764705882352928</v>
      </c>
      <c r="M235" s="61">
        <f>IF(AND($C235&lt;M$222,COUNT($E235:L235)&lt;$D$192),$D235/MIN($D$192,COUNT($C$231:$C$250)-COUNT($C$231:$C235)),"")</f>
        <v>1.6764705882352928</v>
      </c>
      <c r="N235" s="61">
        <f>IF(AND($C235&lt;N$222,COUNT($E235:M235)&lt;$D$192),$D235/MIN($D$192,COUNT($C$231:$C$250)-COUNT($C$231:$C235)),"")</f>
        <v>1.6764705882352928</v>
      </c>
      <c r="O235" s="61">
        <f>IF(AND($C235&lt;O$222,COUNT($E235:N235)&lt;$D$192),$D235/MIN($D$192,COUNT($C$231:$C$250)-COUNT($C$231:$C235)),"")</f>
        <v>1.6764705882352928</v>
      </c>
      <c r="P235" s="61">
        <f>IF(AND($C235&lt;P$222,COUNT($E235:O235)&lt;$D$192),$D235/MIN($D$192,COUNT($C$231:$C$250)-COUNT($C$231:$C235)),"")</f>
        <v>1.6764705882352928</v>
      </c>
      <c r="Q235" s="61">
        <f>IF(AND($C235&lt;Q$222,COUNT($E235:P235)&lt;$D$192),$D235/MIN($D$192,COUNT($C$231:$C$250)-COUNT($C$231:$C235)),"")</f>
        <v>1.6764705882352928</v>
      </c>
      <c r="R235" s="61">
        <f>IF(AND($C235&lt;R$222,COUNT($E235:Q235)&lt;$D$192),$D235/MIN($D$192,COUNT($C$231:$C$250)-COUNT($C$231:$C235)),"")</f>
        <v>1.6764705882352928</v>
      </c>
      <c r="S235" s="61">
        <f>IF(AND($C235&lt;S$222,COUNT($E235:R235)&lt;$D$192),$D235/MIN($D$192,COUNT($C$231:$C$250)-COUNT($C$231:$C235)),"")</f>
        <v>1.6764705882352928</v>
      </c>
      <c r="T235" s="61">
        <f>IF(AND($C235&lt;T$222,COUNT($E235:S235)&lt;$D$192),$D235/MIN($D$192,COUNT($C$231:$C$250)-COUNT($C$231:$C235)),"")</f>
        <v>1.6764705882352928</v>
      </c>
      <c r="U235" s="61">
        <f>IF(AND($C235&lt;U$222,COUNT($E235:T235)&lt;$D$192),$D235/MIN($D$192,COUNT($C$231:$C$250)-COUNT($C$231:$C235)),"")</f>
        <v>1.6764705882352928</v>
      </c>
      <c r="V235" s="61">
        <f>IF(AND($C235&lt;V$222,COUNT($E235:U235)&lt;$D$192),$D235/MIN($D$192,COUNT($C$231:$C$250)-COUNT($C$231:$C235)),"")</f>
        <v>1.6764705882352928</v>
      </c>
      <c r="W235" s="61">
        <f>IF(AND($C235&lt;W$222,COUNT($E235:V235)&lt;$D$192),$D235/MIN($D$192,COUNT($C$231:$C$250)-COUNT($C$231:$C235)),"")</f>
        <v>1.6764705882352928</v>
      </c>
      <c r="X235" s="61">
        <f>IF(AND($C235&lt;X$222,COUNT($E235:W235)&lt;$D$192),$D235/MIN($D$192,COUNT($C$231:$C$250)-COUNT($C$231:$C235)),"")</f>
        <v>1.6764705882352928</v>
      </c>
      <c r="Y235" s="61">
        <f t="shared" si="69"/>
        <v>25.147058823529399</v>
      </c>
    </row>
    <row r="236" spans="2:25" x14ac:dyDescent="0.15">
      <c r="B236" s="69"/>
      <c r="C236" s="70">
        <v>35</v>
      </c>
      <c r="D236" s="60">
        <v>23.470588235294088</v>
      </c>
      <c r="E236" s="61" t="str">
        <f t="shared" si="68"/>
        <v/>
      </c>
      <c r="F236" s="61" t="str">
        <f>IF(AND($C236&lt;F$222,COUNT($E236:E236)&lt;$D$192),$D236/MIN($D$192,COUNT($C$231:$C$250)-COUNT($C$231:$C236)),"")</f>
        <v/>
      </c>
      <c r="G236" s="61" t="str">
        <f>IF(AND($C236&lt;G$222,COUNT($E236:F236)&lt;$D$192),$D236/MIN($D$192,COUNT($C$231:$C$250)-COUNT($C$231:$C236)),"")</f>
        <v/>
      </c>
      <c r="H236" s="61" t="str">
        <f>IF(AND($C236&lt;H$222,COUNT($E236:G236)&lt;$D$192),$D236/MIN($D$192,COUNT($C$231:$C$250)-COUNT($C$231:$C236)),"")</f>
        <v/>
      </c>
      <c r="I236" s="61" t="str">
        <f>IF(AND($C236&lt;I$222,COUNT($E236:H236)&lt;$D$192),$D236/MIN($D$192,COUNT($C$231:$C$250)-COUNT($C$231:$C236)),"")</f>
        <v/>
      </c>
      <c r="J236" s="61" t="str">
        <f>IF(AND($C236&lt;J$222,COUNT($E236:I236)&lt;$D$192),$D236/MIN($D$192,COUNT($C$231:$C$250)-COUNT($C$231:$C236)),"")</f>
        <v/>
      </c>
      <c r="K236" s="61">
        <f>IF(AND($C236&lt;K$222,COUNT($E236:J236)&lt;$D$192),$D236/MIN($D$192,COUNT($C$231:$C$250)-COUNT($C$231:$C236)),"")</f>
        <v>1.6764705882352919</v>
      </c>
      <c r="L236" s="61">
        <f>IF(AND($C236&lt;L$222,COUNT($E236:K236)&lt;$D$192),$D236/MIN($D$192,COUNT($C$231:$C$250)-COUNT($C$231:$C236)),"")</f>
        <v>1.6764705882352919</v>
      </c>
      <c r="M236" s="61">
        <f>IF(AND($C236&lt;M$222,COUNT($E236:L236)&lt;$D$192),$D236/MIN($D$192,COUNT($C$231:$C$250)-COUNT($C$231:$C236)),"")</f>
        <v>1.6764705882352919</v>
      </c>
      <c r="N236" s="61">
        <f>IF(AND($C236&lt;N$222,COUNT($E236:M236)&lt;$D$192),$D236/MIN($D$192,COUNT($C$231:$C$250)-COUNT($C$231:$C236)),"")</f>
        <v>1.6764705882352919</v>
      </c>
      <c r="O236" s="61">
        <f>IF(AND($C236&lt;O$222,COUNT($E236:N236)&lt;$D$192),$D236/MIN($D$192,COUNT($C$231:$C$250)-COUNT($C$231:$C236)),"")</f>
        <v>1.6764705882352919</v>
      </c>
      <c r="P236" s="61">
        <f>IF(AND($C236&lt;P$222,COUNT($E236:O236)&lt;$D$192),$D236/MIN($D$192,COUNT($C$231:$C$250)-COUNT($C$231:$C236)),"")</f>
        <v>1.6764705882352919</v>
      </c>
      <c r="Q236" s="61">
        <f>IF(AND($C236&lt;Q$222,COUNT($E236:P236)&lt;$D$192),$D236/MIN($D$192,COUNT($C$231:$C$250)-COUNT($C$231:$C236)),"")</f>
        <v>1.6764705882352919</v>
      </c>
      <c r="R236" s="61">
        <f>IF(AND($C236&lt;R$222,COUNT($E236:Q236)&lt;$D$192),$D236/MIN($D$192,COUNT($C$231:$C$250)-COUNT($C$231:$C236)),"")</f>
        <v>1.6764705882352919</v>
      </c>
      <c r="S236" s="61">
        <f>IF(AND($C236&lt;S$222,COUNT($E236:R236)&lt;$D$192),$D236/MIN($D$192,COUNT($C$231:$C$250)-COUNT($C$231:$C236)),"")</f>
        <v>1.6764705882352919</v>
      </c>
      <c r="T236" s="61">
        <f>IF(AND($C236&lt;T$222,COUNT($E236:S236)&lt;$D$192),$D236/MIN($D$192,COUNT($C$231:$C$250)-COUNT($C$231:$C236)),"")</f>
        <v>1.6764705882352919</v>
      </c>
      <c r="U236" s="61">
        <f>IF(AND($C236&lt;U$222,COUNT($E236:T236)&lt;$D$192),$D236/MIN($D$192,COUNT($C$231:$C$250)-COUNT($C$231:$C236)),"")</f>
        <v>1.6764705882352919</v>
      </c>
      <c r="V236" s="61">
        <f>IF(AND($C236&lt;V$222,COUNT($E236:U236)&lt;$D$192),$D236/MIN($D$192,COUNT($C$231:$C$250)-COUNT($C$231:$C236)),"")</f>
        <v>1.6764705882352919</v>
      </c>
      <c r="W236" s="61">
        <f>IF(AND($C236&lt;W$222,COUNT($E236:V236)&lt;$D$192),$D236/MIN($D$192,COUNT($C$231:$C$250)-COUNT($C$231:$C236)),"")</f>
        <v>1.6764705882352919</v>
      </c>
      <c r="X236" s="61">
        <f>IF(AND($C236&lt;X$222,COUNT($E236:W236)&lt;$D$192),$D236/MIN($D$192,COUNT($C$231:$C$250)-COUNT($C$231:$C236)),"")</f>
        <v>1.6764705882352919</v>
      </c>
      <c r="Y236" s="61">
        <f t="shared" si="69"/>
        <v>23.470588235294095</v>
      </c>
    </row>
    <row r="237" spans="2:25" x14ac:dyDescent="0.15">
      <c r="B237" s="69"/>
      <c r="C237" s="70">
        <v>36</v>
      </c>
      <c r="D237" s="60">
        <v>21.79411764705884</v>
      </c>
      <c r="E237" s="61" t="str">
        <f t="shared" si="68"/>
        <v/>
      </c>
      <c r="F237" s="61" t="str">
        <f>IF(AND($C237&lt;F$222,COUNT($E237:E237)&lt;$D$192),$D237/MIN($D$192,COUNT($C$231:$C$250)-COUNT($C$231:$C237)),"")</f>
        <v/>
      </c>
      <c r="G237" s="61" t="str">
        <f>IF(AND($C237&lt;G$222,COUNT($E237:F237)&lt;$D$192),$D237/MIN($D$192,COUNT($C$231:$C$250)-COUNT($C$231:$C237)),"")</f>
        <v/>
      </c>
      <c r="H237" s="61" t="str">
        <f>IF(AND($C237&lt;H$222,COUNT($E237:G237)&lt;$D$192),$D237/MIN($D$192,COUNT($C$231:$C$250)-COUNT($C$231:$C237)),"")</f>
        <v/>
      </c>
      <c r="I237" s="61" t="str">
        <f>IF(AND($C237&lt;I$222,COUNT($E237:H237)&lt;$D$192),$D237/MIN($D$192,COUNT($C$231:$C$250)-COUNT($C$231:$C237)),"")</f>
        <v/>
      </c>
      <c r="J237" s="61" t="str">
        <f>IF(AND($C237&lt;J$222,COUNT($E237:I237)&lt;$D$192),$D237/MIN($D$192,COUNT($C$231:$C$250)-COUNT($C$231:$C237)),"")</f>
        <v/>
      </c>
      <c r="K237" s="61" t="str">
        <f>IF(AND($C237&lt;K$222,COUNT($E237:J237)&lt;$D$192),$D237/MIN($D$192,COUNT($C$231:$C$250)-COUNT($C$231:$C237)),"")</f>
        <v/>
      </c>
      <c r="L237" s="61">
        <f>IF(AND($C237&lt;L$222,COUNT($E237:K237)&lt;$D$192),$D237/MIN($D$192,COUNT($C$231:$C$250)-COUNT($C$231:$C237)),"")</f>
        <v>1.6764705882352955</v>
      </c>
      <c r="M237" s="61">
        <f>IF(AND($C237&lt;M$222,COUNT($E237:L237)&lt;$D$192),$D237/MIN($D$192,COUNT($C$231:$C$250)-COUNT($C$231:$C237)),"")</f>
        <v>1.6764705882352955</v>
      </c>
      <c r="N237" s="61">
        <f>IF(AND($C237&lt;N$222,COUNT($E237:M237)&lt;$D$192),$D237/MIN($D$192,COUNT($C$231:$C$250)-COUNT($C$231:$C237)),"")</f>
        <v>1.6764705882352955</v>
      </c>
      <c r="O237" s="61">
        <f>IF(AND($C237&lt;O$222,COUNT($E237:N237)&lt;$D$192),$D237/MIN($D$192,COUNT($C$231:$C$250)-COUNT($C$231:$C237)),"")</f>
        <v>1.6764705882352955</v>
      </c>
      <c r="P237" s="61">
        <f>IF(AND($C237&lt;P$222,COUNT($E237:O237)&lt;$D$192),$D237/MIN($D$192,COUNT($C$231:$C$250)-COUNT($C$231:$C237)),"")</f>
        <v>1.6764705882352955</v>
      </c>
      <c r="Q237" s="61">
        <f>IF(AND($C237&lt;Q$222,COUNT($E237:P237)&lt;$D$192),$D237/MIN($D$192,COUNT($C$231:$C$250)-COUNT($C$231:$C237)),"")</f>
        <v>1.6764705882352955</v>
      </c>
      <c r="R237" s="61">
        <f>IF(AND($C237&lt;R$222,COUNT($E237:Q237)&lt;$D$192),$D237/MIN($D$192,COUNT($C$231:$C$250)-COUNT($C$231:$C237)),"")</f>
        <v>1.6764705882352955</v>
      </c>
      <c r="S237" s="61">
        <f>IF(AND($C237&lt;S$222,COUNT($E237:R237)&lt;$D$192),$D237/MIN($D$192,COUNT($C$231:$C$250)-COUNT($C$231:$C237)),"")</f>
        <v>1.6764705882352955</v>
      </c>
      <c r="T237" s="61">
        <f>IF(AND($C237&lt;T$222,COUNT($E237:S237)&lt;$D$192),$D237/MIN($D$192,COUNT($C$231:$C$250)-COUNT($C$231:$C237)),"")</f>
        <v>1.6764705882352955</v>
      </c>
      <c r="U237" s="61">
        <f>IF(AND($C237&lt;U$222,COUNT($E237:T237)&lt;$D$192),$D237/MIN($D$192,COUNT($C$231:$C$250)-COUNT($C$231:$C237)),"")</f>
        <v>1.6764705882352955</v>
      </c>
      <c r="V237" s="61">
        <f>IF(AND($C237&lt;V$222,COUNT($E237:U237)&lt;$D$192),$D237/MIN($D$192,COUNT($C$231:$C$250)-COUNT($C$231:$C237)),"")</f>
        <v>1.6764705882352955</v>
      </c>
      <c r="W237" s="61">
        <f>IF(AND($C237&lt;W$222,COUNT($E237:V237)&lt;$D$192),$D237/MIN($D$192,COUNT($C$231:$C$250)-COUNT($C$231:$C237)),"")</f>
        <v>1.6764705882352955</v>
      </c>
      <c r="X237" s="61">
        <f>IF(AND($C237&lt;X$222,COUNT($E237:W237)&lt;$D$192),$D237/MIN($D$192,COUNT($C$231:$C$250)-COUNT($C$231:$C237)),"")</f>
        <v>1.6764705882352955</v>
      </c>
      <c r="Y237" s="61">
        <f t="shared" si="69"/>
        <v>21.794117647058847</v>
      </c>
    </row>
    <row r="238" spans="2:25" x14ac:dyDescent="0.15">
      <c r="B238" s="69"/>
      <c r="C238" s="70">
        <v>37</v>
      </c>
      <c r="D238" s="60">
        <v>20.117647058823536</v>
      </c>
      <c r="E238" s="61" t="str">
        <f t="shared" si="68"/>
        <v/>
      </c>
      <c r="F238" s="61" t="str">
        <f>IF(AND($C238&lt;F$222,COUNT($E238:E238)&lt;$D$192),$D238/MIN($D$192,COUNT($C$231:$C$250)-COUNT($C$231:$C238)),"")</f>
        <v/>
      </c>
      <c r="G238" s="61" t="str">
        <f>IF(AND($C238&lt;G$222,COUNT($E238:F238)&lt;$D$192),$D238/MIN($D$192,COUNT($C$231:$C$250)-COUNT($C$231:$C238)),"")</f>
        <v/>
      </c>
      <c r="H238" s="61" t="str">
        <f>IF(AND($C238&lt;H$222,COUNT($E238:G238)&lt;$D$192),$D238/MIN($D$192,COUNT($C$231:$C$250)-COUNT($C$231:$C238)),"")</f>
        <v/>
      </c>
      <c r="I238" s="61" t="str">
        <f>IF(AND($C238&lt;I$222,COUNT($E238:H238)&lt;$D$192),$D238/MIN($D$192,COUNT($C$231:$C$250)-COUNT($C$231:$C238)),"")</f>
        <v/>
      </c>
      <c r="J238" s="61" t="str">
        <f>IF(AND($C238&lt;J$222,COUNT($E238:I238)&lt;$D$192),$D238/MIN($D$192,COUNT($C$231:$C$250)-COUNT($C$231:$C238)),"")</f>
        <v/>
      </c>
      <c r="K238" s="61" t="str">
        <f>IF(AND($C238&lt;K$222,COUNT($E238:J238)&lt;$D$192),$D238/MIN($D$192,COUNT($C$231:$C$250)-COUNT($C$231:$C238)),"")</f>
        <v/>
      </c>
      <c r="L238" s="61" t="str">
        <f>IF(AND($C238&lt;L$222,COUNT($E238:K238)&lt;$D$192),$D238/MIN($D$192,COUNT($C$231:$C$250)-COUNT($C$231:$C238)),"")</f>
        <v/>
      </c>
      <c r="M238" s="61">
        <f>IF(AND($C238&lt;M$222,COUNT($E238:L238)&lt;$D$192),$D238/MIN($D$192,COUNT($C$231:$C$250)-COUNT($C$231:$C238)),"")</f>
        <v>1.6764705882352946</v>
      </c>
      <c r="N238" s="61">
        <f>IF(AND($C238&lt;N$222,COUNT($E238:M238)&lt;$D$192),$D238/MIN($D$192,COUNT($C$231:$C$250)-COUNT($C$231:$C238)),"")</f>
        <v>1.6764705882352946</v>
      </c>
      <c r="O238" s="61">
        <f>IF(AND($C238&lt;O$222,COUNT($E238:N238)&lt;$D$192),$D238/MIN($D$192,COUNT($C$231:$C$250)-COUNT($C$231:$C238)),"")</f>
        <v>1.6764705882352946</v>
      </c>
      <c r="P238" s="61">
        <f>IF(AND($C238&lt;P$222,COUNT($E238:O238)&lt;$D$192),$D238/MIN($D$192,COUNT($C$231:$C$250)-COUNT($C$231:$C238)),"")</f>
        <v>1.6764705882352946</v>
      </c>
      <c r="Q238" s="61">
        <f>IF(AND($C238&lt;Q$222,COUNT($E238:P238)&lt;$D$192),$D238/MIN($D$192,COUNT($C$231:$C$250)-COUNT($C$231:$C238)),"")</f>
        <v>1.6764705882352946</v>
      </c>
      <c r="R238" s="61">
        <f>IF(AND($C238&lt;R$222,COUNT($E238:Q238)&lt;$D$192),$D238/MIN($D$192,COUNT($C$231:$C$250)-COUNT($C$231:$C238)),"")</f>
        <v>1.6764705882352946</v>
      </c>
      <c r="S238" s="61">
        <f>IF(AND($C238&lt;S$222,COUNT($E238:R238)&lt;$D$192),$D238/MIN($D$192,COUNT($C$231:$C$250)-COUNT($C$231:$C238)),"")</f>
        <v>1.6764705882352946</v>
      </c>
      <c r="T238" s="61">
        <f>IF(AND($C238&lt;T$222,COUNT($E238:S238)&lt;$D$192),$D238/MIN($D$192,COUNT($C$231:$C$250)-COUNT($C$231:$C238)),"")</f>
        <v>1.6764705882352946</v>
      </c>
      <c r="U238" s="61">
        <f>IF(AND($C238&lt;U$222,COUNT($E238:T238)&lt;$D$192),$D238/MIN($D$192,COUNT($C$231:$C$250)-COUNT($C$231:$C238)),"")</f>
        <v>1.6764705882352946</v>
      </c>
      <c r="V238" s="61">
        <f>IF(AND($C238&lt;V$222,COUNT($E238:U238)&lt;$D$192),$D238/MIN($D$192,COUNT($C$231:$C$250)-COUNT($C$231:$C238)),"")</f>
        <v>1.6764705882352946</v>
      </c>
      <c r="W238" s="61">
        <f>IF(AND($C238&lt;W$222,COUNT($E238:V238)&lt;$D$192),$D238/MIN($D$192,COUNT($C$231:$C$250)-COUNT($C$231:$C238)),"")</f>
        <v>1.6764705882352946</v>
      </c>
      <c r="X238" s="61">
        <f>IF(AND($C238&lt;X$222,COUNT($E238:W238)&lt;$D$192),$D238/MIN($D$192,COUNT($C$231:$C$250)-COUNT($C$231:$C238)),"")</f>
        <v>1.6764705882352946</v>
      </c>
      <c r="Y238" s="61">
        <f t="shared" si="69"/>
        <v>20.117647058823536</v>
      </c>
    </row>
    <row r="239" spans="2:25" x14ac:dyDescent="0.15">
      <c r="B239" s="69"/>
      <c r="C239" s="70">
        <v>38</v>
      </c>
      <c r="D239" s="60">
        <v>73.764705882352928</v>
      </c>
      <c r="E239" s="61" t="str">
        <f t="shared" si="68"/>
        <v/>
      </c>
      <c r="F239" s="61" t="str">
        <f>IF(AND($C239&lt;F$222,COUNT($E239:E239)&lt;$D$192),$D239/MIN($D$192,COUNT($C$231:$C$250)-COUNT($C$231:$C239)),"")</f>
        <v/>
      </c>
      <c r="G239" s="61" t="str">
        <f>IF(AND($C239&lt;G$222,COUNT($E239:F239)&lt;$D$192),$D239/MIN($D$192,COUNT($C$231:$C$250)-COUNT($C$231:$C239)),"")</f>
        <v/>
      </c>
      <c r="H239" s="61" t="str">
        <f>IF(AND($C239&lt;H$222,COUNT($E239:G239)&lt;$D$192),$D239/MIN($D$192,COUNT($C$231:$C$250)-COUNT($C$231:$C239)),"")</f>
        <v/>
      </c>
      <c r="I239" s="61" t="str">
        <f>IF(AND($C239&lt;I$222,COUNT($E239:H239)&lt;$D$192),$D239/MIN($D$192,COUNT($C$231:$C$250)-COUNT($C$231:$C239)),"")</f>
        <v/>
      </c>
      <c r="J239" s="61" t="str">
        <f>IF(AND($C239&lt;J$222,COUNT($E239:I239)&lt;$D$192),$D239/MIN($D$192,COUNT($C$231:$C$250)-COUNT($C$231:$C239)),"")</f>
        <v/>
      </c>
      <c r="K239" s="61" t="str">
        <f>IF(AND($C239&lt;K$222,COUNT($E239:J239)&lt;$D$192),$D239/MIN($D$192,COUNT($C$231:$C$250)-COUNT($C$231:$C239)),"")</f>
        <v/>
      </c>
      <c r="L239" s="61" t="str">
        <f>IF(AND($C239&lt;L$222,COUNT($E239:K239)&lt;$D$192),$D239/MIN($D$192,COUNT($C$231:$C$250)-COUNT($C$231:$C239)),"")</f>
        <v/>
      </c>
      <c r="M239" s="61" t="str">
        <f>IF(AND($C239&lt;M$222,COUNT($E239:L239)&lt;$D$192),$D239/MIN($D$192,COUNT($C$231:$C$250)-COUNT($C$231:$C239)),"")</f>
        <v/>
      </c>
      <c r="N239" s="61">
        <f>IF(AND($C239&lt;N$222,COUNT($E239:M239)&lt;$D$192),$D239/MIN($D$192,COUNT($C$231:$C$250)-COUNT($C$231:$C239)),"")</f>
        <v>6.7058823529411749</v>
      </c>
      <c r="O239" s="61">
        <f>IF(AND($C239&lt;O$222,COUNT($E239:N239)&lt;$D$192),$D239/MIN($D$192,COUNT($C$231:$C$250)-COUNT($C$231:$C239)),"")</f>
        <v>6.7058823529411749</v>
      </c>
      <c r="P239" s="61">
        <f>IF(AND($C239&lt;P$222,COUNT($E239:O239)&lt;$D$192),$D239/MIN($D$192,COUNT($C$231:$C$250)-COUNT($C$231:$C239)),"")</f>
        <v>6.7058823529411749</v>
      </c>
      <c r="Q239" s="61">
        <f>IF(AND($C239&lt;Q$222,COUNT($E239:P239)&lt;$D$192),$D239/MIN($D$192,COUNT($C$231:$C$250)-COUNT($C$231:$C239)),"")</f>
        <v>6.7058823529411749</v>
      </c>
      <c r="R239" s="61">
        <f>IF(AND($C239&lt;R$222,COUNT($E239:Q239)&lt;$D$192),$D239/MIN($D$192,COUNT($C$231:$C$250)-COUNT($C$231:$C239)),"")</f>
        <v>6.7058823529411749</v>
      </c>
      <c r="S239" s="61">
        <f>IF(AND($C239&lt;S$222,COUNT($E239:R239)&lt;$D$192),$D239/MIN($D$192,COUNT($C$231:$C$250)-COUNT($C$231:$C239)),"")</f>
        <v>6.7058823529411749</v>
      </c>
      <c r="T239" s="61">
        <f>IF(AND($C239&lt;T$222,COUNT($E239:S239)&lt;$D$192),$D239/MIN($D$192,COUNT($C$231:$C$250)-COUNT($C$231:$C239)),"")</f>
        <v>6.7058823529411749</v>
      </c>
      <c r="U239" s="61">
        <f>IF(AND($C239&lt;U$222,COUNT($E239:T239)&lt;$D$192),$D239/MIN($D$192,COUNT($C$231:$C$250)-COUNT($C$231:$C239)),"")</f>
        <v>6.7058823529411749</v>
      </c>
      <c r="V239" s="61">
        <f>IF(AND($C239&lt;V$222,COUNT($E239:U239)&lt;$D$192),$D239/MIN($D$192,COUNT($C$231:$C$250)-COUNT($C$231:$C239)),"")</f>
        <v>6.7058823529411749</v>
      </c>
      <c r="W239" s="61">
        <f>IF(AND($C239&lt;W$222,COUNT($E239:V239)&lt;$D$192),$D239/MIN($D$192,COUNT($C$231:$C$250)-COUNT($C$231:$C239)),"")</f>
        <v>6.7058823529411749</v>
      </c>
      <c r="X239" s="61">
        <f>IF(AND($C239&lt;X$222,COUNT($E239:W239)&lt;$D$192),$D239/MIN($D$192,COUNT($C$231:$C$250)-COUNT($C$231:$C239)),"")</f>
        <v>6.7058823529411749</v>
      </c>
      <c r="Y239" s="61">
        <f t="shared" si="69"/>
        <v>73.764705882352928</v>
      </c>
    </row>
    <row r="240" spans="2:25" x14ac:dyDescent="0.15">
      <c r="B240" s="69"/>
      <c r="C240" s="70">
        <v>39</v>
      </c>
      <c r="D240" s="60">
        <v>16.764705882352928</v>
      </c>
      <c r="E240" s="61" t="str">
        <f t="shared" si="68"/>
        <v/>
      </c>
      <c r="F240" s="61" t="str">
        <f>IF(AND($C240&lt;F$222,COUNT($E240:E240)&lt;$D$192),$D240/MIN($D$192,COUNT($C$231:$C$250)-COUNT($C$231:$C240)),"")</f>
        <v/>
      </c>
      <c r="G240" s="61" t="str">
        <f>IF(AND($C240&lt;G$222,COUNT($E240:F240)&lt;$D$192),$D240/MIN($D$192,COUNT($C$231:$C$250)-COUNT($C$231:$C240)),"")</f>
        <v/>
      </c>
      <c r="H240" s="61" t="str">
        <f>IF(AND($C240&lt;H$222,COUNT($E240:G240)&lt;$D$192),$D240/MIN($D$192,COUNT($C$231:$C$250)-COUNT($C$231:$C240)),"")</f>
        <v/>
      </c>
      <c r="I240" s="61" t="str">
        <f>IF(AND($C240&lt;I$222,COUNT($E240:H240)&lt;$D$192),$D240/MIN($D$192,COUNT($C$231:$C$250)-COUNT($C$231:$C240)),"")</f>
        <v/>
      </c>
      <c r="J240" s="61" t="str">
        <f>IF(AND($C240&lt;J$222,COUNT($E240:I240)&lt;$D$192),$D240/MIN($D$192,COUNT($C$231:$C$250)-COUNT($C$231:$C240)),"")</f>
        <v/>
      </c>
      <c r="K240" s="61" t="str">
        <f>IF(AND($C240&lt;K$222,COUNT($E240:J240)&lt;$D$192),$D240/MIN($D$192,COUNT($C$231:$C$250)-COUNT($C$231:$C240)),"")</f>
        <v/>
      </c>
      <c r="L240" s="61" t="str">
        <f>IF(AND($C240&lt;L$222,COUNT($E240:K240)&lt;$D$192),$D240/MIN($D$192,COUNT($C$231:$C$250)-COUNT($C$231:$C240)),"")</f>
        <v/>
      </c>
      <c r="M240" s="61" t="str">
        <f>IF(AND($C240&lt;M$222,COUNT($E240:L240)&lt;$D$192),$D240/MIN($D$192,COUNT($C$231:$C$250)-COUNT($C$231:$C240)),"")</f>
        <v/>
      </c>
      <c r="N240" s="61" t="str">
        <f>IF(AND($C240&lt;N$222,COUNT($E240:M240)&lt;$D$192),$D240/MIN($D$192,COUNT($C$231:$C$250)-COUNT($C$231:$C240)),"")</f>
        <v/>
      </c>
      <c r="O240" s="61">
        <f>IF(AND($C240&lt;O$222,COUNT($E240:N240)&lt;$D$192),$D240/MIN($D$192,COUNT($C$231:$C$250)-COUNT($C$231:$C240)),"")</f>
        <v>1.6764705882352928</v>
      </c>
      <c r="P240" s="61">
        <f>IF(AND($C240&lt;P$222,COUNT($E240:O240)&lt;$D$192),$D240/MIN($D$192,COUNT($C$231:$C$250)-COUNT($C$231:$C240)),"")</f>
        <v>1.6764705882352928</v>
      </c>
      <c r="Q240" s="61">
        <f>IF(AND($C240&lt;Q$222,COUNT($E240:P240)&lt;$D$192),$D240/MIN($D$192,COUNT($C$231:$C$250)-COUNT($C$231:$C240)),"")</f>
        <v>1.6764705882352928</v>
      </c>
      <c r="R240" s="61">
        <f>IF(AND($C240&lt;R$222,COUNT($E240:Q240)&lt;$D$192),$D240/MIN($D$192,COUNT($C$231:$C$250)-COUNT($C$231:$C240)),"")</f>
        <v>1.6764705882352928</v>
      </c>
      <c r="S240" s="61">
        <f>IF(AND($C240&lt;S$222,COUNT($E240:R240)&lt;$D$192),$D240/MIN($D$192,COUNT($C$231:$C$250)-COUNT($C$231:$C240)),"")</f>
        <v>1.6764705882352928</v>
      </c>
      <c r="T240" s="61">
        <f>IF(AND($C240&lt;T$222,COUNT($E240:S240)&lt;$D$192),$D240/MIN($D$192,COUNT($C$231:$C$250)-COUNT($C$231:$C240)),"")</f>
        <v>1.6764705882352928</v>
      </c>
      <c r="U240" s="61">
        <f>IF(AND($C240&lt;U$222,COUNT($E240:T240)&lt;$D$192),$D240/MIN($D$192,COUNT($C$231:$C$250)-COUNT($C$231:$C240)),"")</f>
        <v>1.6764705882352928</v>
      </c>
      <c r="V240" s="61">
        <f>IF(AND($C240&lt;V$222,COUNT($E240:U240)&lt;$D$192),$D240/MIN($D$192,COUNT($C$231:$C$250)-COUNT($C$231:$C240)),"")</f>
        <v>1.6764705882352928</v>
      </c>
      <c r="W240" s="61">
        <f>IF(AND($C240&lt;W$222,COUNT($E240:V240)&lt;$D$192),$D240/MIN($D$192,COUNT($C$231:$C$250)-COUNT($C$231:$C240)),"")</f>
        <v>1.6764705882352928</v>
      </c>
      <c r="X240" s="61">
        <f>IF(AND($C240&lt;X$222,COUNT($E240:W240)&lt;$D$192),$D240/MIN($D$192,COUNT($C$231:$C$250)-COUNT($C$231:$C240)),"")</f>
        <v>1.6764705882352928</v>
      </c>
      <c r="Y240" s="61">
        <f t="shared" si="69"/>
        <v>16.764705882352931</v>
      </c>
    </row>
    <row r="241" spans="1:26" x14ac:dyDescent="0.15">
      <c r="B241" s="69"/>
      <c r="C241" s="70">
        <v>40</v>
      </c>
      <c r="D241" s="60">
        <v>15.088235294117624</v>
      </c>
      <c r="E241" s="61" t="str">
        <f t="shared" si="68"/>
        <v/>
      </c>
      <c r="F241" s="61" t="str">
        <f>IF(AND($C241&lt;F$222,COUNT($E241:E241)&lt;$D$192),$D241/MIN($D$192,COUNT($C$231:$C$250)-COUNT($C$231:$C241)),"")</f>
        <v/>
      </c>
      <c r="G241" s="61" t="str">
        <f>IF(AND($C241&lt;G$222,COUNT($E241:F241)&lt;$D$192),$D241/MIN($D$192,COUNT($C$231:$C$250)-COUNT($C$231:$C241)),"")</f>
        <v/>
      </c>
      <c r="H241" s="61" t="str">
        <f>IF(AND($C241&lt;H$222,COUNT($E241:G241)&lt;$D$192),$D241/MIN($D$192,COUNT($C$231:$C$250)-COUNT($C$231:$C241)),"")</f>
        <v/>
      </c>
      <c r="I241" s="61" t="str">
        <f>IF(AND($C241&lt;I$222,COUNT($E241:H241)&lt;$D$192),$D241/MIN($D$192,COUNT($C$231:$C$250)-COUNT($C$231:$C241)),"")</f>
        <v/>
      </c>
      <c r="J241" s="61" t="str">
        <f>IF(AND($C241&lt;J$222,COUNT($E241:I241)&lt;$D$192),$D241/MIN($D$192,COUNT($C$231:$C$250)-COUNT($C$231:$C241)),"")</f>
        <v/>
      </c>
      <c r="K241" s="61" t="str">
        <f>IF(AND($C241&lt;K$222,COUNT($E241:J241)&lt;$D$192),$D241/MIN($D$192,COUNT($C$231:$C$250)-COUNT($C$231:$C241)),"")</f>
        <v/>
      </c>
      <c r="L241" s="61" t="str">
        <f>IF(AND($C241&lt;L$222,COUNT($E241:K241)&lt;$D$192),$D241/MIN($D$192,COUNT($C$231:$C$250)-COUNT($C$231:$C241)),"")</f>
        <v/>
      </c>
      <c r="M241" s="61" t="str">
        <f>IF(AND($C241&lt;M$222,COUNT($E241:L241)&lt;$D$192),$D241/MIN($D$192,COUNT($C$231:$C$250)-COUNT($C$231:$C241)),"")</f>
        <v/>
      </c>
      <c r="N241" s="61" t="str">
        <f>IF(AND($C241&lt;N$222,COUNT($E241:M241)&lt;$D$192),$D241/MIN($D$192,COUNT($C$231:$C$250)-COUNT($C$231:$C241)),"")</f>
        <v/>
      </c>
      <c r="O241" s="61" t="str">
        <f>IF(AND($C241&lt;O$222,COUNT($E241:N241)&lt;$D$192),$D241/MIN($D$192,COUNT($C$231:$C$250)-COUNT($C$231:$C241)),"")</f>
        <v/>
      </c>
      <c r="P241" s="61">
        <f>IF(AND($C241&lt;P$222,COUNT($E241:O241)&lt;$D$192),$D241/MIN($D$192,COUNT($C$231:$C$250)-COUNT($C$231:$C241)),"")</f>
        <v>1.6764705882352915</v>
      </c>
      <c r="Q241" s="61">
        <f>IF(AND($C241&lt;Q$222,COUNT($E241:P241)&lt;$D$192),$D241/MIN($D$192,COUNT($C$231:$C$250)-COUNT($C$231:$C241)),"")</f>
        <v>1.6764705882352915</v>
      </c>
      <c r="R241" s="61">
        <f>IF(AND($C241&lt;R$222,COUNT($E241:Q241)&lt;$D$192),$D241/MIN($D$192,COUNT($C$231:$C$250)-COUNT($C$231:$C241)),"")</f>
        <v>1.6764705882352915</v>
      </c>
      <c r="S241" s="61">
        <f>IF(AND($C241&lt;S$222,COUNT($E241:R241)&lt;$D$192),$D241/MIN($D$192,COUNT($C$231:$C$250)-COUNT($C$231:$C241)),"")</f>
        <v>1.6764705882352915</v>
      </c>
      <c r="T241" s="61">
        <f>IF(AND($C241&lt;T$222,COUNT($E241:S241)&lt;$D$192),$D241/MIN($D$192,COUNT($C$231:$C$250)-COUNT($C$231:$C241)),"")</f>
        <v>1.6764705882352915</v>
      </c>
      <c r="U241" s="61">
        <f>IF(AND($C241&lt;U$222,COUNT($E241:T241)&lt;$D$192),$D241/MIN($D$192,COUNT($C$231:$C$250)-COUNT($C$231:$C241)),"")</f>
        <v>1.6764705882352915</v>
      </c>
      <c r="V241" s="61">
        <f>IF(AND($C241&lt;V$222,COUNT($E241:U241)&lt;$D$192),$D241/MIN($D$192,COUNT($C$231:$C$250)-COUNT($C$231:$C241)),"")</f>
        <v>1.6764705882352915</v>
      </c>
      <c r="W241" s="61">
        <f>IF(AND($C241&lt;W$222,COUNT($E241:V241)&lt;$D$192),$D241/MIN($D$192,COUNT($C$231:$C$250)-COUNT($C$231:$C241)),"")</f>
        <v>1.6764705882352915</v>
      </c>
      <c r="X241" s="61">
        <f>IF(AND($C241&lt;X$222,COUNT($E241:W241)&lt;$D$192),$D241/MIN($D$192,COUNT($C$231:$C$250)-COUNT($C$231:$C241)),"")</f>
        <v>1.6764705882352915</v>
      </c>
      <c r="Y241" s="61">
        <f t="shared" si="69"/>
        <v>15.088235294117624</v>
      </c>
    </row>
    <row r="242" spans="1:26" x14ac:dyDescent="0.15">
      <c r="B242" s="69"/>
      <c r="C242" s="70">
        <v>41</v>
      </c>
      <c r="D242" s="60">
        <v>13.411764705882376</v>
      </c>
      <c r="E242" s="61" t="str">
        <f t="shared" si="68"/>
        <v/>
      </c>
      <c r="F242" s="61" t="str">
        <f>IF(AND($C242&lt;F$222,COUNT($E242:E242)&lt;$D$192),$D242/MIN($D$192,COUNT($C$231:$C$250)-COUNT($C$231:$C242)),"")</f>
        <v/>
      </c>
      <c r="G242" s="61" t="str">
        <f>IF(AND($C242&lt;G$222,COUNT($E242:F242)&lt;$D$192),$D242/MIN($D$192,COUNT($C$231:$C$250)-COUNT($C$231:$C242)),"")</f>
        <v/>
      </c>
      <c r="H242" s="61" t="str">
        <f>IF(AND($C242&lt;H$222,COUNT($E242:G242)&lt;$D$192),$D242/MIN($D$192,COUNT($C$231:$C$250)-COUNT($C$231:$C242)),"")</f>
        <v/>
      </c>
      <c r="I242" s="61" t="str">
        <f>IF(AND($C242&lt;I$222,COUNT($E242:H242)&lt;$D$192),$D242/MIN($D$192,COUNT($C$231:$C$250)-COUNT($C$231:$C242)),"")</f>
        <v/>
      </c>
      <c r="J242" s="61" t="str">
        <f>IF(AND($C242&lt;J$222,COUNT($E242:I242)&lt;$D$192),$D242/MIN($D$192,COUNT($C$231:$C$250)-COUNT($C$231:$C242)),"")</f>
        <v/>
      </c>
      <c r="K242" s="61" t="str">
        <f>IF(AND($C242&lt;K$222,COUNT($E242:J242)&lt;$D$192),$D242/MIN($D$192,COUNT($C$231:$C$250)-COUNT($C$231:$C242)),"")</f>
        <v/>
      </c>
      <c r="L242" s="61" t="str">
        <f>IF(AND($C242&lt;L$222,COUNT($E242:K242)&lt;$D$192),$D242/MIN($D$192,COUNT($C$231:$C$250)-COUNT($C$231:$C242)),"")</f>
        <v/>
      </c>
      <c r="M242" s="61" t="str">
        <f>IF(AND($C242&lt;M$222,COUNT($E242:L242)&lt;$D$192),$D242/MIN($D$192,COUNT($C$231:$C$250)-COUNT($C$231:$C242)),"")</f>
        <v/>
      </c>
      <c r="N242" s="61" t="str">
        <f>IF(AND($C242&lt;N$222,COUNT($E242:M242)&lt;$D$192),$D242/MIN($D$192,COUNT($C$231:$C$250)-COUNT($C$231:$C242)),"")</f>
        <v/>
      </c>
      <c r="O242" s="61" t="str">
        <f>IF(AND($C242&lt;O$222,COUNT($E242:N242)&lt;$D$192),$D242/MIN($D$192,COUNT($C$231:$C$250)-COUNT($C$231:$C242)),"")</f>
        <v/>
      </c>
      <c r="P242" s="61" t="str">
        <f>IF(AND($C242&lt;P$222,COUNT($E242:O242)&lt;$D$192),$D242/MIN($D$192,COUNT($C$231:$C$250)-COUNT($C$231:$C242)),"")</f>
        <v/>
      </c>
      <c r="Q242" s="61">
        <f>IF(AND($C242&lt;Q$222,COUNT($E242:P242)&lt;$D$192),$D242/MIN($D$192,COUNT($C$231:$C$250)-COUNT($C$231:$C242)),"")</f>
        <v>1.676470588235297</v>
      </c>
      <c r="R242" s="61">
        <f>IF(AND($C242&lt;R$222,COUNT($E242:Q242)&lt;$D$192),$D242/MIN($D$192,COUNT($C$231:$C$250)-COUNT($C$231:$C242)),"")</f>
        <v>1.676470588235297</v>
      </c>
      <c r="S242" s="61">
        <f>IF(AND($C242&lt;S$222,COUNT($E242:R242)&lt;$D$192),$D242/MIN($D$192,COUNT($C$231:$C$250)-COUNT($C$231:$C242)),"")</f>
        <v>1.676470588235297</v>
      </c>
      <c r="T242" s="61">
        <f>IF(AND($C242&lt;T$222,COUNT($E242:S242)&lt;$D$192),$D242/MIN($D$192,COUNT($C$231:$C$250)-COUNT($C$231:$C242)),"")</f>
        <v>1.676470588235297</v>
      </c>
      <c r="U242" s="61">
        <f>IF(AND($C242&lt;U$222,COUNT($E242:T242)&lt;$D$192),$D242/MIN($D$192,COUNT($C$231:$C$250)-COUNT($C$231:$C242)),"")</f>
        <v>1.676470588235297</v>
      </c>
      <c r="V242" s="61">
        <f>IF(AND($C242&lt;V$222,COUNT($E242:U242)&lt;$D$192),$D242/MIN($D$192,COUNT($C$231:$C$250)-COUNT($C$231:$C242)),"")</f>
        <v>1.676470588235297</v>
      </c>
      <c r="W242" s="61">
        <f>IF(AND($C242&lt;W$222,COUNT($E242:V242)&lt;$D$192),$D242/MIN($D$192,COUNT($C$231:$C$250)-COUNT($C$231:$C242)),"")</f>
        <v>1.676470588235297</v>
      </c>
      <c r="X242" s="61">
        <f>IF(AND($C242&lt;X$222,COUNT($E242:W242)&lt;$D$192),$D242/MIN($D$192,COUNT($C$231:$C$250)-COUNT($C$231:$C242)),"")</f>
        <v>1.676470588235297</v>
      </c>
      <c r="Y242" s="61">
        <f t="shared" si="69"/>
        <v>13.411764705882376</v>
      </c>
    </row>
    <row r="243" spans="1:26" x14ac:dyDescent="0.15">
      <c r="B243" s="69"/>
      <c r="C243" s="70">
        <v>42</v>
      </c>
      <c r="D243" s="60">
        <v>11.735294117647072</v>
      </c>
      <c r="E243" s="61" t="str">
        <f t="shared" si="68"/>
        <v/>
      </c>
      <c r="F243" s="61" t="str">
        <f>IF(AND($C243&lt;F$222,COUNT($E243:E243)&lt;$D$192),$D243/MIN($D$192,COUNT($C$231:$C$250)-COUNT($C$231:$C243)),"")</f>
        <v/>
      </c>
      <c r="G243" s="61" t="str">
        <f>IF(AND($C243&lt;G$222,COUNT($E243:F243)&lt;$D$192),$D243/MIN($D$192,COUNT($C$231:$C$250)-COUNT($C$231:$C243)),"")</f>
        <v/>
      </c>
      <c r="H243" s="61" t="str">
        <f>IF(AND($C243&lt;H$222,COUNT($E243:G243)&lt;$D$192),$D243/MIN($D$192,COUNT($C$231:$C$250)-COUNT($C$231:$C243)),"")</f>
        <v/>
      </c>
      <c r="I243" s="61" t="str">
        <f>IF(AND($C243&lt;I$222,COUNT($E243:H243)&lt;$D$192),$D243/MIN($D$192,COUNT($C$231:$C$250)-COUNT($C$231:$C243)),"")</f>
        <v/>
      </c>
      <c r="J243" s="61" t="str">
        <f>IF(AND($C243&lt;J$222,COUNT($E243:I243)&lt;$D$192),$D243/MIN($D$192,COUNT($C$231:$C$250)-COUNT($C$231:$C243)),"")</f>
        <v/>
      </c>
      <c r="K243" s="61" t="str">
        <f>IF(AND($C243&lt;K$222,COUNT($E243:J243)&lt;$D$192),$D243/MIN($D$192,COUNT($C$231:$C$250)-COUNT($C$231:$C243)),"")</f>
        <v/>
      </c>
      <c r="L243" s="61" t="str">
        <f>IF(AND($C243&lt;L$222,COUNT($E243:K243)&lt;$D$192),$D243/MIN($D$192,COUNT($C$231:$C$250)-COUNT($C$231:$C243)),"")</f>
        <v/>
      </c>
      <c r="M243" s="61" t="str">
        <f>IF(AND($C243&lt;M$222,COUNT($E243:L243)&lt;$D$192),$D243/MIN($D$192,COUNT($C$231:$C$250)-COUNT($C$231:$C243)),"")</f>
        <v/>
      </c>
      <c r="N243" s="61" t="str">
        <f>IF(AND($C243&lt;N$222,COUNT($E243:M243)&lt;$D$192),$D243/MIN($D$192,COUNT($C$231:$C$250)-COUNT($C$231:$C243)),"")</f>
        <v/>
      </c>
      <c r="O243" s="61" t="str">
        <f>IF(AND($C243&lt;O$222,COUNT($E243:N243)&lt;$D$192),$D243/MIN($D$192,COUNT($C$231:$C$250)-COUNT($C$231:$C243)),"")</f>
        <v/>
      </c>
      <c r="P243" s="61" t="str">
        <f>IF(AND($C243&lt;P$222,COUNT($E243:O243)&lt;$D$192),$D243/MIN($D$192,COUNT($C$231:$C$250)-COUNT($C$231:$C243)),"")</f>
        <v/>
      </c>
      <c r="Q243" s="61" t="str">
        <f>IF(AND($C243&lt;Q$222,COUNT($E243:P243)&lt;$D$192),$D243/MIN($D$192,COUNT($C$231:$C$250)-COUNT($C$231:$C243)),"")</f>
        <v/>
      </c>
      <c r="R243" s="61">
        <f>IF(AND($C243&lt;R$222,COUNT($E243:Q243)&lt;$D$192),$D243/MIN($D$192,COUNT($C$231:$C$250)-COUNT($C$231:$C243)),"")</f>
        <v>1.6764705882352959</v>
      </c>
      <c r="S243" s="61">
        <f>IF(AND($C243&lt;S$222,COUNT($E243:R243)&lt;$D$192),$D243/MIN($D$192,COUNT($C$231:$C$250)-COUNT($C$231:$C243)),"")</f>
        <v>1.6764705882352959</v>
      </c>
      <c r="T243" s="61">
        <f>IF(AND($C243&lt;T$222,COUNT($E243:S243)&lt;$D$192),$D243/MIN($D$192,COUNT($C$231:$C$250)-COUNT($C$231:$C243)),"")</f>
        <v>1.6764705882352959</v>
      </c>
      <c r="U243" s="61">
        <f>IF(AND($C243&lt;U$222,COUNT($E243:T243)&lt;$D$192),$D243/MIN($D$192,COUNT($C$231:$C$250)-COUNT($C$231:$C243)),"")</f>
        <v>1.6764705882352959</v>
      </c>
      <c r="V243" s="61">
        <f>IF(AND($C243&lt;V$222,COUNT($E243:U243)&lt;$D$192),$D243/MIN($D$192,COUNT($C$231:$C$250)-COUNT($C$231:$C243)),"")</f>
        <v>1.6764705882352959</v>
      </c>
      <c r="W243" s="61">
        <f>IF(AND($C243&lt;W$222,COUNT($E243:V243)&lt;$D$192),$D243/MIN($D$192,COUNT($C$231:$C$250)-COUNT($C$231:$C243)),"")</f>
        <v>1.6764705882352959</v>
      </c>
      <c r="X243" s="61">
        <f>IF(AND($C243&lt;X$222,COUNT($E243:W243)&lt;$D$192),$D243/MIN($D$192,COUNT($C$231:$C$250)-COUNT($C$231:$C243)),"")</f>
        <v>1.6764705882352959</v>
      </c>
      <c r="Y243" s="61">
        <f t="shared" si="69"/>
        <v>11.73529411764707</v>
      </c>
    </row>
    <row r="244" spans="1:26" x14ac:dyDescent="0.15">
      <c r="B244" s="69"/>
      <c r="C244" s="70">
        <v>43</v>
      </c>
      <c r="D244" s="60">
        <v>10.058823529411768</v>
      </c>
      <c r="E244" s="61" t="str">
        <f t="shared" si="68"/>
        <v/>
      </c>
      <c r="F244" s="61" t="str">
        <f>IF(AND($C244&lt;F$222,COUNT($E244:E244)&lt;$D$192),$D244/MIN($D$192,COUNT($C$231:$C$250)-COUNT($C$231:$C244)),"")</f>
        <v/>
      </c>
      <c r="G244" s="61" t="str">
        <f>IF(AND($C244&lt;G$222,COUNT($E244:F244)&lt;$D$192),$D244/MIN($D$192,COUNT($C$231:$C$250)-COUNT($C$231:$C244)),"")</f>
        <v/>
      </c>
      <c r="H244" s="61" t="str">
        <f>IF(AND($C244&lt;H$222,COUNT($E244:G244)&lt;$D$192),$D244/MIN($D$192,COUNT($C$231:$C$250)-COUNT($C$231:$C244)),"")</f>
        <v/>
      </c>
      <c r="I244" s="61" t="str">
        <f>IF(AND($C244&lt;I$222,COUNT($E244:H244)&lt;$D$192),$D244/MIN($D$192,COUNT($C$231:$C$250)-COUNT($C$231:$C244)),"")</f>
        <v/>
      </c>
      <c r="J244" s="61" t="str">
        <f>IF(AND($C244&lt;J$222,COUNT($E244:I244)&lt;$D$192),$D244/MIN($D$192,COUNT($C$231:$C$250)-COUNT($C$231:$C244)),"")</f>
        <v/>
      </c>
      <c r="K244" s="61" t="str">
        <f>IF(AND($C244&lt;K$222,COUNT($E244:J244)&lt;$D$192),$D244/MIN($D$192,COUNT($C$231:$C$250)-COUNT($C$231:$C244)),"")</f>
        <v/>
      </c>
      <c r="L244" s="61" t="str">
        <f>IF(AND($C244&lt;L$222,COUNT($E244:K244)&lt;$D$192),$D244/MIN($D$192,COUNT($C$231:$C$250)-COUNT($C$231:$C244)),"")</f>
        <v/>
      </c>
      <c r="M244" s="61" t="str">
        <f>IF(AND($C244&lt;M$222,COUNT($E244:L244)&lt;$D$192),$D244/MIN($D$192,COUNT($C$231:$C$250)-COUNT($C$231:$C244)),"")</f>
        <v/>
      </c>
      <c r="N244" s="61" t="str">
        <f>IF(AND($C244&lt;N$222,COUNT($E244:M244)&lt;$D$192),$D244/MIN($D$192,COUNT($C$231:$C$250)-COUNT($C$231:$C244)),"")</f>
        <v/>
      </c>
      <c r="O244" s="61" t="str">
        <f>IF(AND($C244&lt;O$222,COUNT($E244:N244)&lt;$D$192),$D244/MIN($D$192,COUNT($C$231:$C$250)-COUNT($C$231:$C244)),"")</f>
        <v/>
      </c>
      <c r="P244" s="61" t="str">
        <f>IF(AND($C244&lt;P$222,COUNT($E244:O244)&lt;$D$192),$D244/MIN($D$192,COUNT($C$231:$C$250)-COUNT($C$231:$C244)),"")</f>
        <v/>
      </c>
      <c r="Q244" s="61" t="str">
        <f>IF(AND($C244&lt;Q$222,COUNT($E244:P244)&lt;$D$192),$D244/MIN($D$192,COUNT($C$231:$C$250)-COUNT($C$231:$C244)),"")</f>
        <v/>
      </c>
      <c r="R244" s="61" t="str">
        <f>IF(AND($C244&lt;R$222,COUNT($E244:Q244)&lt;$D$192),$D244/MIN($D$192,COUNT($C$231:$C$250)-COUNT($C$231:$C244)),"")</f>
        <v/>
      </c>
      <c r="S244" s="61">
        <f>IF(AND($C244&lt;S$222,COUNT($E244:R244)&lt;$D$192),$D244/MIN($D$192,COUNT($C$231:$C$250)-COUNT($C$231:$C244)),"")</f>
        <v>1.6764705882352946</v>
      </c>
      <c r="T244" s="61">
        <f>IF(AND($C244&lt;T$222,COUNT($E244:S244)&lt;$D$192),$D244/MIN($D$192,COUNT($C$231:$C$250)-COUNT($C$231:$C244)),"")</f>
        <v>1.6764705882352946</v>
      </c>
      <c r="U244" s="61">
        <f>IF(AND($C244&lt;U$222,COUNT($E244:T244)&lt;$D$192),$D244/MIN($D$192,COUNT($C$231:$C$250)-COUNT($C$231:$C244)),"")</f>
        <v>1.6764705882352946</v>
      </c>
      <c r="V244" s="61">
        <f>IF(AND($C244&lt;V$222,COUNT($E244:U244)&lt;$D$192),$D244/MIN($D$192,COUNT($C$231:$C$250)-COUNT($C$231:$C244)),"")</f>
        <v>1.6764705882352946</v>
      </c>
      <c r="W244" s="61">
        <f>IF(AND($C244&lt;W$222,COUNT($E244:V244)&lt;$D$192),$D244/MIN($D$192,COUNT($C$231:$C$250)-COUNT($C$231:$C244)),"")</f>
        <v>1.6764705882352946</v>
      </c>
      <c r="X244" s="61">
        <f>IF(AND($C244&lt;X$222,COUNT($E244:W244)&lt;$D$192),$D244/MIN($D$192,COUNT($C$231:$C$250)-COUNT($C$231:$C244)),"")</f>
        <v>1.6764705882352946</v>
      </c>
      <c r="Y244" s="61">
        <f t="shared" si="69"/>
        <v>10.058823529411768</v>
      </c>
    </row>
    <row r="245" spans="1:26" x14ac:dyDescent="0.15">
      <c r="B245" s="69"/>
      <c r="C245" s="70">
        <v>44</v>
      </c>
      <c r="D245" s="60">
        <v>8.3823529411764639</v>
      </c>
      <c r="E245" s="61" t="str">
        <f t="shared" si="68"/>
        <v/>
      </c>
      <c r="F245" s="61" t="str">
        <f>IF(AND($C245&lt;F$222,COUNT($E245:E245)&lt;$D$192),$D245/MIN($D$192,COUNT($C$231:$C$250)-COUNT($C$231:$C245)),"")</f>
        <v/>
      </c>
      <c r="G245" s="61" t="str">
        <f>IF(AND($C245&lt;G$222,COUNT($E245:F245)&lt;$D$192),$D245/MIN($D$192,COUNT($C$231:$C$250)-COUNT($C$231:$C245)),"")</f>
        <v/>
      </c>
      <c r="H245" s="61" t="str">
        <f>IF(AND($C245&lt;H$222,COUNT($E245:G245)&lt;$D$192),$D245/MIN($D$192,COUNT($C$231:$C$250)-COUNT($C$231:$C245)),"")</f>
        <v/>
      </c>
      <c r="I245" s="61" t="str">
        <f>IF(AND($C245&lt;I$222,COUNT($E245:H245)&lt;$D$192),$D245/MIN($D$192,COUNT($C$231:$C$250)-COUNT($C$231:$C245)),"")</f>
        <v/>
      </c>
      <c r="J245" s="61" t="str">
        <f>IF(AND($C245&lt;J$222,COUNT($E245:I245)&lt;$D$192),$D245/MIN($D$192,COUNT($C$231:$C$250)-COUNT($C$231:$C245)),"")</f>
        <v/>
      </c>
      <c r="K245" s="61" t="str">
        <f>IF(AND($C245&lt;K$222,COUNT($E245:J245)&lt;$D$192),$D245/MIN($D$192,COUNT($C$231:$C$250)-COUNT($C$231:$C245)),"")</f>
        <v/>
      </c>
      <c r="L245" s="61" t="str">
        <f>IF(AND($C245&lt;L$222,COUNT($E245:K245)&lt;$D$192),$D245/MIN($D$192,COUNT($C$231:$C$250)-COUNT($C$231:$C245)),"")</f>
        <v/>
      </c>
      <c r="M245" s="61" t="str">
        <f>IF(AND($C245&lt;M$222,COUNT($E245:L245)&lt;$D$192),$D245/MIN($D$192,COUNT($C$231:$C$250)-COUNT($C$231:$C245)),"")</f>
        <v/>
      </c>
      <c r="N245" s="61" t="str">
        <f>IF(AND($C245&lt;N$222,COUNT($E245:M245)&lt;$D$192),$D245/MIN($D$192,COUNT($C$231:$C$250)-COUNT($C$231:$C245)),"")</f>
        <v/>
      </c>
      <c r="O245" s="61" t="str">
        <f>IF(AND($C245&lt;O$222,COUNT($E245:N245)&lt;$D$192),$D245/MIN($D$192,COUNT($C$231:$C$250)-COUNT($C$231:$C245)),"")</f>
        <v/>
      </c>
      <c r="P245" s="61" t="str">
        <f>IF(AND($C245&lt;P$222,COUNT($E245:O245)&lt;$D$192),$D245/MIN($D$192,COUNT($C$231:$C$250)-COUNT($C$231:$C245)),"")</f>
        <v/>
      </c>
      <c r="Q245" s="61" t="str">
        <f>IF(AND($C245&lt;Q$222,COUNT($E245:P245)&lt;$D$192),$D245/MIN($D$192,COUNT($C$231:$C$250)-COUNT($C$231:$C245)),"")</f>
        <v/>
      </c>
      <c r="R245" s="61" t="str">
        <f>IF(AND($C245&lt;R$222,COUNT($E245:Q245)&lt;$D$192),$D245/MIN($D$192,COUNT($C$231:$C$250)-COUNT($C$231:$C245)),"")</f>
        <v/>
      </c>
      <c r="S245" s="61" t="str">
        <f>IF(AND($C245&lt;S$222,COUNT($E245:R245)&lt;$D$192),$D245/MIN($D$192,COUNT($C$231:$C$250)-COUNT($C$231:$C245)),"")</f>
        <v/>
      </c>
      <c r="T245" s="61">
        <f>IF(AND($C245&lt;T$222,COUNT($E245:S245)&lt;$D$192),$D245/MIN($D$192,COUNT($C$231:$C$250)-COUNT($C$231:$C245)),"")</f>
        <v>1.6764705882352928</v>
      </c>
      <c r="U245" s="61">
        <f>IF(AND($C245&lt;U$222,COUNT($E245:T245)&lt;$D$192),$D245/MIN($D$192,COUNT($C$231:$C$250)-COUNT($C$231:$C245)),"")</f>
        <v>1.6764705882352928</v>
      </c>
      <c r="V245" s="61">
        <f>IF(AND($C245&lt;V$222,COUNT($E245:U245)&lt;$D$192),$D245/MIN($D$192,COUNT($C$231:$C$250)-COUNT($C$231:$C245)),"")</f>
        <v>1.6764705882352928</v>
      </c>
      <c r="W245" s="61">
        <f>IF(AND($C245&lt;W$222,COUNT($E245:V245)&lt;$D$192),$D245/MIN($D$192,COUNT($C$231:$C$250)-COUNT($C$231:$C245)),"")</f>
        <v>1.6764705882352928</v>
      </c>
      <c r="X245" s="61">
        <f>IF(AND($C245&lt;X$222,COUNT($E245:W245)&lt;$D$192),$D245/MIN($D$192,COUNT($C$231:$C$250)-COUNT($C$231:$C245)),"")</f>
        <v>1.6764705882352928</v>
      </c>
      <c r="Y245" s="61">
        <f t="shared" si="69"/>
        <v>8.3823529411764639</v>
      </c>
    </row>
    <row r="246" spans="1:26" x14ac:dyDescent="0.15">
      <c r="B246" s="69"/>
      <c r="C246" s="70">
        <v>45</v>
      </c>
      <c r="D246" s="60">
        <v>6.7058823529411598</v>
      </c>
      <c r="E246" s="61" t="str">
        <f t="shared" si="68"/>
        <v/>
      </c>
      <c r="F246" s="61" t="str">
        <f>IF(AND($C246&lt;F$222,COUNT($E246:E246)&lt;$D$192),$D246/MIN($D$192,COUNT($C$231:$C$250)-COUNT($C$231:$C246)),"")</f>
        <v/>
      </c>
      <c r="G246" s="61" t="str">
        <f>IF(AND($C246&lt;G$222,COUNT($E246:F246)&lt;$D$192),$D246/MIN($D$192,COUNT($C$231:$C$250)-COUNT($C$231:$C246)),"")</f>
        <v/>
      </c>
      <c r="H246" s="61" t="str">
        <f>IF(AND($C246&lt;H$222,COUNT($E246:G246)&lt;$D$192),$D246/MIN($D$192,COUNT($C$231:$C$250)-COUNT($C$231:$C246)),"")</f>
        <v/>
      </c>
      <c r="I246" s="61" t="str">
        <f>IF(AND($C246&lt;I$222,COUNT($E246:H246)&lt;$D$192),$D246/MIN($D$192,COUNT($C$231:$C$250)-COUNT($C$231:$C246)),"")</f>
        <v/>
      </c>
      <c r="J246" s="61" t="str">
        <f>IF(AND($C246&lt;J$222,COUNT($E246:I246)&lt;$D$192),$D246/MIN($D$192,COUNT($C$231:$C$250)-COUNT($C$231:$C246)),"")</f>
        <v/>
      </c>
      <c r="K246" s="61" t="str">
        <f>IF(AND($C246&lt;K$222,COUNT($E246:J246)&lt;$D$192),$D246/MIN($D$192,COUNT($C$231:$C$250)-COUNT($C$231:$C246)),"")</f>
        <v/>
      </c>
      <c r="L246" s="61" t="str">
        <f>IF(AND($C246&lt;L$222,COUNT($E246:K246)&lt;$D$192),$D246/MIN($D$192,COUNT($C$231:$C$250)-COUNT($C$231:$C246)),"")</f>
        <v/>
      </c>
      <c r="M246" s="61" t="str">
        <f>IF(AND($C246&lt;M$222,COUNT($E246:L246)&lt;$D$192),$D246/MIN($D$192,COUNT($C$231:$C$250)-COUNT($C$231:$C246)),"")</f>
        <v/>
      </c>
      <c r="N246" s="61" t="str">
        <f>IF(AND($C246&lt;N$222,COUNT($E246:M246)&lt;$D$192),$D246/MIN($D$192,COUNT($C$231:$C$250)-COUNT($C$231:$C246)),"")</f>
        <v/>
      </c>
      <c r="O246" s="61" t="str">
        <f>IF(AND($C246&lt;O$222,COUNT($E246:N246)&lt;$D$192),$D246/MIN($D$192,COUNT($C$231:$C$250)-COUNT($C$231:$C246)),"")</f>
        <v/>
      </c>
      <c r="P246" s="61" t="str">
        <f>IF(AND($C246&lt;P$222,COUNT($E246:O246)&lt;$D$192),$D246/MIN($D$192,COUNT($C$231:$C$250)-COUNT($C$231:$C246)),"")</f>
        <v/>
      </c>
      <c r="Q246" s="61" t="str">
        <f>IF(AND($C246&lt;Q$222,COUNT($E246:P246)&lt;$D$192),$D246/MIN($D$192,COUNT($C$231:$C$250)-COUNT($C$231:$C246)),"")</f>
        <v/>
      </c>
      <c r="R246" s="61" t="str">
        <f>IF(AND($C246&lt;R$222,COUNT($E246:Q246)&lt;$D$192),$D246/MIN($D$192,COUNT($C$231:$C$250)-COUNT($C$231:$C246)),"")</f>
        <v/>
      </c>
      <c r="S246" s="61" t="str">
        <f>IF(AND($C246&lt;S$222,COUNT($E246:R246)&lt;$D$192),$D246/MIN($D$192,COUNT($C$231:$C$250)-COUNT($C$231:$C246)),"")</f>
        <v/>
      </c>
      <c r="T246" s="61" t="str">
        <f>IF(AND($C246&lt;T$222,COUNT($E246:S246)&lt;$D$192),$D246/MIN($D$192,COUNT($C$231:$C$250)-COUNT($C$231:$C246)),"")</f>
        <v/>
      </c>
      <c r="U246" s="61">
        <f>IF(AND($C246&lt;U$222,COUNT($E246:T246)&lt;$D$192),$D246/MIN($D$192,COUNT($C$231:$C$250)-COUNT($C$231:$C246)),"")</f>
        <v>1.6764705882352899</v>
      </c>
      <c r="V246" s="61">
        <f>IF(AND($C246&lt;V$222,COUNT($E246:U246)&lt;$D$192),$D246/MIN($D$192,COUNT($C$231:$C$250)-COUNT($C$231:$C246)),"")</f>
        <v>1.6764705882352899</v>
      </c>
      <c r="W246" s="61">
        <f>IF(AND($C246&lt;W$222,COUNT($E246:V246)&lt;$D$192),$D246/MIN($D$192,COUNT($C$231:$C$250)-COUNT($C$231:$C246)),"")</f>
        <v>1.6764705882352899</v>
      </c>
      <c r="X246" s="61">
        <f>IF(AND($C246&lt;X$222,COUNT($E246:W246)&lt;$D$192),$D246/MIN($D$192,COUNT($C$231:$C$250)-COUNT($C$231:$C246)),"")</f>
        <v>1.6764705882352899</v>
      </c>
      <c r="Y246" s="61">
        <f t="shared" si="69"/>
        <v>6.7058823529411598</v>
      </c>
    </row>
    <row r="247" spans="1:26" x14ac:dyDescent="0.15">
      <c r="B247" s="69"/>
      <c r="C247" s="70">
        <v>46</v>
      </c>
      <c r="D247" s="60">
        <v>5.0294117647058556</v>
      </c>
      <c r="E247" s="61" t="str">
        <f t="shared" si="68"/>
        <v/>
      </c>
      <c r="F247" s="61" t="str">
        <f>IF(AND($C247&lt;F$222,COUNT($E247:E247)&lt;$D$192),$D247/MIN($D$192,COUNT($C$231:$C$250)-COUNT($C$231:$C247)),"")</f>
        <v/>
      </c>
      <c r="G247" s="61" t="str">
        <f>IF(AND($C247&lt;G$222,COUNT($E247:F247)&lt;$D$192),$D247/MIN($D$192,COUNT($C$231:$C$250)-COUNT($C$231:$C247)),"")</f>
        <v/>
      </c>
      <c r="H247" s="61" t="str">
        <f>IF(AND($C247&lt;H$222,COUNT($E247:G247)&lt;$D$192),$D247/MIN($D$192,COUNT($C$231:$C$250)-COUNT($C$231:$C247)),"")</f>
        <v/>
      </c>
      <c r="I247" s="61" t="str">
        <f>IF(AND($C247&lt;I$222,COUNT($E247:H247)&lt;$D$192),$D247/MIN($D$192,COUNT($C$231:$C$250)-COUNT($C$231:$C247)),"")</f>
        <v/>
      </c>
      <c r="J247" s="61" t="str">
        <f>IF(AND($C247&lt;J$222,COUNT($E247:I247)&lt;$D$192),$D247/MIN($D$192,COUNT($C$231:$C$250)-COUNT($C$231:$C247)),"")</f>
        <v/>
      </c>
      <c r="K247" s="61" t="str">
        <f>IF(AND($C247&lt;K$222,COUNT($E247:J247)&lt;$D$192),$D247/MIN($D$192,COUNT($C$231:$C$250)-COUNT($C$231:$C247)),"")</f>
        <v/>
      </c>
      <c r="L247" s="61" t="str">
        <f>IF(AND($C247&lt;L$222,COUNT($E247:K247)&lt;$D$192),$D247/MIN($D$192,COUNT($C$231:$C$250)-COUNT($C$231:$C247)),"")</f>
        <v/>
      </c>
      <c r="M247" s="61" t="str">
        <f>IF(AND($C247&lt;M$222,COUNT($E247:L247)&lt;$D$192),$D247/MIN($D$192,COUNT($C$231:$C$250)-COUNT($C$231:$C247)),"")</f>
        <v/>
      </c>
      <c r="N247" s="61" t="str">
        <f>IF(AND($C247&lt;N$222,COUNT($E247:M247)&lt;$D$192),$D247/MIN($D$192,COUNT($C$231:$C$250)-COUNT($C$231:$C247)),"")</f>
        <v/>
      </c>
      <c r="O247" s="61" t="str">
        <f>IF(AND($C247&lt;O$222,COUNT($E247:N247)&lt;$D$192),$D247/MIN($D$192,COUNT($C$231:$C$250)-COUNT($C$231:$C247)),"")</f>
        <v/>
      </c>
      <c r="P247" s="61" t="str">
        <f>IF(AND($C247&lt;P$222,COUNT($E247:O247)&lt;$D$192),$D247/MIN($D$192,COUNT($C$231:$C$250)-COUNT($C$231:$C247)),"")</f>
        <v/>
      </c>
      <c r="Q247" s="61" t="str">
        <f>IF(AND($C247&lt;Q$222,COUNT($E247:P247)&lt;$D$192),$D247/MIN($D$192,COUNT($C$231:$C$250)-COUNT($C$231:$C247)),"")</f>
        <v/>
      </c>
      <c r="R247" s="61" t="str">
        <f>IF(AND($C247&lt;R$222,COUNT($E247:Q247)&lt;$D$192),$D247/MIN($D$192,COUNT($C$231:$C$250)-COUNT($C$231:$C247)),"")</f>
        <v/>
      </c>
      <c r="S247" s="61" t="str">
        <f>IF(AND($C247&lt;S$222,COUNT($E247:R247)&lt;$D$192),$D247/MIN($D$192,COUNT($C$231:$C$250)-COUNT($C$231:$C247)),"")</f>
        <v/>
      </c>
      <c r="T247" s="61" t="str">
        <f>IF(AND($C247&lt;T$222,COUNT($E247:S247)&lt;$D$192),$D247/MIN($D$192,COUNT($C$231:$C$250)-COUNT($C$231:$C247)),"")</f>
        <v/>
      </c>
      <c r="U247" s="61" t="str">
        <f>IF(AND($C247&lt;U$222,COUNT($E247:T247)&lt;$D$192),$D247/MIN($D$192,COUNT($C$231:$C$250)-COUNT($C$231:$C247)),"")</f>
        <v/>
      </c>
      <c r="V247" s="61">
        <f>IF(AND($C247&lt;V$222,COUNT($E247:U247)&lt;$D$192),$D247/MIN($D$192,COUNT($C$231:$C$250)-COUNT($C$231:$C247)),"")</f>
        <v>1.6764705882352853</v>
      </c>
      <c r="W247" s="61">
        <f>IF(AND($C247&lt;W$222,COUNT($E247:V247)&lt;$D$192),$D247/MIN($D$192,COUNT($C$231:$C$250)-COUNT($C$231:$C247)),"")</f>
        <v>1.6764705882352853</v>
      </c>
      <c r="X247" s="61">
        <f>IF(AND($C247&lt;X$222,COUNT($E247:W247)&lt;$D$192),$D247/MIN($D$192,COUNT($C$231:$C$250)-COUNT($C$231:$C247)),"")</f>
        <v>1.6764705882352853</v>
      </c>
      <c r="Y247" s="61">
        <f t="shared" si="69"/>
        <v>5.0294117647058556</v>
      </c>
    </row>
    <row r="248" spans="1:26" x14ac:dyDescent="0.15">
      <c r="B248" s="69"/>
      <c r="C248" s="70">
        <v>47</v>
      </c>
      <c r="D248" s="60">
        <v>13.411764705882433</v>
      </c>
      <c r="E248" s="61" t="str">
        <f t="shared" si="68"/>
        <v/>
      </c>
      <c r="F248" s="61" t="str">
        <f>IF(AND($C248&lt;F$222,COUNT($E248:E248)&lt;$D$192),$D248/MIN($D$192,COUNT($C$231:$C$250)-COUNT($C$231:$C248)),"")</f>
        <v/>
      </c>
      <c r="G248" s="61" t="str">
        <f>IF(AND($C248&lt;G$222,COUNT($E248:F248)&lt;$D$192),$D248/MIN($D$192,COUNT($C$231:$C$250)-COUNT($C$231:$C248)),"")</f>
        <v/>
      </c>
      <c r="H248" s="61" t="str">
        <f>IF(AND($C248&lt;H$222,COUNT($E248:G248)&lt;$D$192),$D248/MIN($D$192,COUNT($C$231:$C$250)-COUNT($C$231:$C248)),"")</f>
        <v/>
      </c>
      <c r="I248" s="61" t="str">
        <f>IF(AND($C248&lt;I$222,COUNT($E248:H248)&lt;$D$192),$D248/MIN($D$192,COUNT($C$231:$C$250)-COUNT($C$231:$C248)),"")</f>
        <v/>
      </c>
      <c r="J248" s="61" t="str">
        <f>IF(AND($C248&lt;J$222,COUNT($E248:I248)&lt;$D$192),$D248/MIN($D$192,COUNT($C$231:$C$250)-COUNT($C$231:$C248)),"")</f>
        <v/>
      </c>
      <c r="K248" s="61" t="str">
        <f>IF(AND($C248&lt;K$222,COUNT($E248:J248)&lt;$D$192),$D248/MIN($D$192,COUNT($C$231:$C$250)-COUNT($C$231:$C248)),"")</f>
        <v/>
      </c>
      <c r="L248" s="61" t="str">
        <f>IF(AND($C248&lt;L$222,COUNT($E248:K248)&lt;$D$192),$D248/MIN($D$192,COUNT($C$231:$C$250)-COUNT($C$231:$C248)),"")</f>
        <v/>
      </c>
      <c r="M248" s="61" t="str">
        <f>IF(AND($C248&lt;M$222,COUNT($E248:L248)&lt;$D$192),$D248/MIN($D$192,COUNT($C$231:$C$250)-COUNT($C$231:$C248)),"")</f>
        <v/>
      </c>
      <c r="N248" s="61" t="str">
        <f>IF(AND($C248&lt;N$222,COUNT($E248:M248)&lt;$D$192),$D248/MIN($D$192,COUNT($C$231:$C$250)-COUNT($C$231:$C248)),"")</f>
        <v/>
      </c>
      <c r="O248" s="61" t="str">
        <f>IF(AND($C248&lt;O$222,COUNT($E248:N248)&lt;$D$192),$D248/MIN($D$192,COUNT($C$231:$C$250)-COUNT($C$231:$C248)),"")</f>
        <v/>
      </c>
      <c r="P248" s="61" t="str">
        <f>IF(AND($C248&lt;P$222,COUNT($E248:O248)&lt;$D$192),$D248/MIN($D$192,COUNT($C$231:$C$250)-COUNT($C$231:$C248)),"")</f>
        <v/>
      </c>
      <c r="Q248" s="61" t="str">
        <f>IF(AND($C248&lt;Q$222,COUNT($E248:P248)&lt;$D$192),$D248/MIN($D$192,COUNT($C$231:$C$250)-COUNT($C$231:$C248)),"")</f>
        <v/>
      </c>
      <c r="R248" s="61" t="str">
        <f>IF(AND($C248&lt;R$222,COUNT($E248:Q248)&lt;$D$192),$D248/MIN($D$192,COUNT($C$231:$C$250)-COUNT($C$231:$C248)),"")</f>
        <v/>
      </c>
      <c r="S248" s="61" t="str">
        <f>IF(AND($C248&lt;S$222,COUNT($E248:R248)&lt;$D$192),$D248/MIN($D$192,COUNT($C$231:$C$250)-COUNT($C$231:$C248)),"")</f>
        <v/>
      </c>
      <c r="T248" s="61" t="str">
        <f>IF(AND($C248&lt;T$222,COUNT($E248:S248)&lt;$D$192),$D248/MIN($D$192,COUNT($C$231:$C$250)-COUNT($C$231:$C248)),"")</f>
        <v/>
      </c>
      <c r="U248" s="61" t="str">
        <f>IF(AND($C248&lt;U$222,COUNT($E248:T248)&lt;$D$192),$D248/MIN($D$192,COUNT($C$231:$C$250)-COUNT($C$231:$C248)),"")</f>
        <v/>
      </c>
      <c r="V248" s="61" t="str">
        <f>IF(AND($C248&lt;V$222,COUNT($E248:U248)&lt;$D$192),$D248/MIN($D$192,COUNT($C$231:$C$250)-COUNT($C$231:$C248)),"")</f>
        <v/>
      </c>
      <c r="W248" s="61">
        <f>IF(AND($C248&lt;W$222,COUNT($E248:V248)&lt;$D$192),$D248/MIN($D$192,COUNT($C$231:$C$250)-COUNT($C$231:$C248)),"")</f>
        <v>6.7058823529412166</v>
      </c>
      <c r="X248" s="61">
        <f>IF(AND($C248&lt;X$222,COUNT($E248:W248)&lt;$D$192),$D248/MIN($D$192,COUNT($C$231:$C$250)-COUNT($C$231:$C248)),"")</f>
        <v>6.7058823529412166</v>
      </c>
      <c r="Y248" s="61">
        <f t="shared" si="69"/>
        <v>13.411764705882433</v>
      </c>
    </row>
    <row r="249" spans="1:26" x14ac:dyDescent="0.15">
      <c r="B249" s="69"/>
      <c r="C249" s="70">
        <v>48</v>
      </c>
      <c r="D249" s="60">
        <v>1.6764705882353041</v>
      </c>
      <c r="E249" s="61" t="str">
        <f t="shared" si="68"/>
        <v/>
      </c>
      <c r="F249" s="61" t="str">
        <f>IF(AND($C249&lt;F$222,COUNT($E249:E249)&lt;$D$192),$D249/MIN($D$192,COUNT($C$231:$C$250)-COUNT($C$231:$C249)),"")</f>
        <v/>
      </c>
      <c r="G249" s="61" t="str">
        <f>IF(AND($C249&lt;G$222,COUNT($E249:F249)&lt;$D$192),$D249/MIN($D$192,COUNT($C$231:$C$250)-COUNT($C$231:$C249)),"")</f>
        <v/>
      </c>
      <c r="H249" s="61" t="str">
        <f>IF(AND($C249&lt;H$222,COUNT($E249:G249)&lt;$D$192),$D249/MIN($D$192,COUNT($C$231:$C$250)-COUNT($C$231:$C249)),"")</f>
        <v/>
      </c>
      <c r="I249" s="61" t="str">
        <f>IF(AND($C249&lt;I$222,COUNT($E249:H249)&lt;$D$192),$D249/MIN($D$192,COUNT($C$231:$C$250)-COUNT($C$231:$C249)),"")</f>
        <v/>
      </c>
      <c r="J249" s="61" t="str">
        <f>IF(AND($C249&lt;J$222,COUNT($E249:I249)&lt;$D$192),$D249/MIN($D$192,COUNT($C$231:$C$250)-COUNT($C$231:$C249)),"")</f>
        <v/>
      </c>
      <c r="K249" s="61" t="str">
        <f>IF(AND($C249&lt;K$222,COUNT($E249:J249)&lt;$D$192),$D249/MIN($D$192,COUNT($C$231:$C$250)-COUNT($C$231:$C249)),"")</f>
        <v/>
      </c>
      <c r="L249" s="61" t="str">
        <f>IF(AND($C249&lt;L$222,COUNT($E249:K249)&lt;$D$192),$D249/MIN($D$192,COUNT($C$231:$C$250)-COUNT($C$231:$C249)),"")</f>
        <v/>
      </c>
      <c r="M249" s="61" t="str">
        <f>IF(AND($C249&lt;M$222,COUNT($E249:L249)&lt;$D$192),$D249/MIN($D$192,COUNT($C$231:$C$250)-COUNT($C$231:$C249)),"")</f>
        <v/>
      </c>
      <c r="N249" s="61" t="str">
        <f>IF(AND($C249&lt;N$222,COUNT($E249:M249)&lt;$D$192),$D249/MIN($D$192,COUNT($C$231:$C$250)-COUNT($C$231:$C249)),"")</f>
        <v/>
      </c>
      <c r="O249" s="61" t="str">
        <f>IF(AND($C249&lt;O$222,COUNT($E249:N249)&lt;$D$192),$D249/MIN($D$192,COUNT($C$231:$C$250)-COUNT($C$231:$C249)),"")</f>
        <v/>
      </c>
      <c r="P249" s="61" t="str">
        <f>IF(AND($C249&lt;P$222,COUNT($E249:O249)&lt;$D$192),$D249/MIN($D$192,COUNT($C$231:$C$250)-COUNT($C$231:$C249)),"")</f>
        <v/>
      </c>
      <c r="Q249" s="61" t="str">
        <f>IF(AND($C249&lt;Q$222,COUNT($E249:P249)&lt;$D$192),$D249/MIN($D$192,COUNT($C$231:$C$250)-COUNT($C$231:$C249)),"")</f>
        <v/>
      </c>
      <c r="R249" s="61" t="str">
        <f>IF(AND($C249&lt;R$222,COUNT($E249:Q249)&lt;$D$192),$D249/MIN($D$192,COUNT($C$231:$C$250)-COUNT($C$231:$C249)),"")</f>
        <v/>
      </c>
      <c r="S249" s="61" t="str">
        <f>IF(AND($C249&lt;S$222,COUNT($E249:R249)&lt;$D$192),$D249/MIN($D$192,COUNT($C$231:$C$250)-COUNT($C$231:$C249)),"")</f>
        <v/>
      </c>
      <c r="T249" s="61" t="str">
        <f>IF(AND($C249&lt;T$222,COUNT($E249:S249)&lt;$D$192),$D249/MIN($D$192,COUNT($C$231:$C$250)-COUNT($C$231:$C249)),"")</f>
        <v/>
      </c>
      <c r="U249" s="61" t="str">
        <f>IF(AND($C249&lt;U$222,COUNT($E249:T249)&lt;$D$192),$D249/MIN($D$192,COUNT($C$231:$C$250)-COUNT($C$231:$C249)),"")</f>
        <v/>
      </c>
      <c r="V249" s="61" t="str">
        <f>IF(AND($C249&lt;V$222,COUNT($E249:U249)&lt;$D$192),$D249/MIN($D$192,COUNT($C$231:$C$250)-COUNT($C$231:$C249)),"")</f>
        <v/>
      </c>
      <c r="W249" s="61" t="str">
        <f>IF(AND($C249&lt;W$222,COUNT($E249:V249)&lt;$D$192),$D249/MIN($D$192,COUNT($C$231:$C$250)-COUNT($C$231:$C249)),"")</f>
        <v/>
      </c>
      <c r="X249" s="61">
        <f>IF(AND($C249&lt;X$222,COUNT($E249:W249)&lt;$D$192),$D249/MIN($D$192,COUNT($C$231:$C$250)-COUNT($C$231:$C249)),"")</f>
        <v>1.6764705882353041</v>
      </c>
      <c r="Y249" s="61">
        <f t="shared" si="69"/>
        <v>1.6764705882353041</v>
      </c>
    </row>
    <row r="250" spans="1:26" x14ac:dyDescent="0.15">
      <c r="B250" s="69"/>
      <c r="C250" s="70">
        <v>49</v>
      </c>
      <c r="D250" s="62">
        <v>0</v>
      </c>
      <c r="E250" s="61" t="str">
        <f t="shared" si="68"/>
        <v/>
      </c>
      <c r="F250" s="61" t="str">
        <f>IF(AND($C250&lt;F$222,COUNT($E250:E250)&lt;$D$192),$D250/MIN($D$192,COUNT($C$231:$C$250)-COUNT($C$231:$C250)),"")</f>
        <v/>
      </c>
      <c r="G250" s="61" t="str">
        <f>IF(AND($C250&lt;G$222,COUNT($E250:F250)&lt;$D$192),$D250/MIN($D$192,COUNT($C$231:$C$250)-COUNT($C$231:$C250)),"")</f>
        <v/>
      </c>
      <c r="H250" s="61" t="str">
        <f>IF(AND($C250&lt;H$222,COUNT($E250:G250)&lt;$D$192),$D250/MIN($D$192,COUNT($C$231:$C$250)-COUNT($C$231:$C250)),"")</f>
        <v/>
      </c>
      <c r="I250" s="61" t="str">
        <f>IF(AND($C250&lt;I$222,COUNT($E250:H250)&lt;$D$192),$D250/MIN($D$192,COUNT($C$231:$C$250)-COUNT($C$231:$C250)),"")</f>
        <v/>
      </c>
      <c r="J250" s="61" t="str">
        <f>IF(AND($C250&lt;J$222,COUNT($E250:I250)&lt;$D$192),$D250/MIN($D$192,COUNT($C$231:$C$250)-COUNT($C$231:$C250)),"")</f>
        <v/>
      </c>
      <c r="K250" s="61" t="str">
        <f>IF(AND($C250&lt;K$222,COUNT($E250:J250)&lt;$D$192),$D250/MIN($D$192,COUNT($C$231:$C$250)-COUNT($C$231:$C250)),"")</f>
        <v/>
      </c>
      <c r="L250" s="61" t="str">
        <f>IF(AND($C250&lt;L$222,COUNT($E250:K250)&lt;$D$192),$D250/MIN($D$192,COUNT($C$231:$C$250)-COUNT($C$231:$C250)),"")</f>
        <v/>
      </c>
      <c r="M250" s="61" t="str">
        <f>IF(AND($C250&lt;M$222,COUNT($E250:L250)&lt;$D$192),$D250/MIN($D$192,COUNT($C$231:$C$250)-COUNT($C$231:$C250)),"")</f>
        <v/>
      </c>
      <c r="N250" s="61" t="str">
        <f>IF(AND($C250&lt;N$222,COUNT($E250:M250)&lt;$D$192),$D250/MIN($D$192,COUNT($C$231:$C$250)-COUNT($C$231:$C250)),"")</f>
        <v/>
      </c>
      <c r="O250" s="61" t="str">
        <f>IF(AND($C250&lt;O$222,COUNT($E250:N250)&lt;$D$192),$D250/MIN($D$192,COUNT($C$231:$C$250)-COUNT($C$231:$C250)),"")</f>
        <v/>
      </c>
      <c r="P250" s="61" t="str">
        <f>IF(AND($C250&lt;P$222,COUNT($E250:O250)&lt;$D$192),$D250/MIN($D$192,COUNT($C$231:$C$250)-COUNT($C$231:$C250)),"")</f>
        <v/>
      </c>
      <c r="Q250" s="61" t="str">
        <f>IF(AND($C250&lt;Q$222,COUNT($E250:P250)&lt;$D$192),$D250/MIN($D$192,COUNT($C$231:$C$250)-COUNT($C$231:$C250)),"")</f>
        <v/>
      </c>
      <c r="R250" s="61" t="str">
        <f>IF(AND($C250&lt;R$222,COUNT($E250:Q250)&lt;$D$192),$D250/MIN($D$192,COUNT($C$231:$C$250)-COUNT($C$231:$C250)),"")</f>
        <v/>
      </c>
      <c r="S250" s="61" t="str">
        <f>IF(AND($C250&lt;S$222,COUNT($E250:R250)&lt;$D$192),$D250/MIN($D$192,COUNT($C$231:$C$250)-COUNT($C$231:$C250)),"")</f>
        <v/>
      </c>
      <c r="T250" s="61" t="str">
        <f>IF(AND($C250&lt;T$222,COUNT($E250:S250)&lt;$D$192),$D250/MIN($D$192,COUNT($C$231:$C$250)-COUNT($C$231:$C250)),"")</f>
        <v/>
      </c>
      <c r="U250" s="61" t="str">
        <f>IF(AND($C250&lt;U$222,COUNT($E250:T250)&lt;$D$192),$D250/MIN($D$192,COUNT($C$231:$C$250)-COUNT($C$231:$C250)),"")</f>
        <v/>
      </c>
      <c r="V250" s="61" t="str">
        <f>IF(AND($C250&lt;V$222,COUNT($E250:U250)&lt;$D$192),$D250/MIN($D$192,COUNT($C$231:$C$250)-COUNT($C$231:$C250)),"")</f>
        <v/>
      </c>
      <c r="W250" s="61" t="str">
        <f>IF(AND($C250&lt;W$222,COUNT($E250:V250)&lt;$D$192),$D250/MIN($D$192,COUNT($C$231:$C$250)-COUNT($C$231:$C250)),"")</f>
        <v/>
      </c>
      <c r="X250" s="61" t="str">
        <f>IF(AND($C250&lt;X$222,COUNT($E250:W250)&lt;$D$192),$D250/MIN($D$192,COUNT($C$231:$C$250)-COUNT($C$231:$C250)),"")</f>
        <v/>
      </c>
      <c r="Y250" s="61">
        <f t="shared" si="69"/>
        <v>0</v>
      </c>
    </row>
    <row r="251" spans="1:26" x14ac:dyDescent="0.15">
      <c r="B251" s="33"/>
      <c r="C251" s="34" t="s">
        <v>105</v>
      </c>
      <c r="D251" s="66"/>
      <c r="E251" s="64">
        <f t="shared" ref="E251:X251" si="70">SUM(E231:E250)</f>
        <v>0</v>
      </c>
      <c r="F251" s="64">
        <f t="shared" si="70"/>
        <v>1.6764705882352942</v>
      </c>
      <c r="G251" s="64">
        <f t="shared" si="70"/>
        <v>3.3529411764705883</v>
      </c>
      <c r="H251" s="64">
        <f t="shared" si="70"/>
        <v>5.0294117647058822</v>
      </c>
      <c r="I251" s="64">
        <f t="shared" si="70"/>
        <v>6.7058823529411757</v>
      </c>
      <c r="J251" s="64">
        <f t="shared" si="70"/>
        <v>8.3823529411764692</v>
      </c>
      <c r="K251" s="64">
        <f t="shared" si="70"/>
        <v>10.058823529411761</v>
      </c>
      <c r="L251" s="64">
        <f t="shared" si="70"/>
        <v>11.735294117647056</v>
      </c>
      <c r="M251" s="64">
        <f t="shared" si="70"/>
        <v>13.411764705882351</v>
      </c>
      <c r="N251" s="64">
        <f t="shared" si="70"/>
        <v>20.117647058823525</v>
      </c>
      <c r="O251" s="64">
        <f t="shared" si="70"/>
        <v>21.794117647058819</v>
      </c>
      <c r="P251" s="64">
        <f t="shared" si="70"/>
        <v>23.470588235294109</v>
      </c>
      <c r="Q251" s="64">
        <f t="shared" si="70"/>
        <v>25.147058823529406</v>
      </c>
      <c r="R251" s="64">
        <f t="shared" si="70"/>
        <v>26.823529411764703</v>
      </c>
      <c r="S251" s="64">
        <f t="shared" si="70"/>
        <v>28.499999999999996</v>
      </c>
      <c r="T251" s="64">
        <f t="shared" si="70"/>
        <v>30.17647058823529</v>
      </c>
      <c r="U251" s="64">
        <f t="shared" si="70"/>
        <v>31.85294117647058</v>
      </c>
      <c r="V251" s="64">
        <f t="shared" si="70"/>
        <v>33.529411764705863</v>
      </c>
      <c r="W251" s="64">
        <f t="shared" si="70"/>
        <v>38.558823529411789</v>
      </c>
      <c r="X251" s="64">
        <f t="shared" si="70"/>
        <v>38.558823529411796</v>
      </c>
      <c r="Y251" s="64">
        <f t="shared" si="69"/>
        <v>378.88235294117646</v>
      </c>
    </row>
    <row r="252" spans="1:26" x14ac:dyDescent="0.15">
      <c r="B252" s="33"/>
      <c r="C252" s="34" t="s">
        <v>106</v>
      </c>
      <c r="D252" s="66"/>
      <c r="E252" s="64">
        <f>E229-E251</f>
        <v>28.5</v>
      </c>
      <c r="F252" s="64">
        <f>E252+F229-F251</f>
        <v>55.323529411764703</v>
      </c>
      <c r="G252" s="64">
        <f t="shared" ref="G252:X252" si="71">F252+G229-G251</f>
        <v>80.470588235294102</v>
      </c>
      <c r="H252" s="64">
        <f t="shared" si="71"/>
        <v>102.26470588235291</v>
      </c>
      <c r="I252" s="64">
        <f t="shared" si="71"/>
        <v>120.70588235294113</v>
      </c>
      <c r="J252" s="64">
        <f t="shared" si="71"/>
        <v>135.79411764705875</v>
      </c>
      <c r="K252" s="64">
        <f t="shared" si="71"/>
        <v>147.52941176470583</v>
      </c>
      <c r="L252" s="64">
        <f t="shared" si="71"/>
        <v>155.91176470588232</v>
      </c>
      <c r="M252" s="64">
        <f t="shared" si="71"/>
        <v>216.2647058823529</v>
      </c>
      <c r="N252" s="64">
        <f t="shared" si="71"/>
        <v>212.91176470588229</v>
      </c>
      <c r="O252" s="64">
        <f t="shared" si="71"/>
        <v>206.2058823529411</v>
      </c>
      <c r="P252" s="64">
        <f t="shared" si="71"/>
        <v>196.14705882352936</v>
      </c>
      <c r="Q252" s="64">
        <f t="shared" si="71"/>
        <v>182.73529411764702</v>
      </c>
      <c r="R252" s="64">
        <f t="shared" si="71"/>
        <v>165.97058823529409</v>
      </c>
      <c r="S252" s="64">
        <f t="shared" si="71"/>
        <v>145.85294117647055</v>
      </c>
      <c r="T252" s="64">
        <f t="shared" si="71"/>
        <v>122.38235294117642</v>
      </c>
      <c r="U252" s="64">
        <f t="shared" si="71"/>
        <v>95.558823529411697</v>
      </c>
      <c r="V252" s="64">
        <f t="shared" si="71"/>
        <v>75.44117647058826</v>
      </c>
      <c r="W252" s="64">
        <f t="shared" si="71"/>
        <v>38.558823529411775</v>
      </c>
      <c r="X252" s="64">
        <f t="shared" si="71"/>
        <v>0</v>
      </c>
      <c r="Y252" s="64"/>
    </row>
    <row r="253" spans="1:26" ht="15" thickBot="1" x14ac:dyDescent="0.2">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5" spans="1:26" ht="15.75" x14ac:dyDescent="0.15">
      <c r="A255" s="4"/>
      <c r="B255" s="33"/>
      <c r="C255" s="34" t="s">
        <v>55</v>
      </c>
      <c r="D255" s="32">
        <f>'主要工事一覧（例）'!C43</f>
        <v>20</v>
      </c>
    </row>
    <row r="256" spans="1:26" ht="15.75" x14ac:dyDescent="0.15">
      <c r="A256" s="4"/>
      <c r="B256" s="24"/>
      <c r="C256" s="24"/>
      <c r="D256" s="29"/>
      <c r="Y256" s="53" t="s">
        <v>54</v>
      </c>
    </row>
    <row r="257" spans="1:25" x14ac:dyDescent="0.15">
      <c r="A257" s="26" t="s">
        <v>103</v>
      </c>
      <c r="E257" s="14">
        <v>30</v>
      </c>
      <c r="F257" s="14">
        <f t="shared" ref="F257:X257" si="72">E257+1</f>
        <v>31</v>
      </c>
      <c r="G257" s="14">
        <f t="shared" si="72"/>
        <v>32</v>
      </c>
      <c r="H257" s="14">
        <f t="shared" si="72"/>
        <v>33</v>
      </c>
      <c r="I257" s="14">
        <f t="shared" si="72"/>
        <v>34</v>
      </c>
      <c r="J257" s="14">
        <f t="shared" si="72"/>
        <v>35</v>
      </c>
      <c r="K257" s="14">
        <f t="shared" si="72"/>
        <v>36</v>
      </c>
      <c r="L257" s="14">
        <f t="shared" si="72"/>
        <v>37</v>
      </c>
      <c r="M257" s="14">
        <f t="shared" si="72"/>
        <v>38</v>
      </c>
      <c r="N257" s="14">
        <f t="shared" si="72"/>
        <v>39</v>
      </c>
      <c r="O257" s="14">
        <f t="shared" si="72"/>
        <v>40</v>
      </c>
      <c r="P257" s="14">
        <f t="shared" si="72"/>
        <v>41</v>
      </c>
      <c r="Q257" s="14">
        <f t="shared" si="72"/>
        <v>42</v>
      </c>
      <c r="R257" s="14">
        <f t="shared" si="72"/>
        <v>43</v>
      </c>
      <c r="S257" s="14">
        <f t="shared" si="72"/>
        <v>44</v>
      </c>
      <c r="T257" s="14">
        <f t="shared" si="72"/>
        <v>45</v>
      </c>
      <c r="U257" s="14">
        <f t="shared" si="72"/>
        <v>46</v>
      </c>
      <c r="V257" s="14">
        <f t="shared" si="72"/>
        <v>47</v>
      </c>
      <c r="W257" s="14">
        <f t="shared" si="72"/>
        <v>48</v>
      </c>
      <c r="X257" s="14">
        <f t="shared" si="72"/>
        <v>49</v>
      </c>
      <c r="Y257" s="10"/>
    </row>
    <row r="258" spans="1:25" x14ac:dyDescent="0.15">
      <c r="E258" s="8">
        <v>1</v>
      </c>
      <c r="F258" s="8">
        <f t="shared" ref="F258:X258" si="73">E258+1</f>
        <v>2</v>
      </c>
      <c r="G258" s="8">
        <f t="shared" si="73"/>
        <v>3</v>
      </c>
      <c r="H258" s="8">
        <f t="shared" si="73"/>
        <v>4</v>
      </c>
      <c r="I258" s="8">
        <f t="shared" si="73"/>
        <v>5</v>
      </c>
      <c r="J258" s="8">
        <f t="shared" si="73"/>
        <v>6</v>
      </c>
      <c r="K258" s="8">
        <f t="shared" si="73"/>
        <v>7</v>
      </c>
      <c r="L258" s="8">
        <f t="shared" si="73"/>
        <v>8</v>
      </c>
      <c r="M258" s="8">
        <f t="shared" si="73"/>
        <v>9</v>
      </c>
      <c r="N258" s="8">
        <f t="shared" si="73"/>
        <v>10</v>
      </c>
      <c r="O258" s="8">
        <f t="shared" si="73"/>
        <v>11</v>
      </c>
      <c r="P258" s="8">
        <f t="shared" si="73"/>
        <v>12</v>
      </c>
      <c r="Q258" s="8">
        <f t="shared" si="73"/>
        <v>13</v>
      </c>
      <c r="R258" s="8">
        <f t="shared" si="73"/>
        <v>14</v>
      </c>
      <c r="S258" s="8">
        <f t="shared" si="73"/>
        <v>15</v>
      </c>
      <c r="T258" s="8">
        <f t="shared" si="73"/>
        <v>16</v>
      </c>
      <c r="U258" s="8">
        <f t="shared" si="73"/>
        <v>17</v>
      </c>
      <c r="V258" s="8">
        <f t="shared" si="73"/>
        <v>18</v>
      </c>
      <c r="W258" s="8">
        <f t="shared" si="73"/>
        <v>19</v>
      </c>
      <c r="X258" s="8">
        <f t="shared" si="73"/>
        <v>20</v>
      </c>
      <c r="Y258" s="11" t="s">
        <v>29</v>
      </c>
    </row>
    <row r="259" spans="1:25" x14ac:dyDescent="0.15">
      <c r="B259" s="2"/>
      <c r="E259" s="9">
        <v>43555</v>
      </c>
      <c r="F259" s="9">
        <f t="shared" ref="F259:X259" si="74">DATE(YEAR(E259)+1,MONTH(E259),DAY(E259))</f>
        <v>43921</v>
      </c>
      <c r="G259" s="9">
        <f t="shared" si="74"/>
        <v>44286</v>
      </c>
      <c r="H259" s="9">
        <f t="shared" si="74"/>
        <v>44651</v>
      </c>
      <c r="I259" s="9">
        <f t="shared" si="74"/>
        <v>45016</v>
      </c>
      <c r="J259" s="9">
        <f t="shared" si="74"/>
        <v>45382</v>
      </c>
      <c r="K259" s="9">
        <f t="shared" si="74"/>
        <v>45747</v>
      </c>
      <c r="L259" s="9">
        <f t="shared" si="74"/>
        <v>46112</v>
      </c>
      <c r="M259" s="9">
        <f t="shared" si="74"/>
        <v>46477</v>
      </c>
      <c r="N259" s="9">
        <f t="shared" si="74"/>
        <v>46843</v>
      </c>
      <c r="O259" s="9">
        <f t="shared" si="74"/>
        <v>47208</v>
      </c>
      <c r="P259" s="9">
        <f t="shared" si="74"/>
        <v>47573</v>
      </c>
      <c r="Q259" s="9">
        <f t="shared" si="74"/>
        <v>47938</v>
      </c>
      <c r="R259" s="9">
        <f t="shared" si="74"/>
        <v>48304</v>
      </c>
      <c r="S259" s="9">
        <f t="shared" si="74"/>
        <v>48669</v>
      </c>
      <c r="T259" s="9">
        <f t="shared" si="74"/>
        <v>49034</v>
      </c>
      <c r="U259" s="9">
        <f t="shared" si="74"/>
        <v>49399</v>
      </c>
      <c r="V259" s="9">
        <f t="shared" si="74"/>
        <v>49765</v>
      </c>
      <c r="W259" s="9">
        <f t="shared" si="74"/>
        <v>50130</v>
      </c>
      <c r="X259" s="9">
        <f t="shared" si="74"/>
        <v>50495</v>
      </c>
      <c r="Y259" s="12"/>
    </row>
    <row r="260" spans="1:25" x14ac:dyDescent="0.15">
      <c r="B260" s="33"/>
      <c r="C260" s="34" t="s">
        <v>99</v>
      </c>
      <c r="D260" s="66"/>
      <c r="E260" s="65">
        <f>'主要工事一覧（例）'!D43</f>
        <v>400</v>
      </c>
      <c r="F260" s="65">
        <f>'主要工事一覧（例）'!E43</f>
        <v>400</v>
      </c>
      <c r="G260" s="65">
        <f>'主要工事一覧（例）'!F43</f>
        <v>400</v>
      </c>
      <c r="H260" s="65">
        <f>'主要工事一覧（例）'!G43</f>
        <v>400</v>
      </c>
      <c r="I260" s="65">
        <f>'主要工事一覧（例）'!H43</f>
        <v>400</v>
      </c>
      <c r="J260" s="65">
        <f>'主要工事一覧（例）'!I43</f>
        <v>400</v>
      </c>
      <c r="K260" s="65">
        <f>'主要工事一覧（例）'!J43</f>
        <v>400</v>
      </c>
      <c r="L260" s="65">
        <f>'主要工事一覧（例）'!K43</f>
        <v>400</v>
      </c>
      <c r="M260" s="65">
        <f>'主要工事一覧（例）'!L43</f>
        <v>1600</v>
      </c>
      <c r="N260" s="65">
        <f>'主要工事一覧（例）'!M43</f>
        <v>400</v>
      </c>
      <c r="O260" s="65">
        <f>'主要工事一覧（例）'!N43</f>
        <v>400</v>
      </c>
      <c r="P260" s="65">
        <f>'主要工事一覧（例）'!O43</f>
        <v>400</v>
      </c>
      <c r="Q260" s="65">
        <f>'主要工事一覧（例）'!P43</f>
        <v>400</v>
      </c>
      <c r="R260" s="65">
        <f>'主要工事一覧（例）'!Q43</f>
        <v>400</v>
      </c>
      <c r="S260" s="65">
        <f>'主要工事一覧（例）'!R43</f>
        <v>400</v>
      </c>
      <c r="T260" s="65">
        <f>'主要工事一覧（例）'!S43</f>
        <v>400</v>
      </c>
      <c r="U260" s="65">
        <f>'主要工事一覧（例）'!T43</f>
        <v>400</v>
      </c>
      <c r="V260" s="65">
        <f>'主要工事一覧（例）'!U43</f>
        <v>1600</v>
      </c>
      <c r="W260" s="65">
        <f>'主要工事一覧（例）'!V43</f>
        <v>400</v>
      </c>
      <c r="X260" s="65">
        <f>'主要工事一覧（例）'!W43</f>
        <v>400</v>
      </c>
      <c r="Y260" s="65">
        <f>SUM(E260:X260)</f>
        <v>10400</v>
      </c>
    </row>
    <row r="261" spans="1:25" x14ac:dyDescent="0.15">
      <c r="B261" s="33"/>
      <c r="C261" s="34" t="s">
        <v>51</v>
      </c>
      <c r="D261" s="6">
        <v>0.1</v>
      </c>
      <c r="E261" s="64">
        <f t="shared" ref="E261:X261" si="75">E260*$D$261</f>
        <v>40</v>
      </c>
      <c r="F261" s="64">
        <f t="shared" si="75"/>
        <v>40</v>
      </c>
      <c r="G261" s="64">
        <f t="shared" si="75"/>
        <v>40</v>
      </c>
      <c r="H261" s="64">
        <f t="shared" si="75"/>
        <v>40</v>
      </c>
      <c r="I261" s="64">
        <f t="shared" si="75"/>
        <v>40</v>
      </c>
      <c r="J261" s="64">
        <f t="shared" si="75"/>
        <v>40</v>
      </c>
      <c r="K261" s="64">
        <f t="shared" si="75"/>
        <v>40</v>
      </c>
      <c r="L261" s="64">
        <f t="shared" si="75"/>
        <v>40</v>
      </c>
      <c r="M261" s="64">
        <f t="shared" si="75"/>
        <v>160</v>
      </c>
      <c r="N261" s="64">
        <f t="shared" si="75"/>
        <v>40</v>
      </c>
      <c r="O261" s="64">
        <f t="shared" si="75"/>
        <v>40</v>
      </c>
      <c r="P261" s="64">
        <f t="shared" si="75"/>
        <v>40</v>
      </c>
      <c r="Q261" s="64">
        <f t="shared" si="75"/>
        <v>40</v>
      </c>
      <c r="R261" s="64">
        <f t="shared" si="75"/>
        <v>40</v>
      </c>
      <c r="S261" s="64">
        <f t="shared" si="75"/>
        <v>40</v>
      </c>
      <c r="T261" s="64">
        <f t="shared" si="75"/>
        <v>40</v>
      </c>
      <c r="U261" s="64">
        <f t="shared" si="75"/>
        <v>40</v>
      </c>
      <c r="V261" s="64">
        <f t="shared" si="75"/>
        <v>160</v>
      </c>
      <c r="W261" s="64">
        <f t="shared" si="75"/>
        <v>40</v>
      </c>
      <c r="X261" s="64">
        <f t="shared" si="75"/>
        <v>40</v>
      </c>
      <c r="Y261" s="64">
        <f>SUM(E261:X261)</f>
        <v>1040</v>
      </c>
    </row>
    <row r="262" spans="1:25" customFormat="1" x14ac:dyDescent="0.15">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customFormat="1" x14ac:dyDescent="0.15">
      <c r="A263" s="1"/>
      <c r="B263" s="1"/>
      <c r="C263" s="1"/>
      <c r="D263" s="1"/>
      <c r="E263" s="14">
        <v>30</v>
      </c>
      <c r="F263" s="14">
        <f t="shared" ref="F263:X263" si="76">E263+1</f>
        <v>31</v>
      </c>
      <c r="G263" s="14">
        <f t="shared" si="76"/>
        <v>32</v>
      </c>
      <c r="H263" s="14">
        <f t="shared" si="76"/>
        <v>33</v>
      </c>
      <c r="I263" s="14">
        <f t="shared" si="76"/>
        <v>34</v>
      </c>
      <c r="J263" s="14">
        <f t="shared" si="76"/>
        <v>35</v>
      </c>
      <c r="K263" s="14">
        <f t="shared" si="76"/>
        <v>36</v>
      </c>
      <c r="L263" s="14">
        <f t="shared" si="76"/>
        <v>37</v>
      </c>
      <c r="M263" s="14">
        <f t="shared" si="76"/>
        <v>38</v>
      </c>
      <c r="N263" s="14">
        <f t="shared" si="76"/>
        <v>39</v>
      </c>
      <c r="O263" s="14">
        <f t="shared" si="76"/>
        <v>40</v>
      </c>
      <c r="P263" s="14">
        <f t="shared" si="76"/>
        <v>41</v>
      </c>
      <c r="Q263" s="14">
        <f t="shared" si="76"/>
        <v>42</v>
      </c>
      <c r="R263" s="14">
        <f t="shared" si="76"/>
        <v>43</v>
      </c>
      <c r="S263" s="14">
        <f t="shared" si="76"/>
        <v>44</v>
      </c>
      <c r="T263" s="14">
        <f t="shared" si="76"/>
        <v>45</v>
      </c>
      <c r="U263" s="14">
        <f t="shared" si="76"/>
        <v>46</v>
      </c>
      <c r="V263" s="14">
        <f t="shared" si="76"/>
        <v>47</v>
      </c>
      <c r="W263" s="14">
        <f t="shared" si="76"/>
        <v>48</v>
      </c>
      <c r="X263" s="14">
        <f t="shared" si="76"/>
        <v>49</v>
      </c>
      <c r="Y263" s="28" t="s">
        <v>63</v>
      </c>
    </row>
    <row r="264" spans="1:25" x14ac:dyDescent="0.15">
      <c r="B264" s="67"/>
      <c r="C264" s="68">
        <f t="array" ref="C264:C283">TRANSPOSE(E257:X257)</f>
        <v>30</v>
      </c>
      <c r="D264" s="59">
        <f t="array" ref="D264:D283">TRANSPOSE(E261:X261)</f>
        <v>40</v>
      </c>
      <c r="E264" s="58" t="str">
        <f t="shared" ref="E264:E283" si="77">IF($C264&lt;E$257,$D264/$D$255,"")</f>
        <v/>
      </c>
      <c r="F264" s="58">
        <f>IF(AND($C264&lt;F$257,COUNT($E264:E264)&lt;$D$255),$D264*(1-$I$3)/$D$255,"")</f>
        <v>1.9</v>
      </c>
      <c r="G264" s="58">
        <f>IF(AND($C264&lt;G$257,COUNT($E264:F264)&lt;$D$255),$D264*(1-$I$3)/$D$255,"")</f>
        <v>1.9</v>
      </c>
      <c r="H264" s="58">
        <f>IF(AND($C264&lt;H$257,COUNT($E264:G264)&lt;$D$255),$D264*(1-$I$3)/$D$255,"")</f>
        <v>1.9</v>
      </c>
      <c r="I264" s="58">
        <f>IF(AND($C264&lt;I$257,COUNT($E264:H264)&lt;$D$255),$D264*(1-$I$3)/$D$255,"")</f>
        <v>1.9</v>
      </c>
      <c r="J264" s="58">
        <f>IF(AND($C264&lt;J$257,COUNT($E264:I264)&lt;$D$255),$D264*(1-$I$3)/$D$255,"")</f>
        <v>1.9</v>
      </c>
      <c r="K264" s="58">
        <f>IF(AND($C264&lt;K$257,COUNT($E264:J264)&lt;$D$255),$D264*(1-$I$3)/$D$255,"")</f>
        <v>1.9</v>
      </c>
      <c r="L264" s="58">
        <f>IF(AND($C264&lt;L$257,COUNT($E264:K264)&lt;$D$255),$D264*(1-$I$3)/$D$255,"")</f>
        <v>1.9</v>
      </c>
      <c r="M264" s="58">
        <f>IF(AND($C264&lt;M$257,COUNT($E264:L264)&lt;$D$255),$D264*(1-$I$3)/$D$255,"")</f>
        <v>1.9</v>
      </c>
      <c r="N264" s="58">
        <f>IF(AND($C264&lt;N$257,COUNT($E264:M264)&lt;$D$255),$D264*(1-$I$3)/$D$255,"")</f>
        <v>1.9</v>
      </c>
      <c r="O264" s="58">
        <f>IF(AND($C264&lt;O$257,COUNT($E264:N264)&lt;$D$255),$D264*(1-$I$3)/$D$255,"")</f>
        <v>1.9</v>
      </c>
      <c r="P264" s="58">
        <f>IF(AND($C264&lt;P$257,COUNT($E264:O264)&lt;$D$255),$D264*(1-$I$3)/$D$255,"")</f>
        <v>1.9</v>
      </c>
      <c r="Q264" s="58">
        <f>IF(AND($C264&lt;Q$257,COUNT($E264:P264)&lt;$D$255),$D264*(1-$I$3)/$D$255,"")</f>
        <v>1.9</v>
      </c>
      <c r="R264" s="58">
        <f>IF(AND($C264&lt;R$257,COUNT($E264:Q264)&lt;$D$255),$D264*(1-$I$3)/$D$255,"")</f>
        <v>1.9</v>
      </c>
      <c r="S264" s="58">
        <f>IF(AND($C264&lt;S$257,COUNT($E264:R264)&lt;$D$255),$D264*(1-$I$3)/$D$255,"")</f>
        <v>1.9</v>
      </c>
      <c r="T264" s="58">
        <f>IF(AND($C264&lt;T$257,COUNT($E264:S264)&lt;$D$255),$D264*(1-$I$3)/$D$255,"")</f>
        <v>1.9</v>
      </c>
      <c r="U264" s="58">
        <f>IF(AND($C264&lt;U$257,COUNT($E264:T264)&lt;$D$255),$D264*(1-$I$3)/$D$255,"")</f>
        <v>1.9</v>
      </c>
      <c r="V264" s="58">
        <f>IF(AND($C264&lt;V$257,COUNT($E264:U264)&lt;$D$255),$D264*(1-$I$3)/$D$255,"")</f>
        <v>1.9</v>
      </c>
      <c r="W264" s="58">
        <f>IF(AND($C264&lt;W$257,COUNT($E264:V264)&lt;$D$255),$D264*(1-$I$3)/$D$255,"")</f>
        <v>1.9</v>
      </c>
      <c r="X264" s="58">
        <f>IF(AND($C264&lt;X$257,COUNT($E264:W264)&lt;$D$255),$D264*(1-$I$3)/$D$255,"")</f>
        <v>1.9</v>
      </c>
      <c r="Y264" s="58">
        <f t="shared" ref="Y264:Y283" si="78">D264-SUM(E264:X264)</f>
        <v>3.9000000000000128</v>
      </c>
    </row>
    <row r="265" spans="1:25" x14ac:dyDescent="0.15">
      <c r="B265" s="69"/>
      <c r="C265" s="70">
        <v>31</v>
      </c>
      <c r="D265" s="60">
        <v>40</v>
      </c>
      <c r="E265" s="61" t="str">
        <f t="shared" si="77"/>
        <v/>
      </c>
      <c r="F265" s="61" t="str">
        <f>IF(AND($C265&lt;F$257,COUNT($E265:E265)&lt;$D$255),$D265*(1-$I$3)/$D$255,"")</f>
        <v/>
      </c>
      <c r="G265" s="61">
        <f>IF(AND($C265&lt;G$257,COUNT($E265:F265)&lt;$D$255),$D265*(1-$I$3)/$D$255,"")</f>
        <v>1.9</v>
      </c>
      <c r="H265" s="61">
        <f>IF(AND($C265&lt;H$257,COUNT($E265:G265)&lt;$D$255),$D265*(1-$I$3)/$D$255,"")</f>
        <v>1.9</v>
      </c>
      <c r="I265" s="61">
        <f>IF(AND($C265&lt;I$257,COUNT($E265:H265)&lt;$D$255),$D265*(1-$I$3)/$D$255,"")</f>
        <v>1.9</v>
      </c>
      <c r="J265" s="61">
        <f>IF(AND($C265&lt;J$257,COUNT($E265:I265)&lt;$D$255),$D265*(1-$I$3)/$D$255,"")</f>
        <v>1.9</v>
      </c>
      <c r="K265" s="61">
        <f>IF(AND($C265&lt;K$257,COUNT($E265:J265)&lt;$D$255),$D265*(1-$I$3)/$D$255,"")</f>
        <v>1.9</v>
      </c>
      <c r="L265" s="61">
        <f>IF(AND($C265&lt;L$257,COUNT($E265:K265)&lt;$D$255),$D265*(1-$I$3)/$D$255,"")</f>
        <v>1.9</v>
      </c>
      <c r="M265" s="61">
        <f>IF(AND($C265&lt;M$257,COUNT($E265:L265)&lt;$D$255),$D265*(1-$I$3)/$D$255,"")</f>
        <v>1.9</v>
      </c>
      <c r="N265" s="61">
        <f>IF(AND($C265&lt;N$257,COUNT($E265:M265)&lt;$D$255),$D265*(1-$I$3)/$D$255,"")</f>
        <v>1.9</v>
      </c>
      <c r="O265" s="61">
        <f>IF(AND($C265&lt;O$257,COUNT($E265:N265)&lt;$D$255),$D265*(1-$I$3)/$D$255,"")</f>
        <v>1.9</v>
      </c>
      <c r="P265" s="61">
        <f>IF(AND($C265&lt;P$257,COUNT($E265:O265)&lt;$D$255),$D265*(1-$I$3)/$D$255,"")</f>
        <v>1.9</v>
      </c>
      <c r="Q265" s="61">
        <f>IF(AND($C265&lt;Q$257,COUNT($E265:P265)&lt;$D$255),$D265*(1-$I$3)/$D$255,"")</f>
        <v>1.9</v>
      </c>
      <c r="R265" s="61">
        <f>IF(AND($C265&lt;R$257,COUNT($E265:Q265)&lt;$D$255),$D265*(1-$I$3)/$D$255,"")</f>
        <v>1.9</v>
      </c>
      <c r="S265" s="61">
        <f>IF(AND($C265&lt;S$257,COUNT($E265:R265)&lt;$D$255),$D265*(1-$I$3)/$D$255,"")</f>
        <v>1.9</v>
      </c>
      <c r="T265" s="61">
        <f>IF(AND($C265&lt;T$257,COUNT($E265:S265)&lt;$D$255),$D265*(1-$I$3)/$D$255,"")</f>
        <v>1.9</v>
      </c>
      <c r="U265" s="61">
        <f>IF(AND($C265&lt;U$257,COUNT($E265:T265)&lt;$D$255),$D265*(1-$I$3)/$D$255,"")</f>
        <v>1.9</v>
      </c>
      <c r="V265" s="61">
        <f>IF(AND($C265&lt;V$257,COUNT($E265:U265)&lt;$D$255),$D265*(1-$I$3)/$D$255,"")</f>
        <v>1.9</v>
      </c>
      <c r="W265" s="61">
        <f>IF(AND($C265&lt;W$257,COUNT($E265:V265)&lt;$D$255),$D265*(1-$I$3)/$D$255,"")</f>
        <v>1.9</v>
      </c>
      <c r="X265" s="61">
        <f>IF(AND($C265&lt;X$257,COUNT($E265:W265)&lt;$D$255),$D265*(1-$I$3)/$D$255,"")</f>
        <v>1.9</v>
      </c>
      <c r="Y265" s="61">
        <f t="shared" si="78"/>
        <v>5.8000000000000114</v>
      </c>
    </row>
    <row r="266" spans="1:25" x14ac:dyDescent="0.15">
      <c r="B266" s="69"/>
      <c r="C266" s="70">
        <v>32</v>
      </c>
      <c r="D266" s="60">
        <v>40</v>
      </c>
      <c r="E266" s="61" t="str">
        <f t="shared" si="77"/>
        <v/>
      </c>
      <c r="F266" s="61" t="str">
        <f>IF(AND($C266&lt;F$257,COUNT($E266:E266)&lt;$D$255),$D266*(1-$I$3)/$D$255,"")</f>
        <v/>
      </c>
      <c r="G266" s="61" t="str">
        <f>IF(AND($C266&lt;G$257,COUNT($E266:F266)&lt;$D$255),$D266*(1-$I$3)/$D$255,"")</f>
        <v/>
      </c>
      <c r="H266" s="61">
        <f>IF(AND($C266&lt;H$257,COUNT($E266:G266)&lt;$D$255),$D266*(1-$I$3)/$D$255,"")</f>
        <v>1.9</v>
      </c>
      <c r="I266" s="61">
        <f>IF(AND($C266&lt;I$257,COUNT($E266:H266)&lt;$D$255),$D266*(1-$I$3)/$D$255,"")</f>
        <v>1.9</v>
      </c>
      <c r="J266" s="61">
        <f>IF(AND($C266&lt;J$257,COUNT($E266:I266)&lt;$D$255),$D266*(1-$I$3)/$D$255,"")</f>
        <v>1.9</v>
      </c>
      <c r="K266" s="61">
        <f>IF(AND($C266&lt;K$257,COUNT($E266:J266)&lt;$D$255),$D266*(1-$I$3)/$D$255,"")</f>
        <v>1.9</v>
      </c>
      <c r="L266" s="61">
        <f>IF(AND($C266&lt;L$257,COUNT($E266:K266)&lt;$D$255),$D266*(1-$I$3)/$D$255,"")</f>
        <v>1.9</v>
      </c>
      <c r="M266" s="61">
        <f>IF(AND($C266&lt;M$257,COUNT($E266:L266)&lt;$D$255),$D266*(1-$I$3)/$D$255,"")</f>
        <v>1.9</v>
      </c>
      <c r="N266" s="61">
        <f>IF(AND($C266&lt;N$257,COUNT($E266:M266)&lt;$D$255),$D266*(1-$I$3)/$D$255,"")</f>
        <v>1.9</v>
      </c>
      <c r="O266" s="61">
        <f>IF(AND($C266&lt;O$257,COUNT($E266:N266)&lt;$D$255),$D266*(1-$I$3)/$D$255,"")</f>
        <v>1.9</v>
      </c>
      <c r="P266" s="61">
        <f>IF(AND($C266&lt;P$257,COUNT($E266:O266)&lt;$D$255),$D266*(1-$I$3)/$D$255,"")</f>
        <v>1.9</v>
      </c>
      <c r="Q266" s="61">
        <f>IF(AND($C266&lt;Q$257,COUNT($E266:P266)&lt;$D$255),$D266*(1-$I$3)/$D$255,"")</f>
        <v>1.9</v>
      </c>
      <c r="R266" s="61">
        <f>IF(AND($C266&lt;R$257,COUNT($E266:Q266)&lt;$D$255),$D266*(1-$I$3)/$D$255,"")</f>
        <v>1.9</v>
      </c>
      <c r="S266" s="61">
        <f>IF(AND($C266&lt;S$257,COUNT($E266:R266)&lt;$D$255),$D266*(1-$I$3)/$D$255,"")</f>
        <v>1.9</v>
      </c>
      <c r="T266" s="61">
        <f>IF(AND($C266&lt;T$257,COUNT($E266:S266)&lt;$D$255),$D266*(1-$I$3)/$D$255,"")</f>
        <v>1.9</v>
      </c>
      <c r="U266" s="61">
        <f>IF(AND($C266&lt;U$257,COUNT($E266:T266)&lt;$D$255),$D266*(1-$I$3)/$D$255,"")</f>
        <v>1.9</v>
      </c>
      <c r="V266" s="61">
        <f>IF(AND($C266&lt;V$257,COUNT($E266:U266)&lt;$D$255),$D266*(1-$I$3)/$D$255,"")</f>
        <v>1.9</v>
      </c>
      <c r="W266" s="61">
        <f>IF(AND($C266&lt;W$257,COUNT($E266:V266)&lt;$D$255),$D266*(1-$I$3)/$D$255,"")</f>
        <v>1.9</v>
      </c>
      <c r="X266" s="61">
        <f>IF(AND($C266&lt;X$257,COUNT($E266:W266)&lt;$D$255),$D266*(1-$I$3)/$D$255,"")</f>
        <v>1.9</v>
      </c>
      <c r="Y266" s="61">
        <f t="shared" si="78"/>
        <v>7.7000000000000099</v>
      </c>
    </row>
    <row r="267" spans="1:25" x14ac:dyDescent="0.15">
      <c r="B267" s="69"/>
      <c r="C267" s="70">
        <v>33</v>
      </c>
      <c r="D267" s="60">
        <v>40</v>
      </c>
      <c r="E267" s="61" t="str">
        <f t="shared" si="77"/>
        <v/>
      </c>
      <c r="F267" s="61" t="str">
        <f>IF(AND($C267&lt;F$257,COUNT($E267:E267)&lt;$D$255),$D267*(1-$I$3)/$D$255,"")</f>
        <v/>
      </c>
      <c r="G267" s="61" t="str">
        <f>IF(AND($C267&lt;G$257,COUNT($E267:F267)&lt;$D$255),$D267*(1-$I$3)/$D$255,"")</f>
        <v/>
      </c>
      <c r="H267" s="61" t="str">
        <f>IF(AND($C267&lt;H$257,COUNT($E267:G267)&lt;$D$255),$D267*(1-$I$3)/$D$255,"")</f>
        <v/>
      </c>
      <c r="I267" s="61">
        <f>IF(AND($C267&lt;I$257,COUNT($E267:H267)&lt;$D$255),$D267*(1-$I$3)/$D$255,"")</f>
        <v>1.9</v>
      </c>
      <c r="J267" s="61">
        <f>IF(AND($C267&lt;J$257,COUNT($E267:I267)&lt;$D$255),$D267*(1-$I$3)/$D$255,"")</f>
        <v>1.9</v>
      </c>
      <c r="K267" s="61">
        <f>IF(AND($C267&lt;K$257,COUNT($E267:J267)&lt;$D$255),$D267*(1-$I$3)/$D$255,"")</f>
        <v>1.9</v>
      </c>
      <c r="L267" s="61">
        <f>IF(AND($C267&lt;L$257,COUNT($E267:K267)&lt;$D$255),$D267*(1-$I$3)/$D$255,"")</f>
        <v>1.9</v>
      </c>
      <c r="M267" s="61">
        <f>IF(AND($C267&lt;M$257,COUNT($E267:L267)&lt;$D$255),$D267*(1-$I$3)/$D$255,"")</f>
        <v>1.9</v>
      </c>
      <c r="N267" s="61">
        <f>IF(AND($C267&lt;N$257,COUNT($E267:M267)&lt;$D$255),$D267*(1-$I$3)/$D$255,"")</f>
        <v>1.9</v>
      </c>
      <c r="O267" s="61">
        <f>IF(AND($C267&lt;O$257,COUNT($E267:N267)&lt;$D$255),$D267*(1-$I$3)/$D$255,"")</f>
        <v>1.9</v>
      </c>
      <c r="P267" s="61">
        <f>IF(AND($C267&lt;P$257,COUNT($E267:O267)&lt;$D$255),$D267*(1-$I$3)/$D$255,"")</f>
        <v>1.9</v>
      </c>
      <c r="Q267" s="61">
        <f>IF(AND($C267&lt;Q$257,COUNT($E267:P267)&lt;$D$255),$D267*(1-$I$3)/$D$255,"")</f>
        <v>1.9</v>
      </c>
      <c r="R267" s="61">
        <f>IF(AND($C267&lt;R$257,COUNT($E267:Q267)&lt;$D$255),$D267*(1-$I$3)/$D$255,"")</f>
        <v>1.9</v>
      </c>
      <c r="S267" s="61">
        <f>IF(AND($C267&lt;S$257,COUNT($E267:R267)&lt;$D$255),$D267*(1-$I$3)/$D$255,"")</f>
        <v>1.9</v>
      </c>
      <c r="T267" s="61">
        <f>IF(AND($C267&lt;T$257,COUNT($E267:S267)&lt;$D$255),$D267*(1-$I$3)/$D$255,"")</f>
        <v>1.9</v>
      </c>
      <c r="U267" s="61">
        <f>IF(AND($C267&lt;U$257,COUNT($E267:T267)&lt;$D$255),$D267*(1-$I$3)/$D$255,"")</f>
        <v>1.9</v>
      </c>
      <c r="V267" s="61">
        <f>IF(AND($C267&lt;V$257,COUNT($E267:U267)&lt;$D$255),$D267*(1-$I$3)/$D$255,"")</f>
        <v>1.9</v>
      </c>
      <c r="W267" s="61">
        <f>IF(AND($C267&lt;W$257,COUNT($E267:V267)&lt;$D$255),$D267*(1-$I$3)/$D$255,"")</f>
        <v>1.9</v>
      </c>
      <c r="X267" s="61">
        <f>IF(AND($C267&lt;X$257,COUNT($E267:W267)&lt;$D$255),$D267*(1-$I$3)/$D$255,"")</f>
        <v>1.9</v>
      </c>
      <c r="Y267" s="61">
        <f t="shared" si="78"/>
        <v>9.6000000000000085</v>
      </c>
    </row>
    <row r="268" spans="1:25" x14ac:dyDescent="0.15">
      <c r="B268" s="69"/>
      <c r="C268" s="70">
        <v>34</v>
      </c>
      <c r="D268" s="60">
        <v>40</v>
      </c>
      <c r="E268" s="61" t="str">
        <f t="shared" si="77"/>
        <v/>
      </c>
      <c r="F268" s="61" t="str">
        <f>IF(AND($C268&lt;F$257,COUNT($E268:E268)&lt;$D$255),$D268*(1-$I$3)/$D$255,"")</f>
        <v/>
      </c>
      <c r="G268" s="61" t="str">
        <f>IF(AND($C268&lt;G$257,COUNT($E268:F268)&lt;$D$255),$D268*(1-$I$3)/$D$255,"")</f>
        <v/>
      </c>
      <c r="H268" s="61" t="str">
        <f>IF(AND($C268&lt;H$257,COUNT($E268:G268)&lt;$D$255),$D268*(1-$I$3)/$D$255,"")</f>
        <v/>
      </c>
      <c r="I268" s="61" t="str">
        <f>IF(AND($C268&lt;I$257,COUNT($E268:H268)&lt;$D$255),$D268*(1-$I$3)/$D$255,"")</f>
        <v/>
      </c>
      <c r="J268" s="61">
        <f>IF(AND($C268&lt;J$257,COUNT($E268:I268)&lt;$D$255),$D268*(1-$I$3)/$D$255,"")</f>
        <v>1.9</v>
      </c>
      <c r="K268" s="61">
        <f>IF(AND($C268&lt;K$257,COUNT($E268:J268)&lt;$D$255),$D268*(1-$I$3)/$D$255,"")</f>
        <v>1.9</v>
      </c>
      <c r="L268" s="61">
        <f>IF(AND($C268&lt;L$257,COUNT($E268:K268)&lt;$D$255),$D268*(1-$I$3)/$D$255,"")</f>
        <v>1.9</v>
      </c>
      <c r="M268" s="61">
        <f>IF(AND($C268&lt;M$257,COUNT($E268:L268)&lt;$D$255),$D268*(1-$I$3)/$D$255,"")</f>
        <v>1.9</v>
      </c>
      <c r="N268" s="61">
        <f>IF(AND($C268&lt;N$257,COUNT($E268:M268)&lt;$D$255),$D268*(1-$I$3)/$D$255,"")</f>
        <v>1.9</v>
      </c>
      <c r="O268" s="61">
        <f>IF(AND($C268&lt;O$257,COUNT($E268:N268)&lt;$D$255),$D268*(1-$I$3)/$D$255,"")</f>
        <v>1.9</v>
      </c>
      <c r="P268" s="61">
        <f>IF(AND($C268&lt;P$257,COUNT($E268:O268)&lt;$D$255),$D268*(1-$I$3)/$D$255,"")</f>
        <v>1.9</v>
      </c>
      <c r="Q268" s="61">
        <f>IF(AND($C268&lt;Q$257,COUNT($E268:P268)&lt;$D$255),$D268*(1-$I$3)/$D$255,"")</f>
        <v>1.9</v>
      </c>
      <c r="R268" s="61">
        <f>IF(AND($C268&lt;R$257,COUNT($E268:Q268)&lt;$D$255),$D268*(1-$I$3)/$D$255,"")</f>
        <v>1.9</v>
      </c>
      <c r="S268" s="61">
        <f>IF(AND($C268&lt;S$257,COUNT($E268:R268)&lt;$D$255),$D268*(1-$I$3)/$D$255,"")</f>
        <v>1.9</v>
      </c>
      <c r="T268" s="61">
        <f>IF(AND($C268&lt;T$257,COUNT($E268:S268)&lt;$D$255),$D268*(1-$I$3)/$D$255,"")</f>
        <v>1.9</v>
      </c>
      <c r="U268" s="61">
        <f>IF(AND($C268&lt;U$257,COUNT($E268:T268)&lt;$D$255),$D268*(1-$I$3)/$D$255,"")</f>
        <v>1.9</v>
      </c>
      <c r="V268" s="61">
        <f>IF(AND($C268&lt;V$257,COUNT($E268:U268)&lt;$D$255),$D268*(1-$I$3)/$D$255,"")</f>
        <v>1.9</v>
      </c>
      <c r="W268" s="61">
        <f>IF(AND($C268&lt;W$257,COUNT($E268:V268)&lt;$D$255),$D268*(1-$I$3)/$D$255,"")</f>
        <v>1.9</v>
      </c>
      <c r="X268" s="61">
        <f>IF(AND($C268&lt;X$257,COUNT($E268:W268)&lt;$D$255),$D268*(1-$I$3)/$D$255,"")</f>
        <v>1.9</v>
      </c>
      <c r="Y268" s="61">
        <f t="shared" si="78"/>
        <v>11.500000000000007</v>
      </c>
    </row>
    <row r="269" spans="1:25" x14ac:dyDescent="0.15">
      <c r="B269" s="69"/>
      <c r="C269" s="70">
        <v>35</v>
      </c>
      <c r="D269" s="60">
        <v>40</v>
      </c>
      <c r="E269" s="61" t="str">
        <f t="shared" si="77"/>
        <v/>
      </c>
      <c r="F269" s="61" t="str">
        <f>IF(AND($C269&lt;F$257,COUNT($E269:E269)&lt;$D$255),$D269*(1-$I$3)/$D$255,"")</f>
        <v/>
      </c>
      <c r="G269" s="61" t="str">
        <f>IF(AND($C269&lt;G$257,COUNT($E269:F269)&lt;$D$255),$D269*(1-$I$3)/$D$255,"")</f>
        <v/>
      </c>
      <c r="H269" s="61" t="str">
        <f>IF(AND($C269&lt;H$257,COUNT($E269:G269)&lt;$D$255),$D269*(1-$I$3)/$D$255,"")</f>
        <v/>
      </c>
      <c r="I269" s="61" t="str">
        <f>IF(AND($C269&lt;I$257,COUNT($E269:H269)&lt;$D$255),$D269*(1-$I$3)/$D$255,"")</f>
        <v/>
      </c>
      <c r="J269" s="61" t="str">
        <f>IF(AND($C269&lt;J$257,COUNT($E269:I269)&lt;$D$255),$D269*(1-$I$3)/$D$255,"")</f>
        <v/>
      </c>
      <c r="K269" s="61">
        <f>IF(AND($C269&lt;K$257,COUNT($E269:J269)&lt;$D$255),$D269*(1-$I$3)/$D$255,"")</f>
        <v>1.9</v>
      </c>
      <c r="L269" s="61">
        <f>IF(AND($C269&lt;L$257,COUNT($E269:K269)&lt;$D$255),$D269*(1-$I$3)/$D$255,"")</f>
        <v>1.9</v>
      </c>
      <c r="M269" s="61">
        <f>IF(AND($C269&lt;M$257,COUNT($E269:L269)&lt;$D$255),$D269*(1-$I$3)/$D$255,"")</f>
        <v>1.9</v>
      </c>
      <c r="N269" s="61">
        <f>IF(AND($C269&lt;N$257,COUNT($E269:M269)&lt;$D$255),$D269*(1-$I$3)/$D$255,"")</f>
        <v>1.9</v>
      </c>
      <c r="O269" s="61">
        <f>IF(AND($C269&lt;O$257,COUNT($E269:N269)&lt;$D$255),$D269*(1-$I$3)/$D$255,"")</f>
        <v>1.9</v>
      </c>
      <c r="P269" s="61">
        <f>IF(AND($C269&lt;P$257,COUNT($E269:O269)&lt;$D$255),$D269*(1-$I$3)/$D$255,"")</f>
        <v>1.9</v>
      </c>
      <c r="Q269" s="61">
        <f>IF(AND($C269&lt;Q$257,COUNT($E269:P269)&lt;$D$255),$D269*(1-$I$3)/$D$255,"")</f>
        <v>1.9</v>
      </c>
      <c r="R269" s="61">
        <f>IF(AND($C269&lt;R$257,COUNT($E269:Q269)&lt;$D$255),$D269*(1-$I$3)/$D$255,"")</f>
        <v>1.9</v>
      </c>
      <c r="S269" s="61">
        <f>IF(AND($C269&lt;S$257,COUNT($E269:R269)&lt;$D$255),$D269*(1-$I$3)/$D$255,"")</f>
        <v>1.9</v>
      </c>
      <c r="T269" s="61">
        <f>IF(AND($C269&lt;T$257,COUNT($E269:S269)&lt;$D$255),$D269*(1-$I$3)/$D$255,"")</f>
        <v>1.9</v>
      </c>
      <c r="U269" s="61">
        <f>IF(AND($C269&lt;U$257,COUNT($E269:T269)&lt;$D$255),$D269*(1-$I$3)/$D$255,"")</f>
        <v>1.9</v>
      </c>
      <c r="V269" s="61">
        <f>IF(AND($C269&lt;V$257,COUNT($E269:U269)&lt;$D$255),$D269*(1-$I$3)/$D$255,"")</f>
        <v>1.9</v>
      </c>
      <c r="W269" s="61">
        <f>IF(AND($C269&lt;W$257,COUNT($E269:V269)&lt;$D$255),$D269*(1-$I$3)/$D$255,"")</f>
        <v>1.9</v>
      </c>
      <c r="X269" s="61">
        <f>IF(AND($C269&lt;X$257,COUNT($E269:W269)&lt;$D$255),$D269*(1-$I$3)/$D$255,"")</f>
        <v>1.9</v>
      </c>
      <c r="Y269" s="61">
        <f t="shared" si="78"/>
        <v>13.400000000000006</v>
      </c>
    </row>
    <row r="270" spans="1:25" x14ac:dyDescent="0.15">
      <c r="B270" s="69"/>
      <c r="C270" s="70">
        <v>36</v>
      </c>
      <c r="D270" s="60">
        <v>40</v>
      </c>
      <c r="E270" s="61" t="str">
        <f t="shared" si="77"/>
        <v/>
      </c>
      <c r="F270" s="61" t="str">
        <f>IF(AND($C270&lt;F$257,COUNT($E270:E270)&lt;$D$255),$D270*(1-$I$3)/$D$255,"")</f>
        <v/>
      </c>
      <c r="G270" s="61" t="str">
        <f>IF(AND($C270&lt;G$257,COUNT($E270:F270)&lt;$D$255),$D270*(1-$I$3)/$D$255,"")</f>
        <v/>
      </c>
      <c r="H270" s="61" t="str">
        <f>IF(AND($C270&lt;H$257,COUNT($E270:G270)&lt;$D$255),$D270*(1-$I$3)/$D$255,"")</f>
        <v/>
      </c>
      <c r="I270" s="61" t="str">
        <f>IF(AND($C270&lt;I$257,COUNT($E270:H270)&lt;$D$255),$D270*(1-$I$3)/$D$255,"")</f>
        <v/>
      </c>
      <c r="J270" s="61" t="str">
        <f>IF(AND($C270&lt;J$257,COUNT($E270:I270)&lt;$D$255),$D270*(1-$I$3)/$D$255,"")</f>
        <v/>
      </c>
      <c r="K270" s="61" t="str">
        <f>IF(AND($C270&lt;K$257,COUNT($E270:J270)&lt;$D$255),$D270*(1-$I$3)/$D$255,"")</f>
        <v/>
      </c>
      <c r="L270" s="61">
        <f>IF(AND($C270&lt;L$257,COUNT($E270:K270)&lt;$D$255),$D270*(1-$I$3)/$D$255,"")</f>
        <v>1.9</v>
      </c>
      <c r="M270" s="61">
        <f>IF(AND($C270&lt;M$257,COUNT($E270:L270)&lt;$D$255),$D270*(1-$I$3)/$D$255,"")</f>
        <v>1.9</v>
      </c>
      <c r="N270" s="61">
        <f>IF(AND($C270&lt;N$257,COUNT($E270:M270)&lt;$D$255),$D270*(1-$I$3)/$D$255,"")</f>
        <v>1.9</v>
      </c>
      <c r="O270" s="61">
        <f>IF(AND($C270&lt;O$257,COUNT($E270:N270)&lt;$D$255),$D270*(1-$I$3)/$D$255,"")</f>
        <v>1.9</v>
      </c>
      <c r="P270" s="61">
        <f>IF(AND($C270&lt;P$257,COUNT($E270:O270)&lt;$D$255),$D270*(1-$I$3)/$D$255,"")</f>
        <v>1.9</v>
      </c>
      <c r="Q270" s="61">
        <f>IF(AND($C270&lt;Q$257,COUNT($E270:P270)&lt;$D$255),$D270*(1-$I$3)/$D$255,"")</f>
        <v>1.9</v>
      </c>
      <c r="R270" s="61">
        <f>IF(AND($C270&lt;R$257,COUNT($E270:Q270)&lt;$D$255),$D270*(1-$I$3)/$D$255,"")</f>
        <v>1.9</v>
      </c>
      <c r="S270" s="61">
        <f>IF(AND($C270&lt;S$257,COUNT($E270:R270)&lt;$D$255),$D270*(1-$I$3)/$D$255,"")</f>
        <v>1.9</v>
      </c>
      <c r="T270" s="61">
        <f>IF(AND($C270&lt;T$257,COUNT($E270:S270)&lt;$D$255),$D270*(1-$I$3)/$D$255,"")</f>
        <v>1.9</v>
      </c>
      <c r="U270" s="61">
        <f>IF(AND($C270&lt;U$257,COUNT($E270:T270)&lt;$D$255),$D270*(1-$I$3)/$D$255,"")</f>
        <v>1.9</v>
      </c>
      <c r="V270" s="61">
        <f>IF(AND($C270&lt;V$257,COUNT($E270:U270)&lt;$D$255),$D270*(1-$I$3)/$D$255,"")</f>
        <v>1.9</v>
      </c>
      <c r="W270" s="61">
        <f>IF(AND($C270&lt;W$257,COUNT($E270:V270)&lt;$D$255),$D270*(1-$I$3)/$D$255,"")</f>
        <v>1.9</v>
      </c>
      <c r="X270" s="61">
        <f>IF(AND($C270&lt;X$257,COUNT($E270:W270)&lt;$D$255),$D270*(1-$I$3)/$D$255,"")</f>
        <v>1.9</v>
      </c>
      <c r="Y270" s="61">
        <f t="shared" si="78"/>
        <v>15.300000000000004</v>
      </c>
    </row>
    <row r="271" spans="1:25" x14ac:dyDescent="0.15">
      <c r="B271" s="69"/>
      <c r="C271" s="70">
        <v>37</v>
      </c>
      <c r="D271" s="60">
        <v>40</v>
      </c>
      <c r="E271" s="61" t="str">
        <f t="shared" si="77"/>
        <v/>
      </c>
      <c r="F271" s="61" t="str">
        <f>IF(AND($C271&lt;F$257,COUNT($E271:E271)&lt;$D$255),$D271*(1-$I$3)/$D$255,"")</f>
        <v/>
      </c>
      <c r="G271" s="61" t="str">
        <f>IF(AND($C271&lt;G$257,COUNT($E271:F271)&lt;$D$255),$D271*(1-$I$3)/$D$255,"")</f>
        <v/>
      </c>
      <c r="H271" s="61" t="str">
        <f>IF(AND($C271&lt;H$257,COUNT($E271:G271)&lt;$D$255),$D271*(1-$I$3)/$D$255,"")</f>
        <v/>
      </c>
      <c r="I271" s="61" t="str">
        <f>IF(AND($C271&lt;I$257,COUNT($E271:H271)&lt;$D$255),$D271*(1-$I$3)/$D$255,"")</f>
        <v/>
      </c>
      <c r="J271" s="61" t="str">
        <f>IF(AND($C271&lt;J$257,COUNT($E271:I271)&lt;$D$255),$D271*(1-$I$3)/$D$255,"")</f>
        <v/>
      </c>
      <c r="K271" s="61" t="str">
        <f>IF(AND($C271&lt;K$257,COUNT($E271:J271)&lt;$D$255),$D271*(1-$I$3)/$D$255,"")</f>
        <v/>
      </c>
      <c r="L271" s="61" t="str">
        <f>IF(AND($C271&lt;L$257,COUNT($E271:K271)&lt;$D$255),$D271*(1-$I$3)/$D$255,"")</f>
        <v/>
      </c>
      <c r="M271" s="61">
        <f>IF(AND($C271&lt;M$257,COUNT($E271:L271)&lt;$D$255),$D271*(1-$I$3)/$D$255,"")</f>
        <v>1.9</v>
      </c>
      <c r="N271" s="61">
        <f>IF(AND($C271&lt;N$257,COUNT($E271:M271)&lt;$D$255),$D271*(1-$I$3)/$D$255,"")</f>
        <v>1.9</v>
      </c>
      <c r="O271" s="61">
        <f>IF(AND($C271&lt;O$257,COUNT($E271:N271)&lt;$D$255),$D271*(1-$I$3)/$D$255,"")</f>
        <v>1.9</v>
      </c>
      <c r="P271" s="61">
        <f>IF(AND($C271&lt;P$257,COUNT($E271:O271)&lt;$D$255),$D271*(1-$I$3)/$D$255,"")</f>
        <v>1.9</v>
      </c>
      <c r="Q271" s="61">
        <f>IF(AND($C271&lt;Q$257,COUNT($E271:P271)&lt;$D$255),$D271*(1-$I$3)/$D$255,"")</f>
        <v>1.9</v>
      </c>
      <c r="R271" s="61">
        <f>IF(AND($C271&lt;R$257,COUNT($E271:Q271)&lt;$D$255),$D271*(1-$I$3)/$D$255,"")</f>
        <v>1.9</v>
      </c>
      <c r="S271" s="61">
        <f>IF(AND($C271&lt;S$257,COUNT($E271:R271)&lt;$D$255),$D271*(1-$I$3)/$D$255,"")</f>
        <v>1.9</v>
      </c>
      <c r="T271" s="61">
        <f>IF(AND($C271&lt;T$257,COUNT($E271:S271)&lt;$D$255),$D271*(1-$I$3)/$D$255,"")</f>
        <v>1.9</v>
      </c>
      <c r="U271" s="61">
        <f>IF(AND($C271&lt;U$257,COUNT($E271:T271)&lt;$D$255),$D271*(1-$I$3)/$D$255,"")</f>
        <v>1.9</v>
      </c>
      <c r="V271" s="61">
        <f>IF(AND($C271&lt;V$257,COUNT($E271:U271)&lt;$D$255),$D271*(1-$I$3)/$D$255,"")</f>
        <v>1.9</v>
      </c>
      <c r="W271" s="61">
        <f>IF(AND($C271&lt;W$257,COUNT($E271:V271)&lt;$D$255),$D271*(1-$I$3)/$D$255,"")</f>
        <v>1.9</v>
      </c>
      <c r="X271" s="61">
        <f>IF(AND($C271&lt;X$257,COUNT($E271:W271)&lt;$D$255),$D271*(1-$I$3)/$D$255,"")</f>
        <v>1.9</v>
      </c>
      <c r="Y271" s="61">
        <f t="shared" si="78"/>
        <v>17.200000000000003</v>
      </c>
    </row>
    <row r="272" spans="1:25" x14ac:dyDescent="0.15">
      <c r="B272" s="69"/>
      <c r="C272" s="70">
        <v>38</v>
      </c>
      <c r="D272" s="60">
        <v>160</v>
      </c>
      <c r="E272" s="61" t="str">
        <f t="shared" si="77"/>
        <v/>
      </c>
      <c r="F272" s="61" t="str">
        <f>IF(AND($C272&lt;F$257,COUNT($E272:E272)&lt;$D$255),$D272*(1-$I$3)/$D$255,"")</f>
        <v/>
      </c>
      <c r="G272" s="61" t="str">
        <f>IF(AND($C272&lt;G$257,COUNT($E272:F272)&lt;$D$255),$D272*(1-$I$3)/$D$255,"")</f>
        <v/>
      </c>
      <c r="H272" s="61" t="str">
        <f>IF(AND($C272&lt;H$257,COUNT($E272:G272)&lt;$D$255),$D272*(1-$I$3)/$D$255,"")</f>
        <v/>
      </c>
      <c r="I272" s="61" t="str">
        <f>IF(AND($C272&lt;I$257,COUNT($E272:H272)&lt;$D$255),$D272*(1-$I$3)/$D$255,"")</f>
        <v/>
      </c>
      <c r="J272" s="61" t="str">
        <f>IF(AND($C272&lt;J$257,COUNT($E272:I272)&lt;$D$255),$D272*(1-$I$3)/$D$255,"")</f>
        <v/>
      </c>
      <c r="K272" s="61" t="str">
        <f>IF(AND($C272&lt;K$257,COUNT($E272:J272)&lt;$D$255),$D272*(1-$I$3)/$D$255,"")</f>
        <v/>
      </c>
      <c r="L272" s="61" t="str">
        <f>IF(AND($C272&lt;L$257,COUNT($E272:K272)&lt;$D$255),$D272*(1-$I$3)/$D$255,"")</f>
        <v/>
      </c>
      <c r="M272" s="61" t="str">
        <f>IF(AND($C272&lt;M$257,COUNT($E272:L272)&lt;$D$255),$D272*(1-$I$3)/$D$255,"")</f>
        <v/>
      </c>
      <c r="N272" s="61">
        <f>IF(AND($C272&lt;N$257,COUNT($E272:M272)&lt;$D$255),$D272*(1-$I$3)/$D$255,"")</f>
        <v>7.6</v>
      </c>
      <c r="O272" s="61">
        <f>IF(AND($C272&lt;O$257,COUNT($E272:N272)&lt;$D$255),$D272*(1-$I$3)/$D$255,"")</f>
        <v>7.6</v>
      </c>
      <c r="P272" s="61">
        <f>IF(AND($C272&lt;P$257,COUNT($E272:O272)&lt;$D$255),$D272*(1-$I$3)/$D$255,"")</f>
        <v>7.6</v>
      </c>
      <c r="Q272" s="61">
        <f>IF(AND($C272&lt;Q$257,COUNT($E272:P272)&lt;$D$255),$D272*(1-$I$3)/$D$255,"")</f>
        <v>7.6</v>
      </c>
      <c r="R272" s="61">
        <f>IF(AND($C272&lt;R$257,COUNT($E272:Q272)&lt;$D$255),$D272*(1-$I$3)/$D$255,"")</f>
        <v>7.6</v>
      </c>
      <c r="S272" s="61">
        <f>IF(AND($C272&lt;S$257,COUNT($E272:R272)&lt;$D$255),$D272*(1-$I$3)/$D$255,"")</f>
        <v>7.6</v>
      </c>
      <c r="T272" s="61">
        <f>IF(AND($C272&lt;T$257,COUNT($E272:S272)&lt;$D$255),$D272*(1-$I$3)/$D$255,"")</f>
        <v>7.6</v>
      </c>
      <c r="U272" s="61">
        <f>IF(AND($C272&lt;U$257,COUNT($E272:T272)&lt;$D$255),$D272*(1-$I$3)/$D$255,"")</f>
        <v>7.6</v>
      </c>
      <c r="V272" s="61">
        <f>IF(AND($C272&lt;V$257,COUNT($E272:U272)&lt;$D$255),$D272*(1-$I$3)/$D$255,"")</f>
        <v>7.6</v>
      </c>
      <c r="W272" s="61">
        <f>IF(AND($C272&lt;W$257,COUNT($E272:V272)&lt;$D$255),$D272*(1-$I$3)/$D$255,"")</f>
        <v>7.6</v>
      </c>
      <c r="X272" s="61">
        <f>IF(AND($C272&lt;X$257,COUNT($E272:W272)&lt;$D$255),$D272*(1-$I$3)/$D$255,"")</f>
        <v>7.6</v>
      </c>
      <c r="Y272" s="61">
        <f t="shared" si="78"/>
        <v>76.400000000000006</v>
      </c>
    </row>
    <row r="273" spans="1:25" x14ac:dyDescent="0.15">
      <c r="B273" s="69"/>
      <c r="C273" s="70">
        <v>39</v>
      </c>
      <c r="D273" s="60">
        <v>40</v>
      </c>
      <c r="E273" s="61" t="str">
        <f t="shared" si="77"/>
        <v/>
      </c>
      <c r="F273" s="61" t="str">
        <f>IF(AND($C273&lt;F$257,COUNT($E273:E273)&lt;$D$255),$D273*(1-$I$3)/$D$255,"")</f>
        <v/>
      </c>
      <c r="G273" s="61" t="str">
        <f>IF(AND($C273&lt;G$257,COUNT($E273:F273)&lt;$D$255),$D273*(1-$I$3)/$D$255,"")</f>
        <v/>
      </c>
      <c r="H273" s="61" t="str">
        <f>IF(AND($C273&lt;H$257,COUNT($E273:G273)&lt;$D$255),$D273*(1-$I$3)/$D$255,"")</f>
        <v/>
      </c>
      <c r="I273" s="61" t="str">
        <f>IF(AND($C273&lt;I$257,COUNT($E273:H273)&lt;$D$255),$D273*(1-$I$3)/$D$255,"")</f>
        <v/>
      </c>
      <c r="J273" s="61" t="str">
        <f>IF(AND($C273&lt;J$257,COUNT($E273:I273)&lt;$D$255),$D273*(1-$I$3)/$D$255,"")</f>
        <v/>
      </c>
      <c r="K273" s="61" t="str">
        <f>IF(AND($C273&lt;K$257,COUNT($E273:J273)&lt;$D$255),$D273*(1-$I$3)/$D$255,"")</f>
        <v/>
      </c>
      <c r="L273" s="61" t="str">
        <f>IF(AND($C273&lt;L$257,COUNT($E273:K273)&lt;$D$255),$D273*(1-$I$3)/$D$255,"")</f>
        <v/>
      </c>
      <c r="M273" s="61" t="str">
        <f>IF(AND($C273&lt;M$257,COUNT($E273:L273)&lt;$D$255),$D273*(1-$I$3)/$D$255,"")</f>
        <v/>
      </c>
      <c r="N273" s="61" t="str">
        <f>IF(AND($C273&lt;N$257,COUNT($E273:M273)&lt;$D$255),$D273*(1-$I$3)/$D$255,"")</f>
        <v/>
      </c>
      <c r="O273" s="61">
        <f>IF(AND($C273&lt;O$257,COUNT($E273:N273)&lt;$D$255),$D273*(1-$I$3)/$D$255,"")</f>
        <v>1.9</v>
      </c>
      <c r="P273" s="61">
        <f>IF(AND($C273&lt;P$257,COUNT($E273:O273)&lt;$D$255),$D273*(1-$I$3)/$D$255,"")</f>
        <v>1.9</v>
      </c>
      <c r="Q273" s="61">
        <f>IF(AND($C273&lt;Q$257,COUNT($E273:P273)&lt;$D$255),$D273*(1-$I$3)/$D$255,"")</f>
        <v>1.9</v>
      </c>
      <c r="R273" s="61">
        <f>IF(AND($C273&lt;R$257,COUNT($E273:Q273)&lt;$D$255),$D273*(1-$I$3)/$D$255,"")</f>
        <v>1.9</v>
      </c>
      <c r="S273" s="61">
        <f>IF(AND($C273&lt;S$257,COUNT($E273:R273)&lt;$D$255),$D273*(1-$I$3)/$D$255,"")</f>
        <v>1.9</v>
      </c>
      <c r="T273" s="61">
        <f>IF(AND($C273&lt;T$257,COUNT($E273:S273)&lt;$D$255),$D273*(1-$I$3)/$D$255,"")</f>
        <v>1.9</v>
      </c>
      <c r="U273" s="61">
        <f>IF(AND($C273&lt;U$257,COUNT($E273:T273)&lt;$D$255),$D273*(1-$I$3)/$D$255,"")</f>
        <v>1.9</v>
      </c>
      <c r="V273" s="61">
        <f>IF(AND($C273&lt;V$257,COUNT($E273:U273)&lt;$D$255),$D273*(1-$I$3)/$D$255,"")</f>
        <v>1.9</v>
      </c>
      <c r="W273" s="61">
        <f>IF(AND($C273&lt;W$257,COUNT($E273:V273)&lt;$D$255),$D273*(1-$I$3)/$D$255,"")</f>
        <v>1.9</v>
      </c>
      <c r="X273" s="61">
        <f>IF(AND($C273&lt;X$257,COUNT($E273:W273)&lt;$D$255),$D273*(1-$I$3)/$D$255,"")</f>
        <v>1.9</v>
      </c>
      <c r="Y273" s="61">
        <f t="shared" si="78"/>
        <v>21</v>
      </c>
    </row>
    <row r="274" spans="1:25" x14ac:dyDescent="0.15">
      <c r="B274" s="69"/>
      <c r="C274" s="70">
        <v>40</v>
      </c>
      <c r="D274" s="60">
        <v>40</v>
      </c>
      <c r="E274" s="61" t="str">
        <f t="shared" si="77"/>
        <v/>
      </c>
      <c r="F274" s="61" t="str">
        <f>IF(AND($C274&lt;F$257,COUNT($E274:E274)&lt;$D$255),$D274*(1-$I$3)/$D$255,"")</f>
        <v/>
      </c>
      <c r="G274" s="61" t="str">
        <f>IF(AND($C274&lt;G$257,COUNT($E274:F274)&lt;$D$255),$D274*(1-$I$3)/$D$255,"")</f>
        <v/>
      </c>
      <c r="H274" s="61" t="str">
        <f>IF(AND($C274&lt;H$257,COUNT($E274:G274)&lt;$D$255),$D274*(1-$I$3)/$D$255,"")</f>
        <v/>
      </c>
      <c r="I274" s="61" t="str">
        <f>IF(AND($C274&lt;I$257,COUNT($E274:H274)&lt;$D$255),$D274*(1-$I$3)/$D$255,"")</f>
        <v/>
      </c>
      <c r="J274" s="61" t="str">
        <f>IF(AND($C274&lt;J$257,COUNT($E274:I274)&lt;$D$255),$D274*(1-$I$3)/$D$255,"")</f>
        <v/>
      </c>
      <c r="K274" s="61" t="str">
        <f>IF(AND($C274&lt;K$257,COUNT($E274:J274)&lt;$D$255),$D274*(1-$I$3)/$D$255,"")</f>
        <v/>
      </c>
      <c r="L274" s="61" t="str">
        <f>IF(AND($C274&lt;L$257,COUNT($E274:K274)&lt;$D$255),$D274*(1-$I$3)/$D$255,"")</f>
        <v/>
      </c>
      <c r="M274" s="61" t="str">
        <f>IF(AND($C274&lt;M$257,COUNT($E274:L274)&lt;$D$255),$D274*(1-$I$3)/$D$255,"")</f>
        <v/>
      </c>
      <c r="N274" s="61" t="str">
        <f>IF(AND($C274&lt;N$257,COUNT($E274:M274)&lt;$D$255),$D274*(1-$I$3)/$D$255,"")</f>
        <v/>
      </c>
      <c r="O274" s="61" t="str">
        <f>IF(AND($C274&lt;O$257,COUNT($E274:N274)&lt;$D$255),$D274*(1-$I$3)/$D$255,"")</f>
        <v/>
      </c>
      <c r="P274" s="61">
        <f>IF(AND($C274&lt;P$257,COUNT($E274:O274)&lt;$D$255),$D274*(1-$I$3)/$D$255,"")</f>
        <v>1.9</v>
      </c>
      <c r="Q274" s="61">
        <f>IF(AND($C274&lt;Q$257,COUNT($E274:P274)&lt;$D$255),$D274*(1-$I$3)/$D$255,"")</f>
        <v>1.9</v>
      </c>
      <c r="R274" s="61">
        <f>IF(AND($C274&lt;R$257,COUNT($E274:Q274)&lt;$D$255),$D274*(1-$I$3)/$D$255,"")</f>
        <v>1.9</v>
      </c>
      <c r="S274" s="61">
        <f>IF(AND($C274&lt;S$257,COUNT($E274:R274)&lt;$D$255),$D274*(1-$I$3)/$D$255,"")</f>
        <v>1.9</v>
      </c>
      <c r="T274" s="61">
        <f>IF(AND($C274&lt;T$257,COUNT($E274:S274)&lt;$D$255),$D274*(1-$I$3)/$D$255,"")</f>
        <v>1.9</v>
      </c>
      <c r="U274" s="61">
        <f>IF(AND($C274&lt;U$257,COUNT($E274:T274)&lt;$D$255),$D274*(1-$I$3)/$D$255,"")</f>
        <v>1.9</v>
      </c>
      <c r="V274" s="61">
        <f>IF(AND($C274&lt;V$257,COUNT($E274:U274)&lt;$D$255),$D274*(1-$I$3)/$D$255,"")</f>
        <v>1.9</v>
      </c>
      <c r="W274" s="61">
        <f>IF(AND($C274&lt;W$257,COUNT($E274:V274)&lt;$D$255),$D274*(1-$I$3)/$D$255,"")</f>
        <v>1.9</v>
      </c>
      <c r="X274" s="61">
        <f>IF(AND($C274&lt;X$257,COUNT($E274:W274)&lt;$D$255),$D274*(1-$I$3)/$D$255,"")</f>
        <v>1.9</v>
      </c>
      <c r="Y274" s="61">
        <f t="shared" si="78"/>
        <v>22.9</v>
      </c>
    </row>
    <row r="275" spans="1:25" x14ac:dyDescent="0.15">
      <c r="B275" s="69"/>
      <c r="C275" s="70">
        <v>41</v>
      </c>
      <c r="D275" s="60">
        <v>40</v>
      </c>
      <c r="E275" s="61" t="str">
        <f t="shared" si="77"/>
        <v/>
      </c>
      <c r="F275" s="61" t="str">
        <f>IF(AND($C275&lt;F$257,COUNT($E275:E275)&lt;$D$255),$D275*(1-$I$3)/$D$255,"")</f>
        <v/>
      </c>
      <c r="G275" s="61" t="str">
        <f>IF(AND($C275&lt;G$257,COUNT($E275:F275)&lt;$D$255),$D275*(1-$I$3)/$D$255,"")</f>
        <v/>
      </c>
      <c r="H275" s="61" t="str">
        <f>IF(AND($C275&lt;H$257,COUNT($E275:G275)&lt;$D$255),$D275*(1-$I$3)/$D$255,"")</f>
        <v/>
      </c>
      <c r="I275" s="61" t="str">
        <f>IF(AND($C275&lt;I$257,COUNT($E275:H275)&lt;$D$255),$D275*(1-$I$3)/$D$255,"")</f>
        <v/>
      </c>
      <c r="J275" s="61" t="str">
        <f>IF(AND($C275&lt;J$257,COUNT($E275:I275)&lt;$D$255),$D275*(1-$I$3)/$D$255,"")</f>
        <v/>
      </c>
      <c r="K275" s="61" t="str">
        <f>IF(AND($C275&lt;K$257,COUNT($E275:J275)&lt;$D$255),$D275*(1-$I$3)/$D$255,"")</f>
        <v/>
      </c>
      <c r="L275" s="61" t="str">
        <f>IF(AND($C275&lt;L$257,COUNT($E275:K275)&lt;$D$255),$D275*(1-$I$3)/$D$255,"")</f>
        <v/>
      </c>
      <c r="M275" s="61" t="str">
        <f>IF(AND($C275&lt;M$257,COUNT($E275:L275)&lt;$D$255),$D275*(1-$I$3)/$D$255,"")</f>
        <v/>
      </c>
      <c r="N275" s="61" t="str">
        <f>IF(AND($C275&lt;N$257,COUNT($E275:M275)&lt;$D$255),$D275*(1-$I$3)/$D$255,"")</f>
        <v/>
      </c>
      <c r="O275" s="61" t="str">
        <f>IF(AND($C275&lt;O$257,COUNT($E275:N275)&lt;$D$255),$D275*(1-$I$3)/$D$255,"")</f>
        <v/>
      </c>
      <c r="P275" s="61" t="str">
        <f>IF(AND($C275&lt;P$257,COUNT($E275:O275)&lt;$D$255),$D275*(1-$I$3)/$D$255,"")</f>
        <v/>
      </c>
      <c r="Q275" s="61">
        <f>IF(AND($C275&lt;Q$257,COUNT($E275:P275)&lt;$D$255),$D275*(1-$I$3)/$D$255,"")</f>
        <v>1.9</v>
      </c>
      <c r="R275" s="61">
        <f>IF(AND($C275&lt;R$257,COUNT($E275:Q275)&lt;$D$255),$D275*(1-$I$3)/$D$255,"")</f>
        <v>1.9</v>
      </c>
      <c r="S275" s="61">
        <f>IF(AND($C275&lt;S$257,COUNT($E275:R275)&lt;$D$255),$D275*(1-$I$3)/$D$255,"")</f>
        <v>1.9</v>
      </c>
      <c r="T275" s="61">
        <f>IF(AND($C275&lt;T$257,COUNT($E275:S275)&lt;$D$255),$D275*(1-$I$3)/$D$255,"")</f>
        <v>1.9</v>
      </c>
      <c r="U275" s="61">
        <f>IF(AND($C275&lt;U$257,COUNT($E275:T275)&lt;$D$255),$D275*(1-$I$3)/$D$255,"")</f>
        <v>1.9</v>
      </c>
      <c r="V275" s="61">
        <f>IF(AND($C275&lt;V$257,COUNT($E275:U275)&lt;$D$255),$D275*(1-$I$3)/$D$255,"")</f>
        <v>1.9</v>
      </c>
      <c r="W275" s="61">
        <f>IF(AND($C275&lt;W$257,COUNT($E275:V275)&lt;$D$255),$D275*(1-$I$3)/$D$255,"")</f>
        <v>1.9</v>
      </c>
      <c r="X275" s="61">
        <f>IF(AND($C275&lt;X$257,COUNT($E275:W275)&lt;$D$255),$D275*(1-$I$3)/$D$255,"")</f>
        <v>1.9</v>
      </c>
      <c r="Y275" s="61">
        <f t="shared" si="78"/>
        <v>24.799999999999997</v>
      </c>
    </row>
    <row r="276" spans="1:25" x14ac:dyDescent="0.15">
      <c r="B276" s="69"/>
      <c r="C276" s="70">
        <v>42</v>
      </c>
      <c r="D276" s="60">
        <v>40</v>
      </c>
      <c r="E276" s="61" t="str">
        <f t="shared" si="77"/>
        <v/>
      </c>
      <c r="F276" s="61" t="str">
        <f>IF(AND($C276&lt;F$257,COUNT($E276:E276)&lt;$D$255),$D276*(1-$I$3)/$D$255,"")</f>
        <v/>
      </c>
      <c r="G276" s="61" t="str">
        <f>IF(AND($C276&lt;G$257,COUNT($E276:F276)&lt;$D$255),$D276*(1-$I$3)/$D$255,"")</f>
        <v/>
      </c>
      <c r="H276" s="61" t="str">
        <f>IF(AND($C276&lt;H$257,COUNT($E276:G276)&lt;$D$255),$D276*(1-$I$3)/$D$255,"")</f>
        <v/>
      </c>
      <c r="I276" s="61" t="str">
        <f>IF(AND($C276&lt;I$257,COUNT($E276:H276)&lt;$D$255),$D276*(1-$I$3)/$D$255,"")</f>
        <v/>
      </c>
      <c r="J276" s="61" t="str">
        <f>IF(AND($C276&lt;J$257,COUNT($E276:I276)&lt;$D$255),$D276*(1-$I$3)/$D$255,"")</f>
        <v/>
      </c>
      <c r="K276" s="61" t="str">
        <f>IF(AND($C276&lt;K$257,COUNT($E276:J276)&lt;$D$255),$D276*(1-$I$3)/$D$255,"")</f>
        <v/>
      </c>
      <c r="L276" s="61" t="str">
        <f>IF(AND($C276&lt;L$257,COUNT($E276:K276)&lt;$D$255),$D276*(1-$I$3)/$D$255,"")</f>
        <v/>
      </c>
      <c r="M276" s="61" t="str">
        <f>IF(AND($C276&lt;M$257,COUNT($E276:L276)&lt;$D$255),$D276*(1-$I$3)/$D$255,"")</f>
        <v/>
      </c>
      <c r="N276" s="61" t="str">
        <f>IF(AND($C276&lt;N$257,COUNT($E276:M276)&lt;$D$255),$D276*(1-$I$3)/$D$255,"")</f>
        <v/>
      </c>
      <c r="O276" s="61" t="str">
        <f>IF(AND($C276&lt;O$257,COUNT($E276:N276)&lt;$D$255),$D276*(1-$I$3)/$D$255,"")</f>
        <v/>
      </c>
      <c r="P276" s="61" t="str">
        <f>IF(AND($C276&lt;P$257,COUNT($E276:O276)&lt;$D$255),$D276*(1-$I$3)/$D$255,"")</f>
        <v/>
      </c>
      <c r="Q276" s="61" t="str">
        <f>IF(AND($C276&lt;Q$257,COUNT($E276:P276)&lt;$D$255),$D276*(1-$I$3)/$D$255,"")</f>
        <v/>
      </c>
      <c r="R276" s="61">
        <f>IF(AND($C276&lt;R$257,COUNT($E276:Q276)&lt;$D$255),$D276*(1-$I$3)/$D$255,"")</f>
        <v>1.9</v>
      </c>
      <c r="S276" s="61">
        <f>IF(AND($C276&lt;S$257,COUNT($E276:R276)&lt;$D$255),$D276*(1-$I$3)/$D$255,"")</f>
        <v>1.9</v>
      </c>
      <c r="T276" s="61">
        <f>IF(AND($C276&lt;T$257,COUNT($E276:S276)&lt;$D$255),$D276*(1-$I$3)/$D$255,"")</f>
        <v>1.9</v>
      </c>
      <c r="U276" s="61">
        <f>IF(AND($C276&lt;U$257,COUNT($E276:T276)&lt;$D$255),$D276*(1-$I$3)/$D$255,"")</f>
        <v>1.9</v>
      </c>
      <c r="V276" s="61">
        <f>IF(AND($C276&lt;V$257,COUNT($E276:U276)&lt;$D$255),$D276*(1-$I$3)/$D$255,"")</f>
        <v>1.9</v>
      </c>
      <c r="W276" s="61">
        <f>IF(AND($C276&lt;W$257,COUNT($E276:V276)&lt;$D$255),$D276*(1-$I$3)/$D$255,"")</f>
        <v>1.9</v>
      </c>
      <c r="X276" s="61">
        <f>IF(AND($C276&lt;X$257,COUNT($E276:W276)&lt;$D$255),$D276*(1-$I$3)/$D$255,"")</f>
        <v>1.9</v>
      </c>
      <c r="Y276" s="61">
        <f t="shared" si="78"/>
        <v>26.7</v>
      </c>
    </row>
    <row r="277" spans="1:25" x14ac:dyDescent="0.15">
      <c r="B277" s="69"/>
      <c r="C277" s="70">
        <v>43</v>
      </c>
      <c r="D277" s="60">
        <v>40</v>
      </c>
      <c r="E277" s="61" t="str">
        <f t="shared" si="77"/>
        <v/>
      </c>
      <c r="F277" s="61" t="str">
        <f>IF(AND($C277&lt;F$257,COUNT($E277:E277)&lt;$D$255),$D277*(1-$I$3)/$D$255,"")</f>
        <v/>
      </c>
      <c r="G277" s="61" t="str">
        <f>IF(AND($C277&lt;G$257,COUNT($E277:F277)&lt;$D$255),$D277*(1-$I$3)/$D$255,"")</f>
        <v/>
      </c>
      <c r="H277" s="61" t="str">
        <f>IF(AND($C277&lt;H$257,COUNT($E277:G277)&lt;$D$255),$D277*(1-$I$3)/$D$255,"")</f>
        <v/>
      </c>
      <c r="I277" s="61" t="str">
        <f>IF(AND($C277&lt;I$257,COUNT($E277:H277)&lt;$D$255),$D277*(1-$I$3)/$D$255,"")</f>
        <v/>
      </c>
      <c r="J277" s="61" t="str">
        <f>IF(AND($C277&lt;J$257,COUNT($E277:I277)&lt;$D$255),$D277*(1-$I$3)/$D$255,"")</f>
        <v/>
      </c>
      <c r="K277" s="61" t="str">
        <f>IF(AND($C277&lt;K$257,COUNT($E277:J277)&lt;$D$255),$D277*(1-$I$3)/$D$255,"")</f>
        <v/>
      </c>
      <c r="L277" s="61" t="str">
        <f>IF(AND($C277&lt;L$257,COUNT($E277:K277)&lt;$D$255),$D277*(1-$I$3)/$D$255,"")</f>
        <v/>
      </c>
      <c r="M277" s="61" t="str">
        <f>IF(AND($C277&lt;M$257,COUNT($E277:L277)&lt;$D$255),$D277*(1-$I$3)/$D$255,"")</f>
        <v/>
      </c>
      <c r="N277" s="61" t="str">
        <f>IF(AND($C277&lt;N$257,COUNT($E277:M277)&lt;$D$255),$D277*(1-$I$3)/$D$255,"")</f>
        <v/>
      </c>
      <c r="O277" s="61" t="str">
        <f>IF(AND($C277&lt;O$257,COUNT($E277:N277)&lt;$D$255),$D277*(1-$I$3)/$D$255,"")</f>
        <v/>
      </c>
      <c r="P277" s="61" t="str">
        <f>IF(AND($C277&lt;P$257,COUNT($E277:O277)&lt;$D$255),$D277*(1-$I$3)/$D$255,"")</f>
        <v/>
      </c>
      <c r="Q277" s="61" t="str">
        <f>IF(AND($C277&lt;Q$257,COUNT($E277:P277)&lt;$D$255),$D277*(1-$I$3)/$D$255,"")</f>
        <v/>
      </c>
      <c r="R277" s="61" t="str">
        <f>IF(AND($C277&lt;R$257,COUNT($E277:Q277)&lt;$D$255),$D277*(1-$I$3)/$D$255,"")</f>
        <v/>
      </c>
      <c r="S277" s="61">
        <f>IF(AND($C277&lt;S$257,COUNT($E277:R277)&lt;$D$255),$D277*(1-$I$3)/$D$255,"")</f>
        <v>1.9</v>
      </c>
      <c r="T277" s="61">
        <f>IF(AND($C277&lt;T$257,COUNT($E277:S277)&lt;$D$255),$D277*(1-$I$3)/$D$255,"")</f>
        <v>1.9</v>
      </c>
      <c r="U277" s="61">
        <f>IF(AND($C277&lt;U$257,COUNT($E277:T277)&lt;$D$255),$D277*(1-$I$3)/$D$255,"")</f>
        <v>1.9</v>
      </c>
      <c r="V277" s="61">
        <f>IF(AND($C277&lt;V$257,COUNT($E277:U277)&lt;$D$255),$D277*(1-$I$3)/$D$255,"")</f>
        <v>1.9</v>
      </c>
      <c r="W277" s="61">
        <f>IF(AND($C277&lt;W$257,COUNT($E277:V277)&lt;$D$255),$D277*(1-$I$3)/$D$255,"")</f>
        <v>1.9</v>
      </c>
      <c r="X277" s="61">
        <f>IF(AND($C277&lt;X$257,COUNT($E277:W277)&lt;$D$255),$D277*(1-$I$3)/$D$255,"")</f>
        <v>1.9</v>
      </c>
      <c r="Y277" s="61">
        <f t="shared" si="78"/>
        <v>28.6</v>
      </c>
    </row>
    <row r="278" spans="1:25" x14ac:dyDescent="0.15">
      <c r="B278" s="69"/>
      <c r="C278" s="70">
        <v>44</v>
      </c>
      <c r="D278" s="60">
        <v>40</v>
      </c>
      <c r="E278" s="61" t="str">
        <f t="shared" si="77"/>
        <v/>
      </c>
      <c r="F278" s="61" t="str">
        <f>IF(AND($C278&lt;F$257,COUNT($E278:E278)&lt;$D$255),$D278*(1-$I$3)/$D$255,"")</f>
        <v/>
      </c>
      <c r="G278" s="61" t="str">
        <f>IF(AND($C278&lt;G$257,COUNT($E278:F278)&lt;$D$255),$D278*(1-$I$3)/$D$255,"")</f>
        <v/>
      </c>
      <c r="H278" s="61" t="str">
        <f>IF(AND($C278&lt;H$257,COUNT($E278:G278)&lt;$D$255),$D278*(1-$I$3)/$D$255,"")</f>
        <v/>
      </c>
      <c r="I278" s="61" t="str">
        <f>IF(AND($C278&lt;I$257,COUNT($E278:H278)&lt;$D$255),$D278*(1-$I$3)/$D$255,"")</f>
        <v/>
      </c>
      <c r="J278" s="61" t="str">
        <f>IF(AND($C278&lt;J$257,COUNT($E278:I278)&lt;$D$255),$D278*(1-$I$3)/$D$255,"")</f>
        <v/>
      </c>
      <c r="K278" s="61" t="str">
        <f>IF(AND($C278&lt;K$257,COUNT($E278:J278)&lt;$D$255),$D278*(1-$I$3)/$D$255,"")</f>
        <v/>
      </c>
      <c r="L278" s="61" t="str">
        <f>IF(AND($C278&lt;L$257,COUNT($E278:K278)&lt;$D$255),$D278*(1-$I$3)/$D$255,"")</f>
        <v/>
      </c>
      <c r="M278" s="61" t="str">
        <f>IF(AND($C278&lt;M$257,COUNT($E278:L278)&lt;$D$255),$D278*(1-$I$3)/$D$255,"")</f>
        <v/>
      </c>
      <c r="N278" s="61" t="str">
        <f>IF(AND($C278&lt;N$257,COUNT($E278:M278)&lt;$D$255),$D278*(1-$I$3)/$D$255,"")</f>
        <v/>
      </c>
      <c r="O278" s="61" t="str">
        <f>IF(AND($C278&lt;O$257,COUNT($E278:N278)&lt;$D$255),$D278*(1-$I$3)/$D$255,"")</f>
        <v/>
      </c>
      <c r="P278" s="61" t="str">
        <f>IF(AND($C278&lt;P$257,COUNT($E278:O278)&lt;$D$255),$D278*(1-$I$3)/$D$255,"")</f>
        <v/>
      </c>
      <c r="Q278" s="61" t="str">
        <f>IF(AND($C278&lt;Q$257,COUNT($E278:P278)&lt;$D$255),$D278*(1-$I$3)/$D$255,"")</f>
        <v/>
      </c>
      <c r="R278" s="61" t="str">
        <f>IF(AND($C278&lt;R$257,COUNT($E278:Q278)&lt;$D$255),$D278*(1-$I$3)/$D$255,"")</f>
        <v/>
      </c>
      <c r="S278" s="61" t="str">
        <f>IF(AND($C278&lt;S$257,COUNT($E278:R278)&lt;$D$255),$D278*(1-$I$3)/$D$255,"")</f>
        <v/>
      </c>
      <c r="T278" s="61">
        <f>IF(AND($C278&lt;T$257,COUNT($E278:S278)&lt;$D$255),$D278*(1-$I$3)/$D$255,"")</f>
        <v>1.9</v>
      </c>
      <c r="U278" s="61">
        <f>IF(AND($C278&lt;U$257,COUNT($E278:T278)&lt;$D$255),$D278*(1-$I$3)/$D$255,"")</f>
        <v>1.9</v>
      </c>
      <c r="V278" s="61">
        <f>IF(AND($C278&lt;V$257,COUNT($E278:U278)&lt;$D$255),$D278*(1-$I$3)/$D$255,"")</f>
        <v>1.9</v>
      </c>
      <c r="W278" s="61">
        <f>IF(AND($C278&lt;W$257,COUNT($E278:V278)&lt;$D$255),$D278*(1-$I$3)/$D$255,"")</f>
        <v>1.9</v>
      </c>
      <c r="X278" s="61">
        <f>IF(AND($C278&lt;X$257,COUNT($E278:W278)&lt;$D$255),$D278*(1-$I$3)/$D$255,"")</f>
        <v>1.9</v>
      </c>
      <c r="Y278" s="61">
        <f t="shared" si="78"/>
        <v>30.5</v>
      </c>
    </row>
    <row r="279" spans="1:25" x14ac:dyDescent="0.15">
      <c r="B279" s="69"/>
      <c r="C279" s="70">
        <v>45</v>
      </c>
      <c r="D279" s="60">
        <v>40</v>
      </c>
      <c r="E279" s="61" t="str">
        <f t="shared" si="77"/>
        <v/>
      </c>
      <c r="F279" s="61" t="str">
        <f>IF(AND($C279&lt;F$257,COUNT($E279:E279)&lt;$D$255),$D279*(1-$I$3)/$D$255,"")</f>
        <v/>
      </c>
      <c r="G279" s="61" t="str">
        <f>IF(AND($C279&lt;G$257,COUNT($E279:F279)&lt;$D$255),$D279*(1-$I$3)/$D$255,"")</f>
        <v/>
      </c>
      <c r="H279" s="61" t="str">
        <f>IF(AND($C279&lt;H$257,COUNT($E279:G279)&lt;$D$255),$D279*(1-$I$3)/$D$255,"")</f>
        <v/>
      </c>
      <c r="I279" s="61" t="str">
        <f>IF(AND($C279&lt;I$257,COUNT($E279:H279)&lt;$D$255),$D279*(1-$I$3)/$D$255,"")</f>
        <v/>
      </c>
      <c r="J279" s="61" t="str">
        <f>IF(AND($C279&lt;J$257,COUNT($E279:I279)&lt;$D$255),$D279*(1-$I$3)/$D$255,"")</f>
        <v/>
      </c>
      <c r="K279" s="61" t="str">
        <f>IF(AND($C279&lt;K$257,COUNT($E279:J279)&lt;$D$255),$D279*(1-$I$3)/$D$255,"")</f>
        <v/>
      </c>
      <c r="L279" s="61" t="str">
        <f>IF(AND($C279&lt;L$257,COUNT($E279:K279)&lt;$D$255),$D279*(1-$I$3)/$D$255,"")</f>
        <v/>
      </c>
      <c r="M279" s="61" t="str">
        <f>IF(AND($C279&lt;M$257,COUNT($E279:L279)&lt;$D$255),$D279*(1-$I$3)/$D$255,"")</f>
        <v/>
      </c>
      <c r="N279" s="61" t="str">
        <f>IF(AND($C279&lt;N$257,COUNT($E279:M279)&lt;$D$255),$D279*(1-$I$3)/$D$255,"")</f>
        <v/>
      </c>
      <c r="O279" s="61" t="str">
        <f>IF(AND($C279&lt;O$257,COUNT($E279:N279)&lt;$D$255),$D279*(1-$I$3)/$D$255,"")</f>
        <v/>
      </c>
      <c r="P279" s="61" t="str">
        <f>IF(AND($C279&lt;P$257,COUNT($E279:O279)&lt;$D$255),$D279*(1-$I$3)/$D$255,"")</f>
        <v/>
      </c>
      <c r="Q279" s="61" t="str">
        <f>IF(AND($C279&lt;Q$257,COUNT($E279:P279)&lt;$D$255),$D279*(1-$I$3)/$D$255,"")</f>
        <v/>
      </c>
      <c r="R279" s="61" t="str">
        <f>IF(AND($C279&lt;R$257,COUNT($E279:Q279)&lt;$D$255),$D279*(1-$I$3)/$D$255,"")</f>
        <v/>
      </c>
      <c r="S279" s="61" t="str">
        <f>IF(AND($C279&lt;S$257,COUNT($E279:R279)&lt;$D$255),$D279*(1-$I$3)/$D$255,"")</f>
        <v/>
      </c>
      <c r="T279" s="61" t="str">
        <f>IF(AND($C279&lt;T$257,COUNT($E279:S279)&lt;$D$255),$D279*(1-$I$3)/$D$255,"")</f>
        <v/>
      </c>
      <c r="U279" s="61">
        <f>IF(AND($C279&lt;U$257,COUNT($E279:T279)&lt;$D$255),$D279*(1-$I$3)/$D$255,"")</f>
        <v>1.9</v>
      </c>
      <c r="V279" s="61">
        <f>IF(AND($C279&lt;V$257,COUNT($E279:U279)&lt;$D$255),$D279*(1-$I$3)/$D$255,"")</f>
        <v>1.9</v>
      </c>
      <c r="W279" s="61">
        <f>IF(AND($C279&lt;W$257,COUNT($E279:V279)&lt;$D$255),$D279*(1-$I$3)/$D$255,"")</f>
        <v>1.9</v>
      </c>
      <c r="X279" s="61">
        <f>IF(AND($C279&lt;X$257,COUNT($E279:W279)&lt;$D$255),$D279*(1-$I$3)/$D$255,"")</f>
        <v>1.9</v>
      </c>
      <c r="Y279" s="61">
        <f t="shared" si="78"/>
        <v>32.4</v>
      </c>
    </row>
    <row r="280" spans="1:25" x14ac:dyDescent="0.15">
      <c r="B280" s="69"/>
      <c r="C280" s="70">
        <v>46</v>
      </c>
      <c r="D280" s="60">
        <v>40</v>
      </c>
      <c r="E280" s="61" t="str">
        <f t="shared" si="77"/>
        <v/>
      </c>
      <c r="F280" s="61" t="str">
        <f>IF(AND($C280&lt;F$257,COUNT($E280:E280)&lt;$D$255),$D280*(1-$I$3)/$D$255,"")</f>
        <v/>
      </c>
      <c r="G280" s="61" t="str">
        <f>IF(AND($C280&lt;G$257,COUNT($E280:F280)&lt;$D$255),$D280*(1-$I$3)/$D$255,"")</f>
        <v/>
      </c>
      <c r="H280" s="61" t="str">
        <f>IF(AND($C280&lt;H$257,COUNT($E280:G280)&lt;$D$255),$D280*(1-$I$3)/$D$255,"")</f>
        <v/>
      </c>
      <c r="I280" s="61" t="str">
        <f>IF(AND($C280&lt;I$257,COUNT($E280:H280)&lt;$D$255),$D280*(1-$I$3)/$D$255,"")</f>
        <v/>
      </c>
      <c r="J280" s="61" t="str">
        <f>IF(AND($C280&lt;J$257,COUNT($E280:I280)&lt;$D$255),$D280*(1-$I$3)/$D$255,"")</f>
        <v/>
      </c>
      <c r="K280" s="61" t="str">
        <f>IF(AND($C280&lt;K$257,COUNT($E280:J280)&lt;$D$255),$D280*(1-$I$3)/$D$255,"")</f>
        <v/>
      </c>
      <c r="L280" s="61" t="str">
        <f>IF(AND($C280&lt;L$257,COUNT($E280:K280)&lt;$D$255),$D280*(1-$I$3)/$D$255,"")</f>
        <v/>
      </c>
      <c r="M280" s="61" t="str">
        <f>IF(AND($C280&lt;M$257,COUNT($E280:L280)&lt;$D$255),$D280*(1-$I$3)/$D$255,"")</f>
        <v/>
      </c>
      <c r="N280" s="61" t="str">
        <f>IF(AND($C280&lt;N$257,COUNT($E280:M280)&lt;$D$255),$D280*(1-$I$3)/$D$255,"")</f>
        <v/>
      </c>
      <c r="O280" s="61" t="str">
        <f>IF(AND($C280&lt;O$257,COUNT($E280:N280)&lt;$D$255),$D280*(1-$I$3)/$D$255,"")</f>
        <v/>
      </c>
      <c r="P280" s="61" t="str">
        <f>IF(AND($C280&lt;P$257,COUNT($E280:O280)&lt;$D$255),$D280*(1-$I$3)/$D$255,"")</f>
        <v/>
      </c>
      <c r="Q280" s="61" t="str">
        <f>IF(AND($C280&lt;Q$257,COUNT($E280:P280)&lt;$D$255),$D280*(1-$I$3)/$D$255,"")</f>
        <v/>
      </c>
      <c r="R280" s="61" t="str">
        <f>IF(AND($C280&lt;R$257,COUNT($E280:Q280)&lt;$D$255),$D280*(1-$I$3)/$D$255,"")</f>
        <v/>
      </c>
      <c r="S280" s="61" t="str">
        <f>IF(AND($C280&lt;S$257,COUNT($E280:R280)&lt;$D$255),$D280*(1-$I$3)/$D$255,"")</f>
        <v/>
      </c>
      <c r="T280" s="61" t="str">
        <f>IF(AND($C280&lt;T$257,COUNT($E280:S280)&lt;$D$255),$D280*(1-$I$3)/$D$255,"")</f>
        <v/>
      </c>
      <c r="U280" s="61" t="str">
        <f>IF(AND($C280&lt;U$257,COUNT($E280:T280)&lt;$D$255),$D280*(1-$I$3)/$D$255,"")</f>
        <v/>
      </c>
      <c r="V280" s="61">
        <f>IF(AND($C280&lt;V$257,COUNT($E280:U280)&lt;$D$255),$D280*(1-$I$3)/$D$255,"")</f>
        <v>1.9</v>
      </c>
      <c r="W280" s="61">
        <f>IF(AND($C280&lt;W$257,COUNT($E280:V280)&lt;$D$255),$D280*(1-$I$3)/$D$255,"")</f>
        <v>1.9</v>
      </c>
      <c r="X280" s="61">
        <f>IF(AND($C280&lt;X$257,COUNT($E280:W280)&lt;$D$255),$D280*(1-$I$3)/$D$255,"")</f>
        <v>1.9</v>
      </c>
      <c r="Y280" s="61">
        <f t="shared" si="78"/>
        <v>34.299999999999997</v>
      </c>
    </row>
    <row r="281" spans="1:25" x14ac:dyDescent="0.15">
      <c r="B281" s="69"/>
      <c r="C281" s="70">
        <v>47</v>
      </c>
      <c r="D281" s="60">
        <v>160</v>
      </c>
      <c r="E281" s="61" t="str">
        <f t="shared" si="77"/>
        <v/>
      </c>
      <c r="F281" s="61" t="str">
        <f>IF(AND($C281&lt;F$257,COUNT($E281:E281)&lt;$D$255),$D281*(1-$I$3)/$D$255,"")</f>
        <v/>
      </c>
      <c r="G281" s="61" t="str">
        <f>IF(AND($C281&lt;G$257,COUNT($E281:F281)&lt;$D$255),$D281*(1-$I$3)/$D$255,"")</f>
        <v/>
      </c>
      <c r="H281" s="61" t="str">
        <f>IF(AND($C281&lt;H$257,COUNT($E281:G281)&lt;$D$255),$D281*(1-$I$3)/$D$255,"")</f>
        <v/>
      </c>
      <c r="I281" s="61" t="str">
        <f>IF(AND($C281&lt;I$257,COUNT($E281:H281)&lt;$D$255),$D281*(1-$I$3)/$D$255,"")</f>
        <v/>
      </c>
      <c r="J281" s="61" t="str">
        <f>IF(AND($C281&lt;J$257,COUNT($E281:I281)&lt;$D$255),$D281*(1-$I$3)/$D$255,"")</f>
        <v/>
      </c>
      <c r="K281" s="61" t="str">
        <f>IF(AND($C281&lt;K$257,COUNT($E281:J281)&lt;$D$255),$D281*(1-$I$3)/$D$255,"")</f>
        <v/>
      </c>
      <c r="L281" s="61" t="str">
        <f>IF(AND($C281&lt;L$257,COUNT($E281:K281)&lt;$D$255),$D281*(1-$I$3)/$D$255,"")</f>
        <v/>
      </c>
      <c r="M281" s="61" t="str">
        <f>IF(AND($C281&lt;M$257,COUNT($E281:L281)&lt;$D$255),$D281*(1-$I$3)/$D$255,"")</f>
        <v/>
      </c>
      <c r="N281" s="61" t="str">
        <f>IF(AND($C281&lt;N$257,COUNT($E281:M281)&lt;$D$255),$D281*(1-$I$3)/$D$255,"")</f>
        <v/>
      </c>
      <c r="O281" s="61" t="str">
        <f>IF(AND($C281&lt;O$257,COUNT($E281:N281)&lt;$D$255),$D281*(1-$I$3)/$D$255,"")</f>
        <v/>
      </c>
      <c r="P281" s="61" t="str">
        <f>IF(AND($C281&lt;P$257,COUNT($E281:O281)&lt;$D$255),$D281*(1-$I$3)/$D$255,"")</f>
        <v/>
      </c>
      <c r="Q281" s="61" t="str">
        <f>IF(AND($C281&lt;Q$257,COUNT($E281:P281)&lt;$D$255),$D281*(1-$I$3)/$D$255,"")</f>
        <v/>
      </c>
      <c r="R281" s="61" t="str">
        <f>IF(AND($C281&lt;R$257,COUNT($E281:Q281)&lt;$D$255),$D281*(1-$I$3)/$D$255,"")</f>
        <v/>
      </c>
      <c r="S281" s="61" t="str">
        <f>IF(AND($C281&lt;S$257,COUNT($E281:R281)&lt;$D$255),$D281*(1-$I$3)/$D$255,"")</f>
        <v/>
      </c>
      <c r="T281" s="61" t="str">
        <f>IF(AND($C281&lt;T$257,COUNT($E281:S281)&lt;$D$255),$D281*(1-$I$3)/$D$255,"")</f>
        <v/>
      </c>
      <c r="U281" s="61" t="str">
        <f>IF(AND($C281&lt;U$257,COUNT($E281:T281)&lt;$D$255),$D281*(1-$I$3)/$D$255,"")</f>
        <v/>
      </c>
      <c r="V281" s="61" t="str">
        <f>IF(AND($C281&lt;V$257,COUNT($E281:U281)&lt;$D$255),$D281*(1-$I$3)/$D$255,"")</f>
        <v/>
      </c>
      <c r="W281" s="61">
        <f>IF(AND($C281&lt;W$257,COUNT($E281:V281)&lt;$D$255),$D281*(1-$I$3)/$D$255,"")</f>
        <v>7.6</v>
      </c>
      <c r="X281" s="61">
        <f>IF(AND($C281&lt;X$257,COUNT($E281:W281)&lt;$D$255),$D281*(1-$I$3)/$D$255,"")</f>
        <v>7.6</v>
      </c>
      <c r="Y281" s="61">
        <f t="shared" si="78"/>
        <v>144.80000000000001</v>
      </c>
    </row>
    <row r="282" spans="1:25" x14ac:dyDescent="0.15">
      <c r="B282" s="69"/>
      <c r="C282" s="70">
        <v>48</v>
      </c>
      <c r="D282" s="60">
        <v>40</v>
      </c>
      <c r="E282" s="61" t="str">
        <f t="shared" si="77"/>
        <v/>
      </c>
      <c r="F282" s="61" t="str">
        <f>IF(AND($C282&lt;F$257,COUNT($E282:E282)&lt;$D$255),$D282*(1-$I$3)/$D$255,"")</f>
        <v/>
      </c>
      <c r="G282" s="61" t="str">
        <f>IF(AND($C282&lt;G$257,COUNT($E282:F282)&lt;$D$255),$D282*(1-$I$3)/$D$255,"")</f>
        <v/>
      </c>
      <c r="H282" s="61" t="str">
        <f>IF(AND($C282&lt;H$257,COUNT($E282:G282)&lt;$D$255),$D282*(1-$I$3)/$D$255,"")</f>
        <v/>
      </c>
      <c r="I282" s="61" t="str">
        <f>IF(AND($C282&lt;I$257,COUNT($E282:H282)&lt;$D$255),$D282*(1-$I$3)/$D$255,"")</f>
        <v/>
      </c>
      <c r="J282" s="61" t="str">
        <f>IF(AND($C282&lt;J$257,COUNT($E282:I282)&lt;$D$255),$D282*(1-$I$3)/$D$255,"")</f>
        <v/>
      </c>
      <c r="K282" s="61" t="str">
        <f>IF(AND($C282&lt;K$257,COUNT($E282:J282)&lt;$D$255),$D282*(1-$I$3)/$D$255,"")</f>
        <v/>
      </c>
      <c r="L282" s="61" t="str">
        <f>IF(AND($C282&lt;L$257,COUNT($E282:K282)&lt;$D$255),$D282*(1-$I$3)/$D$255,"")</f>
        <v/>
      </c>
      <c r="M282" s="61" t="str">
        <f>IF(AND($C282&lt;M$257,COUNT($E282:L282)&lt;$D$255),$D282*(1-$I$3)/$D$255,"")</f>
        <v/>
      </c>
      <c r="N282" s="61" t="str">
        <f>IF(AND($C282&lt;N$257,COUNT($E282:M282)&lt;$D$255),$D282*(1-$I$3)/$D$255,"")</f>
        <v/>
      </c>
      <c r="O282" s="61" t="str">
        <f>IF(AND($C282&lt;O$257,COUNT($E282:N282)&lt;$D$255),$D282*(1-$I$3)/$D$255,"")</f>
        <v/>
      </c>
      <c r="P282" s="61" t="str">
        <f>IF(AND($C282&lt;P$257,COUNT($E282:O282)&lt;$D$255),$D282*(1-$I$3)/$D$255,"")</f>
        <v/>
      </c>
      <c r="Q282" s="61" t="str">
        <f>IF(AND($C282&lt;Q$257,COUNT($E282:P282)&lt;$D$255),$D282*(1-$I$3)/$D$255,"")</f>
        <v/>
      </c>
      <c r="R282" s="61" t="str">
        <f>IF(AND($C282&lt;R$257,COUNT($E282:Q282)&lt;$D$255),$D282*(1-$I$3)/$D$255,"")</f>
        <v/>
      </c>
      <c r="S282" s="61" t="str">
        <f>IF(AND($C282&lt;S$257,COUNT($E282:R282)&lt;$D$255),$D282*(1-$I$3)/$D$255,"")</f>
        <v/>
      </c>
      <c r="T282" s="61" t="str">
        <f>IF(AND($C282&lt;T$257,COUNT($E282:S282)&lt;$D$255),$D282*(1-$I$3)/$D$255,"")</f>
        <v/>
      </c>
      <c r="U282" s="61" t="str">
        <f>IF(AND($C282&lt;U$257,COUNT($E282:T282)&lt;$D$255),$D282*(1-$I$3)/$D$255,"")</f>
        <v/>
      </c>
      <c r="V282" s="61" t="str">
        <f>IF(AND($C282&lt;V$257,COUNT($E282:U282)&lt;$D$255),$D282*(1-$I$3)/$D$255,"")</f>
        <v/>
      </c>
      <c r="W282" s="61" t="str">
        <f>IF(AND($C282&lt;W$257,COUNT($E282:V282)&lt;$D$255),$D282*(1-$I$3)/$D$255,"")</f>
        <v/>
      </c>
      <c r="X282" s="61">
        <f>IF(AND($C282&lt;X$257,COUNT($E282:W282)&lt;$D$255),$D282*(1-$I$3)/$D$255,"")</f>
        <v>1.9</v>
      </c>
      <c r="Y282" s="61">
        <f t="shared" si="78"/>
        <v>38.1</v>
      </c>
    </row>
    <row r="283" spans="1:25" x14ac:dyDescent="0.15">
      <c r="B283" s="76"/>
      <c r="C283" s="77">
        <v>49</v>
      </c>
      <c r="D283" s="62">
        <v>40</v>
      </c>
      <c r="E283" s="63" t="str">
        <f t="shared" si="77"/>
        <v/>
      </c>
      <c r="F283" s="63" t="str">
        <f>IF(AND($C283&lt;F$257,COUNT($E283:E283)&lt;$D$255),$D283*(1-$I$3)/$D$255,"")</f>
        <v/>
      </c>
      <c r="G283" s="63" t="str">
        <f>IF(AND($C283&lt;G$257,COUNT($E283:F283)&lt;$D$255),$D283*(1-$I$3)/$D$255,"")</f>
        <v/>
      </c>
      <c r="H283" s="63" t="str">
        <f>IF(AND($C283&lt;H$257,COUNT($E283:G283)&lt;$D$255),$D283*(1-$I$3)/$D$255,"")</f>
        <v/>
      </c>
      <c r="I283" s="63" t="str">
        <f>IF(AND($C283&lt;I$257,COUNT($E283:H283)&lt;$D$255),$D283*(1-$I$3)/$D$255,"")</f>
        <v/>
      </c>
      <c r="J283" s="63" t="str">
        <f>IF(AND($C283&lt;J$257,COUNT($E283:I283)&lt;$D$255),$D283*(1-$I$3)/$D$255,"")</f>
        <v/>
      </c>
      <c r="K283" s="63" t="str">
        <f>IF(AND($C283&lt;K$257,COUNT($E283:J283)&lt;$D$255),$D283*(1-$I$3)/$D$255,"")</f>
        <v/>
      </c>
      <c r="L283" s="63" t="str">
        <f>IF(AND($C283&lt;L$257,COUNT($E283:K283)&lt;$D$255),$D283*(1-$I$3)/$D$255,"")</f>
        <v/>
      </c>
      <c r="M283" s="63" t="str">
        <f>IF(AND($C283&lt;M$257,COUNT($E283:L283)&lt;$D$255),$D283*(1-$I$3)/$D$255,"")</f>
        <v/>
      </c>
      <c r="N283" s="63" t="str">
        <f>IF(AND($C283&lt;N$257,COUNT($E283:M283)&lt;$D$255),$D283*(1-$I$3)/$D$255,"")</f>
        <v/>
      </c>
      <c r="O283" s="63" t="str">
        <f>IF(AND($C283&lt;O$257,COUNT($E283:N283)&lt;$D$255),$D283*(1-$I$3)/$D$255,"")</f>
        <v/>
      </c>
      <c r="P283" s="63" t="str">
        <f>IF(AND($C283&lt;P$257,COUNT($E283:O283)&lt;$D$255),$D283*(1-$I$3)/$D$255,"")</f>
        <v/>
      </c>
      <c r="Q283" s="63" t="str">
        <f>IF(AND($C283&lt;Q$257,COUNT($E283:P283)&lt;$D$255),$D283*(1-$I$3)/$D$255,"")</f>
        <v/>
      </c>
      <c r="R283" s="63" t="str">
        <f>IF(AND($C283&lt;R$257,COUNT($E283:Q283)&lt;$D$255),$D283*(1-$I$3)/$D$255,"")</f>
        <v/>
      </c>
      <c r="S283" s="63" t="str">
        <f>IF(AND($C283&lt;S$257,COUNT($E283:R283)&lt;$D$255),$D283*(1-$I$3)/$D$255,"")</f>
        <v/>
      </c>
      <c r="T283" s="63" t="str">
        <f>IF(AND($C283&lt;T$257,COUNT($E283:S283)&lt;$D$255),$D283*(1-$I$3)/$D$255,"")</f>
        <v/>
      </c>
      <c r="U283" s="63" t="str">
        <f>IF(AND($C283&lt;U$257,COUNT($E283:T283)&lt;$D$255),$D283*(1-$I$3)/$D$255,"")</f>
        <v/>
      </c>
      <c r="V283" s="63" t="str">
        <f>IF(AND($C283&lt;V$257,COUNT($E283:U283)&lt;$D$255),$D283*(1-$I$3)/$D$255,"")</f>
        <v/>
      </c>
      <c r="W283" s="63" t="str">
        <f>IF(AND($C283&lt;W$257,COUNT($E283:V283)&lt;$D$255),$D283*(1-$I$3)/$D$255,"")</f>
        <v/>
      </c>
      <c r="X283" s="63" t="str">
        <f>IF(AND($C283&lt;X$257,COUNT($E283:W283)&lt;$D$255),$D283*(1-$I$3)/$D$255,"")</f>
        <v/>
      </c>
      <c r="Y283" s="63">
        <f t="shared" si="78"/>
        <v>40</v>
      </c>
    </row>
    <row r="284" spans="1:25" x14ac:dyDescent="0.15">
      <c r="Y284" s="53" t="s">
        <v>54</v>
      </c>
    </row>
    <row r="285" spans="1:25" x14ac:dyDescent="0.15">
      <c r="A285" s="27" t="s">
        <v>102</v>
      </c>
      <c r="E285" s="14">
        <v>30</v>
      </c>
      <c r="F285" s="14">
        <f t="shared" ref="F285:X285" si="79">E285+1</f>
        <v>31</v>
      </c>
      <c r="G285" s="14">
        <f t="shared" si="79"/>
        <v>32</v>
      </c>
      <c r="H285" s="14">
        <f t="shared" si="79"/>
        <v>33</v>
      </c>
      <c r="I285" s="14">
        <f t="shared" si="79"/>
        <v>34</v>
      </c>
      <c r="J285" s="14">
        <f t="shared" si="79"/>
        <v>35</v>
      </c>
      <c r="K285" s="14">
        <f t="shared" si="79"/>
        <v>36</v>
      </c>
      <c r="L285" s="14">
        <f t="shared" si="79"/>
        <v>37</v>
      </c>
      <c r="M285" s="14">
        <f t="shared" si="79"/>
        <v>38</v>
      </c>
      <c r="N285" s="14">
        <f t="shared" si="79"/>
        <v>39</v>
      </c>
      <c r="O285" s="14">
        <f t="shared" si="79"/>
        <v>40</v>
      </c>
      <c r="P285" s="14">
        <f t="shared" si="79"/>
        <v>41</v>
      </c>
      <c r="Q285" s="14">
        <f t="shared" si="79"/>
        <v>42</v>
      </c>
      <c r="R285" s="14">
        <f t="shared" si="79"/>
        <v>43</v>
      </c>
      <c r="S285" s="14">
        <f t="shared" si="79"/>
        <v>44</v>
      </c>
      <c r="T285" s="14">
        <f t="shared" si="79"/>
        <v>45</v>
      </c>
      <c r="U285" s="14">
        <f t="shared" si="79"/>
        <v>46</v>
      </c>
      <c r="V285" s="14">
        <f t="shared" si="79"/>
        <v>47</v>
      </c>
      <c r="W285" s="14">
        <f t="shared" si="79"/>
        <v>48</v>
      </c>
      <c r="X285" s="14">
        <f t="shared" si="79"/>
        <v>49</v>
      </c>
      <c r="Y285" s="10"/>
    </row>
    <row r="286" spans="1:25" x14ac:dyDescent="0.15">
      <c r="E286" s="8">
        <v>1</v>
      </c>
      <c r="F286" s="8">
        <f t="shared" ref="F286:X286" si="80">E286+1</f>
        <v>2</v>
      </c>
      <c r="G286" s="8">
        <f t="shared" si="80"/>
        <v>3</v>
      </c>
      <c r="H286" s="8">
        <f t="shared" si="80"/>
        <v>4</v>
      </c>
      <c r="I286" s="8">
        <f t="shared" si="80"/>
        <v>5</v>
      </c>
      <c r="J286" s="8">
        <f t="shared" si="80"/>
        <v>6</v>
      </c>
      <c r="K286" s="8">
        <f t="shared" si="80"/>
        <v>7</v>
      </c>
      <c r="L286" s="8">
        <f t="shared" si="80"/>
        <v>8</v>
      </c>
      <c r="M286" s="8">
        <f t="shared" si="80"/>
        <v>9</v>
      </c>
      <c r="N286" s="8">
        <f t="shared" si="80"/>
        <v>10</v>
      </c>
      <c r="O286" s="8">
        <f t="shared" si="80"/>
        <v>11</v>
      </c>
      <c r="P286" s="8">
        <f t="shared" si="80"/>
        <v>12</v>
      </c>
      <c r="Q286" s="8">
        <f t="shared" si="80"/>
        <v>13</v>
      </c>
      <c r="R286" s="8">
        <f t="shared" si="80"/>
        <v>14</v>
      </c>
      <c r="S286" s="8">
        <f t="shared" si="80"/>
        <v>15</v>
      </c>
      <c r="T286" s="8">
        <f t="shared" si="80"/>
        <v>16</v>
      </c>
      <c r="U286" s="8">
        <f t="shared" si="80"/>
        <v>17</v>
      </c>
      <c r="V286" s="8">
        <f t="shared" si="80"/>
        <v>18</v>
      </c>
      <c r="W286" s="8">
        <f t="shared" si="80"/>
        <v>19</v>
      </c>
      <c r="X286" s="8">
        <f t="shared" si="80"/>
        <v>20</v>
      </c>
      <c r="Y286" s="11" t="s">
        <v>29</v>
      </c>
    </row>
    <row r="287" spans="1:25" x14ac:dyDescent="0.15">
      <c r="B287" s="2"/>
      <c r="E287" s="9">
        <v>43555</v>
      </c>
      <c r="F287" s="9">
        <f t="shared" ref="F287:X287" si="81">DATE(YEAR(E287)+1,MONTH(E287),DAY(E287))</f>
        <v>43921</v>
      </c>
      <c r="G287" s="9">
        <f t="shared" si="81"/>
        <v>44286</v>
      </c>
      <c r="H287" s="9">
        <f t="shared" si="81"/>
        <v>44651</v>
      </c>
      <c r="I287" s="9">
        <f t="shared" si="81"/>
        <v>45016</v>
      </c>
      <c r="J287" s="9">
        <f t="shared" si="81"/>
        <v>45382</v>
      </c>
      <c r="K287" s="9">
        <f t="shared" si="81"/>
        <v>45747</v>
      </c>
      <c r="L287" s="9">
        <f t="shared" si="81"/>
        <v>46112</v>
      </c>
      <c r="M287" s="9">
        <f t="shared" si="81"/>
        <v>46477</v>
      </c>
      <c r="N287" s="9">
        <f t="shared" si="81"/>
        <v>46843</v>
      </c>
      <c r="O287" s="9">
        <f t="shared" si="81"/>
        <v>47208</v>
      </c>
      <c r="P287" s="9">
        <f t="shared" si="81"/>
        <v>47573</v>
      </c>
      <c r="Q287" s="9">
        <f t="shared" si="81"/>
        <v>47938</v>
      </c>
      <c r="R287" s="9">
        <f t="shared" si="81"/>
        <v>48304</v>
      </c>
      <c r="S287" s="9">
        <f t="shared" si="81"/>
        <v>48669</v>
      </c>
      <c r="T287" s="9">
        <f t="shared" si="81"/>
        <v>49034</v>
      </c>
      <c r="U287" s="9">
        <f t="shared" si="81"/>
        <v>49399</v>
      </c>
      <c r="V287" s="9">
        <f t="shared" si="81"/>
        <v>49765</v>
      </c>
      <c r="W287" s="9">
        <f t="shared" si="81"/>
        <v>50130</v>
      </c>
      <c r="X287" s="9">
        <f t="shared" si="81"/>
        <v>50495</v>
      </c>
      <c r="Y287" s="12"/>
    </row>
    <row r="288" spans="1:25" x14ac:dyDescent="0.15">
      <c r="B288" s="71"/>
      <c r="C288" s="72" t="s">
        <v>100</v>
      </c>
      <c r="D288" s="73"/>
      <c r="E288" s="61">
        <f t="shared" ref="E288:X288" si="82">E260</f>
        <v>400</v>
      </c>
      <c r="F288" s="61">
        <f t="shared" si="82"/>
        <v>400</v>
      </c>
      <c r="G288" s="61">
        <f t="shared" si="82"/>
        <v>400</v>
      </c>
      <c r="H288" s="61">
        <f t="shared" si="82"/>
        <v>400</v>
      </c>
      <c r="I288" s="61">
        <f t="shared" si="82"/>
        <v>400</v>
      </c>
      <c r="J288" s="61">
        <f t="shared" si="82"/>
        <v>400</v>
      </c>
      <c r="K288" s="61">
        <f t="shared" si="82"/>
        <v>400</v>
      </c>
      <c r="L288" s="61">
        <f t="shared" si="82"/>
        <v>400</v>
      </c>
      <c r="M288" s="61">
        <f t="shared" si="82"/>
        <v>1600</v>
      </c>
      <c r="N288" s="61">
        <f t="shared" si="82"/>
        <v>400</v>
      </c>
      <c r="O288" s="61">
        <f t="shared" si="82"/>
        <v>400</v>
      </c>
      <c r="P288" s="61">
        <f t="shared" si="82"/>
        <v>400</v>
      </c>
      <c r="Q288" s="61">
        <f t="shared" si="82"/>
        <v>400</v>
      </c>
      <c r="R288" s="61">
        <f t="shared" si="82"/>
        <v>400</v>
      </c>
      <c r="S288" s="61">
        <f t="shared" si="82"/>
        <v>400</v>
      </c>
      <c r="T288" s="61">
        <f t="shared" si="82"/>
        <v>400</v>
      </c>
      <c r="U288" s="61">
        <f t="shared" si="82"/>
        <v>400</v>
      </c>
      <c r="V288" s="61">
        <f t="shared" si="82"/>
        <v>1600</v>
      </c>
      <c r="W288" s="61">
        <f t="shared" si="82"/>
        <v>400</v>
      </c>
      <c r="X288" s="61">
        <f t="shared" si="82"/>
        <v>400</v>
      </c>
      <c r="Y288" s="61">
        <f>SUM(E288:X288)</f>
        <v>10400</v>
      </c>
    </row>
    <row r="289" spans="2:25" x14ac:dyDescent="0.15">
      <c r="B289" s="69"/>
      <c r="C289" s="74" t="s">
        <v>101</v>
      </c>
      <c r="D289" s="75"/>
      <c r="E289" s="61">
        <f t="array" ref="E289:X289">TRANSPOSE(Y264:Y283)</f>
        <v>3.9000000000000128</v>
      </c>
      <c r="F289" s="61">
        <v>5.8000000000000114</v>
      </c>
      <c r="G289" s="61">
        <v>7.7000000000000099</v>
      </c>
      <c r="H289" s="61">
        <v>9.6000000000000085</v>
      </c>
      <c r="I289" s="61">
        <v>11.500000000000007</v>
      </c>
      <c r="J289" s="61">
        <v>13.400000000000006</v>
      </c>
      <c r="K289" s="61">
        <v>15.300000000000004</v>
      </c>
      <c r="L289" s="61">
        <v>17.200000000000003</v>
      </c>
      <c r="M289" s="61">
        <v>76.400000000000006</v>
      </c>
      <c r="N289" s="61">
        <v>21</v>
      </c>
      <c r="O289" s="61">
        <v>22.9</v>
      </c>
      <c r="P289" s="61">
        <v>24.799999999999997</v>
      </c>
      <c r="Q289" s="61">
        <v>26.7</v>
      </c>
      <c r="R289" s="61">
        <v>28.6</v>
      </c>
      <c r="S289" s="61">
        <v>30.5</v>
      </c>
      <c r="T289" s="61">
        <v>32.4</v>
      </c>
      <c r="U289" s="61">
        <v>34.299999999999997</v>
      </c>
      <c r="V289" s="61">
        <v>144.80000000000001</v>
      </c>
      <c r="W289" s="61">
        <v>38.1</v>
      </c>
      <c r="X289" s="61">
        <v>40</v>
      </c>
      <c r="Y289" s="61">
        <f>SUM(E289:X289)</f>
        <v>604.90000000000009</v>
      </c>
    </row>
    <row r="290" spans="2:25" x14ac:dyDescent="0.15">
      <c r="B290" s="69"/>
      <c r="C290" s="74" t="s">
        <v>50</v>
      </c>
      <c r="D290" s="6">
        <v>0.55000000000000004</v>
      </c>
      <c r="E290" s="61">
        <f t="shared" ref="E290:X290" si="83">E260*$D$290</f>
        <v>220.00000000000003</v>
      </c>
      <c r="F290" s="61">
        <f t="shared" si="83"/>
        <v>220.00000000000003</v>
      </c>
      <c r="G290" s="61">
        <f t="shared" si="83"/>
        <v>220.00000000000003</v>
      </c>
      <c r="H290" s="61">
        <f t="shared" si="83"/>
        <v>220.00000000000003</v>
      </c>
      <c r="I290" s="61">
        <f t="shared" si="83"/>
        <v>220.00000000000003</v>
      </c>
      <c r="J290" s="61">
        <f t="shared" si="83"/>
        <v>220.00000000000003</v>
      </c>
      <c r="K290" s="61">
        <f t="shared" si="83"/>
        <v>220.00000000000003</v>
      </c>
      <c r="L290" s="61">
        <f t="shared" si="83"/>
        <v>220.00000000000003</v>
      </c>
      <c r="M290" s="61">
        <f t="shared" si="83"/>
        <v>880.00000000000011</v>
      </c>
      <c r="N290" s="61">
        <f t="shared" si="83"/>
        <v>220.00000000000003</v>
      </c>
      <c r="O290" s="61">
        <f t="shared" si="83"/>
        <v>220.00000000000003</v>
      </c>
      <c r="P290" s="61">
        <f t="shared" si="83"/>
        <v>220.00000000000003</v>
      </c>
      <c r="Q290" s="61">
        <f t="shared" si="83"/>
        <v>220.00000000000003</v>
      </c>
      <c r="R290" s="61">
        <f t="shared" si="83"/>
        <v>220.00000000000003</v>
      </c>
      <c r="S290" s="61">
        <f t="shared" si="83"/>
        <v>220.00000000000003</v>
      </c>
      <c r="T290" s="61">
        <f t="shared" si="83"/>
        <v>220.00000000000003</v>
      </c>
      <c r="U290" s="61">
        <f t="shared" si="83"/>
        <v>220.00000000000003</v>
      </c>
      <c r="V290" s="61">
        <f t="shared" si="83"/>
        <v>880.00000000000011</v>
      </c>
      <c r="W290" s="61">
        <f t="shared" si="83"/>
        <v>220.00000000000003</v>
      </c>
      <c r="X290" s="61">
        <f t="shared" si="83"/>
        <v>220.00000000000003</v>
      </c>
      <c r="Y290" s="61">
        <f>SUM(E290:X290)</f>
        <v>5720.0000000000009</v>
      </c>
    </row>
    <row r="291" spans="2:25" x14ac:dyDescent="0.15">
      <c r="B291" s="69"/>
      <c r="C291" s="74" t="s">
        <v>52</v>
      </c>
      <c r="D291" s="75"/>
      <c r="E291" s="61">
        <f>E288-E290-E261</f>
        <v>139.99999999999997</v>
      </c>
      <c r="F291" s="61">
        <f t="shared" ref="F291:X291" si="84">F288-F290-F261</f>
        <v>139.99999999999997</v>
      </c>
      <c r="G291" s="61">
        <f t="shared" si="84"/>
        <v>139.99999999999997</v>
      </c>
      <c r="H291" s="61">
        <f t="shared" si="84"/>
        <v>139.99999999999997</v>
      </c>
      <c r="I291" s="61">
        <f t="shared" si="84"/>
        <v>139.99999999999997</v>
      </c>
      <c r="J291" s="61">
        <f t="shared" si="84"/>
        <v>139.99999999999997</v>
      </c>
      <c r="K291" s="61">
        <f t="shared" si="84"/>
        <v>139.99999999999997</v>
      </c>
      <c r="L291" s="61">
        <f t="shared" si="84"/>
        <v>139.99999999999997</v>
      </c>
      <c r="M291" s="61">
        <f t="shared" si="84"/>
        <v>559.99999999999989</v>
      </c>
      <c r="N291" s="61">
        <f t="shared" si="84"/>
        <v>139.99999999999997</v>
      </c>
      <c r="O291" s="61">
        <f t="shared" si="84"/>
        <v>139.99999999999997</v>
      </c>
      <c r="P291" s="61">
        <f t="shared" si="84"/>
        <v>139.99999999999997</v>
      </c>
      <c r="Q291" s="61">
        <f t="shared" si="84"/>
        <v>139.99999999999997</v>
      </c>
      <c r="R291" s="61">
        <f t="shared" si="84"/>
        <v>139.99999999999997</v>
      </c>
      <c r="S291" s="61">
        <f t="shared" si="84"/>
        <v>139.99999999999997</v>
      </c>
      <c r="T291" s="61">
        <f t="shared" si="84"/>
        <v>139.99999999999997</v>
      </c>
      <c r="U291" s="61">
        <f t="shared" si="84"/>
        <v>139.99999999999997</v>
      </c>
      <c r="V291" s="61">
        <f t="shared" si="84"/>
        <v>559.99999999999989</v>
      </c>
      <c r="W291" s="61">
        <f t="shared" si="84"/>
        <v>139.99999999999997</v>
      </c>
      <c r="X291" s="61">
        <f t="shared" si="84"/>
        <v>139.99999999999997</v>
      </c>
      <c r="Y291" s="61">
        <f>SUM(E291:X291)</f>
        <v>3639.9999999999995</v>
      </c>
    </row>
    <row r="292" spans="2:25" x14ac:dyDescent="0.15">
      <c r="B292" s="33"/>
      <c r="C292" s="34" t="s">
        <v>104</v>
      </c>
      <c r="D292" s="66"/>
      <c r="E292" s="64">
        <f t="shared" ref="E292:X292" si="85">E288-E289-E290-E291</f>
        <v>36.099999999999966</v>
      </c>
      <c r="F292" s="64">
        <f t="shared" si="85"/>
        <v>34.199999999999989</v>
      </c>
      <c r="G292" s="64">
        <f t="shared" si="85"/>
        <v>32.300000000000011</v>
      </c>
      <c r="H292" s="64">
        <f t="shared" si="85"/>
        <v>30.399999999999977</v>
      </c>
      <c r="I292" s="64">
        <f t="shared" si="85"/>
        <v>28.5</v>
      </c>
      <c r="J292" s="64">
        <f t="shared" si="85"/>
        <v>26.600000000000023</v>
      </c>
      <c r="K292" s="64">
        <f t="shared" si="85"/>
        <v>24.699999999999989</v>
      </c>
      <c r="L292" s="64">
        <f t="shared" si="85"/>
        <v>22.800000000000011</v>
      </c>
      <c r="M292" s="64">
        <f t="shared" si="85"/>
        <v>83.599999999999909</v>
      </c>
      <c r="N292" s="64">
        <f t="shared" si="85"/>
        <v>19</v>
      </c>
      <c r="O292" s="64">
        <f t="shared" si="85"/>
        <v>17.100000000000023</v>
      </c>
      <c r="P292" s="64">
        <f t="shared" si="85"/>
        <v>15.199999999999989</v>
      </c>
      <c r="Q292" s="64">
        <f t="shared" si="85"/>
        <v>13.300000000000011</v>
      </c>
      <c r="R292" s="64">
        <f t="shared" si="85"/>
        <v>11.399999999999977</v>
      </c>
      <c r="S292" s="64">
        <f t="shared" si="85"/>
        <v>9.5</v>
      </c>
      <c r="T292" s="64">
        <f t="shared" si="85"/>
        <v>7.6000000000000227</v>
      </c>
      <c r="U292" s="64">
        <f t="shared" si="85"/>
        <v>5.6999999999999886</v>
      </c>
      <c r="V292" s="64">
        <f t="shared" si="85"/>
        <v>15.200000000000045</v>
      </c>
      <c r="W292" s="64">
        <f t="shared" si="85"/>
        <v>1.8999999999999773</v>
      </c>
      <c r="X292" s="64">
        <f t="shared" si="85"/>
        <v>0</v>
      </c>
      <c r="Y292" s="64">
        <f>SUM(E292:X292)</f>
        <v>435.09999999999991</v>
      </c>
    </row>
    <row r="293" spans="2:25" customFormat="1" x14ac:dyDescent="0.15">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2:25" x14ac:dyDescent="0.15">
      <c r="B294" s="67"/>
      <c r="C294" s="68">
        <f t="array" ref="C294:C313">TRANSPOSE(E285:X285)</f>
        <v>30</v>
      </c>
      <c r="D294" s="59">
        <f t="array" ref="D294:D313">TRANSPOSE(E292:X292)</f>
        <v>36.099999999999966</v>
      </c>
      <c r="E294" s="58" t="str">
        <f t="shared" ref="E294:E313" si="86">IF($C294&lt;E$285,$D294/MIN($D$255,COUNT($E$285:$X$285)),"")</f>
        <v/>
      </c>
      <c r="F294" s="58">
        <f>IF(AND($C294&lt;F$285,COUNT($E294:E294)&lt;$D$255),$D294/MIN($D$255,COUNT($C$294:$C$313)-COUNT($C$294:$C294)),"")</f>
        <v>1.8999999999999981</v>
      </c>
      <c r="G294" s="58">
        <f>IF(AND($C294&lt;G$285,COUNT($E294:F294)&lt;$D$255),$D294/MIN($D$255,COUNT($C$294:$C$313)-COUNT($C$294:$C294)),"")</f>
        <v>1.8999999999999981</v>
      </c>
      <c r="H294" s="58">
        <f>IF(AND($C294&lt;H$285,COUNT($E294:G294)&lt;$D$255),$D294/MIN($D$255,COUNT($C$294:$C$313)-COUNT($C$294:$C294)),"")</f>
        <v>1.8999999999999981</v>
      </c>
      <c r="I294" s="58">
        <f>IF(AND($C294&lt;I$285,COUNT($E294:H294)&lt;$D$255),$D294/MIN($D$255,COUNT($C$294:$C$313)-COUNT($C$294:$C294)),"")</f>
        <v>1.8999999999999981</v>
      </c>
      <c r="J294" s="58">
        <f>IF(AND($C294&lt;J$285,COUNT($E294:I294)&lt;$D$255),$D294/MIN($D$255,COUNT($C$294:$C$313)-COUNT($C$294:$C294)),"")</f>
        <v>1.8999999999999981</v>
      </c>
      <c r="K294" s="58">
        <f>IF(AND($C294&lt;K$285,COUNT($E294:J294)&lt;$D$255),$D294/MIN($D$255,COUNT($C$294:$C$313)-COUNT($C$294:$C294)),"")</f>
        <v>1.8999999999999981</v>
      </c>
      <c r="L294" s="58">
        <f>IF(AND($C294&lt;L$285,COUNT($E294:K294)&lt;$D$255),$D294/MIN($D$255,COUNT($C$294:$C$313)-COUNT($C$294:$C294)),"")</f>
        <v>1.8999999999999981</v>
      </c>
      <c r="M294" s="58">
        <f>IF(AND($C294&lt;M$285,COUNT($E294:L294)&lt;$D$255),$D294/MIN($D$255,COUNT($C$294:$C$313)-COUNT($C$294:$C294)),"")</f>
        <v>1.8999999999999981</v>
      </c>
      <c r="N294" s="58">
        <f>IF(AND($C294&lt;N$285,COUNT($E294:M294)&lt;$D$255),$D294/MIN($D$255,COUNT($C$294:$C$313)-COUNT($C$294:$C294)),"")</f>
        <v>1.8999999999999981</v>
      </c>
      <c r="O294" s="58">
        <f>IF(AND($C294&lt;O$285,COUNT($E294:N294)&lt;$D$255),$D294/MIN($D$255,COUNT($C$294:$C$313)-COUNT($C$294:$C294)),"")</f>
        <v>1.8999999999999981</v>
      </c>
      <c r="P294" s="58">
        <f>IF(AND($C294&lt;P$285,COUNT($E294:O294)&lt;$D$255),$D294/MIN($D$255,COUNT($C$294:$C$313)-COUNT($C$294:$C294)),"")</f>
        <v>1.8999999999999981</v>
      </c>
      <c r="Q294" s="58">
        <f>IF(AND($C294&lt;Q$285,COUNT($E294:P294)&lt;$D$255),$D294/MIN($D$255,COUNT($C$294:$C$313)-COUNT($C$294:$C294)),"")</f>
        <v>1.8999999999999981</v>
      </c>
      <c r="R294" s="58">
        <f>IF(AND($C294&lt;R$285,COUNT($E294:Q294)&lt;$D$255),$D294/MIN($D$255,COUNT($C$294:$C$313)-COUNT($C$294:$C294)),"")</f>
        <v>1.8999999999999981</v>
      </c>
      <c r="S294" s="58">
        <f>IF(AND($C294&lt;S$285,COUNT($E294:R294)&lt;$D$255),$D294/MIN($D$255,COUNT($C$294:$C$313)-COUNT($C$294:$C294)),"")</f>
        <v>1.8999999999999981</v>
      </c>
      <c r="T294" s="58">
        <f>IF(AND($C294&lt;T$285,COUNT($E294:S294)&lt;$D$255),$D294/MIN($D$255,COUNT($C$294:$C$313)-COUNT($C$294:$C294)),"")</f>
        <v>1.8999999999999981</v>
      </c>
      <c r="U294" s="58">
        <f>IF(AND($C294&lt;U$285,COUNT($E294:T294)&lt;$D$255),$D294/MIN($D$255,COUNT($C$294:$C$313)-COUNT($C$294:$C294)),"")</f>
        <v>1.8999999999999981</v>
      </c>
      <c r="V294" s="58">
        <f>IF(AND($C294&lt;V$285,COUNT($E294:U294)&lt;$D$255),$D294/MIN($D$255,COUNT($C$294:$C$313)-COUNT($C$294:$C294)),"")</f>
        <v>1.8999999999999981</v>
      </c>
      <c r="W294" s="58">
        <f>IF(AND($C294&lt;W$285,COUNT($E294:V294)&lt;$D$255),$D294/MIN($D$255,COUNT($C$294:$C$313)-COUNT($C$294:$C294)),"")</f>
        <v>1.8999999999999981</v>
      </c>
      <c r="X294" s="58">
        <f>IF(AND($C294&lt;X$285,COUNT($E294:W294)&lt;$D$255),$D294/MIN($D$255,COUNT($C$294:$C$313)-COUNT($C$294:$C294)),"")</f>
        <v>1.8999999999999981</v>
      </c>
      <c r="Y294" s="58">
        <f t="shared" ref="Y294:Y314" si="87">SUM(E294:X294)</f>
        <v>36.099999999999966</v>
      </c>
    </row>
    <row r="295" spans="2:25" x14ac:dyDescent="0.15">
      <c r="B295" s="69"/>
      <c r="C295" s="70">
        <v>31</v>
      </c>
      <c r="D295" s="60">
        <v>34.199999999999989</v>
      </c>
      <c r="E295" s="61" t="str">
        <f t="shared" si="86"/>
        <v/>
      </c>
      <c r="F295" s="61" t="str">
        <f>IF(AND($C295&lt;F$285,COUNT($E295:E295)&lt;$D$255),$D295/MIN($D$255,COUNT($C$294:$C$313)-COUNT($C$294:$C295)),"")</f>
        <v/>
      </c>
      <c r="G295" s="61">
        <f>IF(AND($C295&lt;G$285,COUNT($E295:F295)&lt;$D$255),$D295/MIN($D$255,COUNT($C$294:$C$313)-COUNT($C$294:$C295)),"")</f>
        <v>1.8999999999999995</v>
      </c>
      <c r="H295" s="61">
        <f>IF(AND($C295&lt;H$285,COUNT($E295:G295)&lt;$D$255),$D295/MIN($D$255,COUNT($C$294:$C$313)-COUNT($C$294:$C295)),"")</f>
        <v>1.8999999999999995</v>
      </c>
      <c r="I295" s="61">
        <f>IF(AND($C295&lt;I$285,COUNT($E295:H295)&lt;$D$255),$D295/MIN($D$255,COUNT($C$294:$C$313)-COUNT($C$294:$C295)),"")</f>
        <v>1.8999999999999995</v>
      </c>
      <c r="J295" s="61">
        <f>IF(AND($C295&lt;J$285,COUNT($E295:I295)&lt;$D$255),$D295/MIN($D$255,COUNT($C$294:$C$313)-COUNT($C$294:$C295)),"")</f>
        <v>1.8999999999999995</v>
      </c>
      <c r="K295" s="61">
        <f>IF(AND($C295&lt;K$285,COUNT($E295:J295)&lt;$D$255),$D295/MIN($D$255,COUNT($C$294:$C$313)-COUNT($C$294:$C295)),"")</f>
        <v>1.8999999999999995</v>
      </c>
      <c r="L295" s="61">
        <f>IF(AND($C295&lt;L$285,COUNT($E295:K295)&lt;$D$255),$D295/MIN($D$255,COUNT($C$294:$C$313)-COUNT($C$294:$C295)),"")</f>
        <v>1.8999999999999995</v>
      </c>
      <c r="M295" s="61">
        <f>IF(AND($C295&lt;M$285,COUNT($E295:L295)&lt;$D$255),$D295/MIN($D$255,COUNT($C$294:$C$313)-COUNT($C$294:$C295)),"")</f>
        <v>1.8999999999999995</v>
      </c>
      <c r="N295" s="61">
        <f>IF(AND($C295&lt;N$285,COUNT($E295:M295)&lt;$D$255),$D295/MIN($D$255,COUNT($C$294:$C$313)-COUNT($C$294:$C295)),"")</f>
        <v>1.8999999999999995</v>
      </c>
      <c r="O295" s="61">
        <f>IF(AND($C295&lt;O$285,COUNT($E295:N295)&lt;$D$255),$D295/MIN($D$255,COUNT($C$294:$C$313)-COUNT($C$294:$C295)),"")</f>
        <v>1.8999999999999995</v>
      </c>
      <c r="P295" s="61">
        <f>IF(AND($C295&lt;P$285,COUNT($E295:O295)&lt;$D$255),$D295/MIN($D$255,COUNT($C$294:$C$313)-COUNT($C$294:$C295)),"")</f>
        <v>1.8999999999999995</v>
      </c>
      <c r="Q295" s="61">
        <f>IF(AND($C295&lt;Q$285,COUNT($E295:P295)&lt;$D$255),$D295/MIN($D$255,COUNT($C$294:$C$313)-COUNT($C$294:$C295)),"")</f>
        <v>1.8999999999999995</v>
      </c>
      <c r="R295" s="61">
        <f>IF(AND($C295&lt;R$285,COUNT($E295:Q295)&lt;$D$255),$D295/MIN($D$255,COUNT($C$294:$C$313)-COUNT($C$294:$C295)),"")</f>
        <v>1.8999999999999995</v>
      </c>
      <c r="S295" s="61">
        <f>IF(AND($C295&lt;S$285,COUNT($E295:R295)&lt;$D$255),$D295/MIN($D$255,COUNT($C$294:$C$313)-COUNT($C$294:$C295)),"")</f>
        <v>1.8999999999999995</v>
      </c>
      <c r="T295" s="61">
        <f>IF(AND($C295&lt;T$285,COUNT($E295:S295)&lt;$D$255),$D295/MIN($D$255,COUNT($C$294:$C$313)-COUNT($C$294:$C295)),"")</f>
        <v>1.8999999999999995</v>
      </c>
      <c r="U295" s="61">
        <f>IF(AND($C295&lt;U$285,COUNT($E295:T295)&lt;$D$255),$D295/MIN($D$255,COUNT($C$294:$C$313)-COUNT($C$294:$C295)),"")</f>
        <v>1.8999999999999995</v>
      </c>
      <c r="V295" s="61">
        <f>IF(AND($C295&lt;V$285,COUNT($E295:U295)&lt;$D$255),$D295/MIN($D$255,COUNT($C$294:$C$313)-COUNT($C$294:$C295)),"")</f>
        <v>1.8999999999999995</v>
      </c>
      <c r="W295" s="61">
        <f>IF(AND($C295&lt;W$285,COUNT($E295:V295)&lt;$D$255),$D295/MIN($D$255,COUNT($C$294:$C$313)-COUNT($C$294:$C295)),"")</f>
        <v>1.8999999999999995</v>
      </c>
      <c r="X295" s="61">
        <f>IF(AND($C295&lt;X$285,COUNT($E295:W295)&lt;$D$255),$D295/MIN($D$255,COUNT($C$294:$C$313)-COUNT($C$294:$C295)),"")</f>
        <v>1.8999999999999995</v>
      </c>
      <c r="Y295" s="61">
        <f t="shared" si="87"/>
        <v>34.199999999999982</v>
      </c>
    </row>
    <row r="296" spans="2:25" x14ac:dyDescent="0.15">
      <c r="B296" s="69"/>
      <c r="C296" s="70">
        <v>32</v>
      </c>
      <c r="D296" s="60">
        <v>32.300000000000011</v>
      </c>
      <c r="E296" s="61" t="str">
        <f t="shared" si="86"/>
        <v/>
      </c>
      <c r="F296" s="61" t="str">
        <f>IF(AND($C296&lt;F$285,COUNT($E296:E296)&lt;$D$255),$D296/MIN($D$255,COUNT($C$294:$C$313)-COUNT($C$294:$C296)),"")</f>
        <v/>
      </c>
      <c r="G296" s="61" t="str">
        <f>IF(AND($C296&lt;G$285,COUNT($E296:F296)&lt;$D$255),$D296/MIN($D$255,COUNT($C$294:$C$313)-COUNT($C$294:$C296)),"")</f>
        <v/>
      </c>
      <c r="H296" s="61">
        <f>IF(AND($C296&lt;H$285,COUNT($E296:G296)&lt;$D$255),$D296/MIN($D$255,COUNT($C$294:$C$313)-COUNT($C$294:$C296)),"")</f>
        <v>1.9000000000000006</v>
      </c>
      <c r="I296" s="61">
        <f>IF(AND($C296&lt;I$285,COUNT($E296:H296)&lt;$D$255),$D296/MIN($D$255,COUNT($C$294:$C$313)-COUNT($C$294:$C296)),"")</f>
        <v>1.9000000000000006</v>
      </c>
      <c r="J296" s="61">
        <f>IF(AND($C296&lt;J$285,COUNT($E296:I296)&lt;$D$255),$D296/MIN($D$255,COUNT($C$294:$C$313)-COUNT($C$294:$C296)),"")</f>
        <v>1.9000000000000006</v>
      </c>
      <c r="K296" s="61">
        <f>IF(AND($C296&lt;K$285,COUNT($E296:J296)&lt;$D$255),$D296/MIN($D$255,COUNT($C$294:$C$313)-COUNT($C$294:$C296)),"")</f>
        <v>1.9000000000000006</v>
      </c>
      <c r="L296" s="61">
        <f>IF(AND($C296&lt;L$285,COUNT($E296:K296)&lt;$D$255),$D296/MIN($D$255,COUNT($C$294:$C$313)-COUNT($C$294:$C296)),"")</f>
        <v>1.9000000000000006</v>
      </c>
      <c r="M296" s="61">
        <f>IF(AND($C296&lt;M$285,COUNT($E296:L296)&lt;$D$255),$D296/MIN($D$255,COUNT($C$294:$C$313)-COUNT($C$294:$C296)),"")</f>
        <v>1.9000000000000006</v>
      </c>
      <c r="N296" s="61">
        <f>IF(AND($C296&lt;N$285,COUNT($E296:M296)&lt;$D$255),$D296/MIN($D$255,COUNT($C$294:$C$313)-COUNT($C$294:$C296)),"")</f>
        <v>1.9000000000000006</v>
      </c>
      <c r="O296" s="61">
        <f>IF(AND($C296&lt;O$285,COUNT($E296:N296)&lt;$D$255),$D296/MIN($D$255,COUNT($C$294:$C$313)-COUNT($C$294:$C296)),"")</f>
        <v>1.9000000000000006</v>
      </c>
      <c r="P296" s="61">
        <f>IF(AND($C296&lt;P$285,COUNT($E296:O296)&lt;$D$255),$D296/MIN($D$255,COUNT($C$294:$C$313)-COUNT($C$294:$C296)),"")</f>
        <v>1.9000000000000006</v>
      </c>
      <c r="Q296" s="61">
        <f>IF(AND($C296&lt;Q$285,COUNT($E296:P296)&lt;$D$255),$D296/MIN($D$255,COUNT($C$294:$C$313)-COUNT($C$294:$C296)),"")</f>
        <v>1.9000000000000006</v>
      </c>
      <c r="R296" s="61">
        <f>IF(AND($C296&lt;R$285,COUNT($E296:Q296)&lt;$D$255),$D296/MIN($D$255,COUNT($C$294:$C$313)-COUNT($C$294:$C296)),"")</f>
        <v>1.9000000000000006</v>
      </c>
      <c r="S296" s="61">
        <f>IF(AND($C296&lt;S$285,COUNT($E296:R296)&lt;$D$255),$D296/MIN($D$255,COUNT($C$294:$C$313)-COUNT($C$294:$C296)),"")</f>
        <v>1.9000000000000006</v>
      </c>
      <c r="T296" s="61">
        <f>IF(AND($C296&lt;T$285,COUNT($E296:S296)&lt;$D$255),$D296/MIN($D$255,COUNT($C$294:$C$313)-COUNT($C$294:$C296)),"")</f>
        <v>1.9000000000000006</v>
      </c>
      <c r="U296" s="61">
        <f>IF(AND($C296&lt;U$285,COUNT($E296:T296)&lt;$D$255),$D296/MIN($D$255,COUNT($C$294:$C$313)-COUNT($C$294:$C296)),"")</f>
        <v>1.9000000000000006</v>
      </c>
      <c r="V296" s="61">
        <f>IF(AND($C296&lt;V$285,COUNT($E296:U296)&lt;$D$255),$D296/MIN($D$255,COUNT($C$294:$C$313)-COUNT($C$294:$C296)),"")</f>
        <v>1.9000000000000006</v>
      </c>
      <c r="W296" s="61">
        <f>IF(AND($C296&lt;W$285,COUNT($E296:V296)&lt;$D$255),$D296/MIN($D$255,COUNT($C$294:$C$313)-COUNT($C$294:$C296)),"")</f>
        <v>1.9000000000000006</v>
      </c>
      <c r="X296" s="61">
        <f>IF(AND($C296&lt;X$285,COUNT($E296:W296)&lt;$D$255),$D296/MIN($D$255,COUNT($C$294:$C$313)-COUNT($C$294:$C296)),"")</f>
        <v>1.9000000000000006</v>
      </c>
      <c r="Y296" s="61">
        <f t="shared" si="87"/>
        <v>32.300000000000018</v>
      </c>
    </row>
    <row r="297" spans="2:25" x14ac:dyDescent="0.15">
      <c r="B297" s="69"/>
      <c r="C297" s="70">
        <v>33</v>
      </c>
      <c r="D297" s="60">
        <v>30.399999999999977</v>
      </c>
      <c r="E297" s="61" t="str">
        <f t="shared" si="86"/>
        <v/>
      </c>
      <c r="F297" s="61" t="str">
        <f>IF(AND($C297&lt;F$285,COUNT($E297:E297)&lt;$D$255),$D297/MIN($D$255,COUNT($C$294:$C$313)-COUNT($C$294:$C297)),"")</f>
        <v/>
      </c>
      <c r="G297" s="61" t="str">
        <f>IF(AND($C297&lt;G$285,COUNT($E297:F297)&lt;$D$255),$D297/MIN($D$255,COUNT($C$294:$C$313)-COUNT($C$294:$C297)),"")</f>
        <v/>
      </c>
      <c r="H297" s="61" t="str">
        <f>IF(AND($C297&lt;H$285,COUNT($E297:G297)&lt;$D$255),$D297/MIN($D$255,COUNT($C$294:$C$313)-COUNT($C$294:$C297)),"")</f>
        <v/>
      </c>
      <c r="I297" s="61">
        <f>IF(AND($C297&lt;I$285,COUNT($E297:H297)&lt;$D$255),$D297/MIN($D$255,COUNT($C$294:$C$313)-COUNT($C$294:$C297)),"")</f>
        <v>1.8999999999999986</v>
      </c>
      <c r="J297" s="61">
        <f>IF(AND($C297&lt;J$285,COUNT($E297:I297)&lt;$D$255),$D297/MIN($D$255,COUNT($C$294:$C$313)-COUNT($C$294:$C297)),"")</f>
        <v>1.8999999999999986</v>
      </c>
      <c r="K297" s="61">
        <f>IF(AND($C297&lt;K$285,COUNT($E297:J297)&lt;$D$255),$D297/MIN($D$255,COUNT($C$294:$C$313)-COUNT($C$294:$C297)),"")</f>
        <v>1.8999999999999986</v>
      </c>
      <c r="L297" s="61">
        <f>IF(AND($C297&lt;L$285,COUNT($E297:K297)&lt;$D$255),$D297/MIN($D$255,COUNT($C$294:$C$313)-COUNT($C$294:$C297)),"")</f>
        <v>1.8999999999999986</v>
      </c>
      <c r="M297" s="61">
        <f>IF(AND($C297&lt;M$285,COUNT($E297:L297)&lt;$D$255),$D297/MIN($D$255,COUNT($C$294:$C$313)-COUNT($C$294:$C297)),"")</f>
        <v>1.8999999999999986</v>
      </c>
      <c r="N297" s="61">
        <f>IF(AND($C297&lt;N$285,COUNT($E297:M297)&lt;$D$255),$D297/MIN($D$255,COUNT($C$294:$C$313)-COUNT($C$294:$C297)),"")</f>
        <v>1.8999999999999986</v>
      </c>
      <c r="O297" s="61">
        <f>IF(AND($C297&lt;O$285,COUNT($E297:N297)&lt;$D$255),$D297/MIN($D$255,COUNT($C$294:$C$313)-COUNT($C$294:$C297)),"")</f>
        <v>1.8999999999999986</v>
      </c>
      <c r="P297" s="61">
        <f>IF(AND($C297&lt;P$285,COUNT($E297:O297)&lt;$D$255),$D297/MIN($D$255,COUNT($C$294:$C$313)-COUNT($C$294:$C297)),"")</f>
        <v>1.8999999999999986</v>
      </c>
      <c r="Q297" s="61">
        <f>IF(AND($C297&lt;Q$285,COUNT($E297:P297)&lt;$D$255),$D297/MIN($D$255,COUNT($C$294:$C$313)-COUNT($C$294:$C297)),"")</f>
        <v>1.8999999999999986</v>
      </c>
      <c r="R297" s="61">
        <f>IF(AND($C297&lt;R$285,COUNT($E297:Q297)&lt;$D$255),$D297/MIN($D$255,COUNT($C$294:$C$313)-COUNT($C$294:$C297)),"")</f>
        <v>1.8999999999999986</v>
      </c>
      <c r="S297" s="61">
        <f>IF(AND($C297&lt;S$285,COUNT($E297:R297)&lt;$D$255),$D297/MIN($D$255,COUNT($C$294:$C$313)-COUNT($C$294:$C297)),"")</f>
        <v>1.8999999999999986</v>
      </c>
      <c r="T297" s="61">
        <f>IF(AND($C297&lt;T$285,COUNT($E297:S297)&lt;$D$255),$D297/MIN($D$255,COUNT($C$294:$C$313)-COUNT($C$294:$C297)),"")</f>
        <v>1.8999999999999986</v>
      </c>
      <c r="U297" s="61">
        <f>IF(AND($C297&lt;U$285,COUNT($E297:T297)&lt;$D$255),$D297/MIN($D$255,COUNT($C$294:$C$313)-COUNT($C$294:$C297)),"")</f>
        <v>1.8999999999999986</v>
      </c>
      <c r="V297" s="61">
        <f>IF(AND($C297&lt;V$285,COUNT($E297:U297)&lt;$D$255),$D297/MIN($D$255,COUNT($C$294:$C$313)-COUNT($C$294:$C297)),"")</f>
        <v>1.8999999999999986</v>
      </c>
      <c r="W297" s="61">
        <f>IF(AND($C297&lt;W$285,COUNT($E297:V297)&lt;$D$255),$D297/MIN($D$255,COUNT($C$294:$C$313)-COUNT($C$294:$C297)),"")</f>
        <v>1.8999999999999986</v>
      </c>
      <c r="X297" s="61">
        <f>IF(AND($C297&lt;X$285,COUNT($E297:W297)&lt;$D$255),$D297/MIN($D$255,COUNT($C$294:$C$313)-COUNT($C$294:$C297)),"")</f>
        <v>1.8999999999999986</v>
      </c>
      <c r="Y297" s="61">
        <f t="shared" si="87"/>
        <v>30.399999999999977</v>
      </c>
    </row>
    <row r="298" spans="2:25" x14ac:dyDescent="0.15">
      <c r="B298" s="69"/>
      <c r="C298" s="70">
        <v>34</v>
      </c>
      <c r="D298" s="60">
        <v>28.5</v>
      </c>
      <c r="E298" s="61" t="str">
        <f t="shared" si="86"/>
        <v/>
      </c>
      <c r="F298" s="61" t="str">
        <f>IF(AND($C298&lt;F$285,COUNT($E298:E298)&lt;$D$255),$D298/MIN($D$255,COUNT($C$294:$C$313)-COUNT($C$294:$C298)),"")</f>
        <v/>
      </c>
      <c r="G298" s="61" t="str">
        <f>IF(AND($C298&lt;G$285,COUNT($E298:F298)&lt;$D$255),$D298/MIN($D$255,COUNT($C$294:$C$313)-COUNT($C$294:$C298)),"")</f>
        <v/>
      </c>
      <c r="H298" s="61" t="str">
        <f>IF(AND($C298&lt;H$285,COUNT($E298:G298)&lt;$D$255),$D298/MIN($D$255,COUNT($C$294:$C$313)-COUNT($C$294:$C298)),"")</f>
        <v/>
      </c>
      <c r="I298" s="61" t="str">
        <f>IF(AND($C298&lt;I$285,COUNT($E298:H298)&lt;$D$255),$D298/MIN($D$255,COUNT($C$294:$C$313)-COUNT($C$294:$C298)),"")</f>
        <v/>
      </c>
      <c r="J298" s="61">
        <f>IF(AND($C298&lt;J$285,COUNT($E298:I298)&lt;$D$255),$D298/MIN($D$255,COUNT($C$294:$C$313)-COUNT($C$294:$C298)),"")</f>
        <v>1.9</v>
      </c>
      <c r="K298" s="61">
        <f>IF(AND($C298&lt;K$285,COUNT($E298:J298)&lt;$D$255),$D298/MIN($D$255,COUNT($C$294:$C$313)-COUNT($C$294:$C298)),"")</f>
        <v>1.9</v>
      </c>
      <c r="L298" s="61">
        <f>IF(AND($C298&lt;L$285,COUNT($E298:K298)&lt;$D$255),$D298/MIN($D$255,COUNT($C$294:$C$313)-COUNT($C$294:$C298)),"")</f>
        <v>1.9</v>
      </c>
      <c r="M298" s="61">
        <f>IF(AND($C298&lt;M$285,COUNT($E298:L298)&lt;$D$255),$D298/MIN($D$255,COUNT($C$294:$C$313)-COUNT($C$294:$C298)),"")</f>
        <v>1.9</v>
      </c>
      <c r="N298" s="61">
        <f>IF(AND($C298&lt;N$285,COUNT($E298:M298)&lt;$D$255),$D298/MIN($D$255,COUNT($C$294:$C$313)-COUNT($C$294:$C298)),"")</f>
        <v>1.9</v>
      </c>
      <c r="O298" s="61">
        <f>IF(AND($C298&lt;O$285,COUNT($E298:N298)&lt;$D$255),$D298/MIN($D$255,COUNT($C$294:$C$313)-COUNT($C$294:$C298)),"")</f>
        <v>1.9</v>
      </c>
      <c r="P298" s="61">
        <f>IF(AND($C298&lt;P$285,COUNT($E298:O298)&lt;$D$255),$D298/MIN($D$255,COUNT($C$294:$C$313)-COUNT($C$294:$C298)),"")</f>
        <v>1.9</v>
      </c>
      <c r="Q298" s="61">
        <f>IF(AND($C298&lt;Q$285,COUNT($E298:P298)&lt;$D$255),$D298/MIN($D$255,COUNT($C$294:$C$313)-COUNT($C$294:$C298)),"")</f>
        <v>1.9</v>
      </c>
      <c r="R298" s="61">
        <f>IF(AND($C298&lt;R$285,COUNT($E298:Q298)&lt;$D$255),$D298/MIN($D$255,COUNT($C$294:$C$313)-COUNT($C$294:$C298)),"")</f>
        <v>1.9</v>
      </c>
      <c r="S298" s="61">
        <f>IF(AND($C298&lt;S$285,COUNT($E298:R298)&lt;$D$255),$D298/MIN($D$255,COUNT($C$294:$C$313)-COUNT($C$294:$C298)),"")</f>
        <v>1.9</v>
      </c>
      <c r="T298" s="61">
        <f>IF(AND($C298&lt;T$285,COUNT($E298:S298)&lt;$D$255),$D298/MIN($D$255,COUNT($C$294:$C$313)-COUNT($C$294:$C298)),"")</f>
        <v>1.9</v>
      </c>
      <c r="U298" s="61">
        <f>IF(AND($C298&lt;U$285,COUNT($E298:T298)&lt;$D$255),$D298/MIN($D$255,COUNT($C$294:$C$313)-COUNT($C$294:$C298)),"")</f>
        <v>1.9</v>
      </c>
      <c r="V298" s="61">
        <f>IF(AND($C298&lt;V$285,COUNT($E298:U298)&lt;$D$255),$D298/MIN($D$255,COUNT($C$294:$C$313)-COUNT($C$294:$C298)),"")</f>
        <v>1.9</v>
      </c>
      <c r="W298" s="61">
        <f>IF(AND($C298&lt;W$285,COUNT($E298:V298)&lt;$D$255),$D298/MIN($D$255,COUNT($C$294:$C$313)-COUNT($C$294:$C298)),"")</f>
        <v>1.9</v>
      </c>
      <c r="X298" s="61">
        <f>IF(AND($C298&lt;X$285,COUNT($E298:W298)&lt;$D$255),$D298/MIN($D$255,COUNT($C$294:$C$313)-COUNT($C$294:$C298)),"")</f>
        <v>1.9</v>
      </c>
      <c r="Y298" s="61">
        <f t="shared" si="87"/>
        <v>28.499999999999993</v>
      </c>
    </row>
    <row r="299" spans="2:25" x14ac:dyDescent="0.15">
      <c r="B299" s="69"/>
      <c r="C299" s="70">
        <v>35</v>
      </c>
      <c r="D299" s="60">
        <v>26.600000000000023</v>
      </c>
      <c r="E299" s="61" t="str">
        <f t="shared" si="86"/>
        <v/>
      </c>
      <c r="F299" s="61" t="str">
        <f>IF(AND($C299&lt;F$285,COUNT($E299:E299)&lt;$D$255),$D299/MIN($D$255,COUNT($C$294:$C$313)-COUNT($C$294:$C299)),"")</f>
        <v/>
      </c>
      <c r="G299" s="61" t="str">
        <f>IF(AND($C299&lt;G$285,COUNT($E299:F299)&lt;$D$255),$D299/MIN($D$255,COUNT($C$294:$C$313)-COUNT($C$294:$C299)),"")</f>
        <v/>
      </c>
      <c r="H299" s="61" t="str">
        <f>IF(AND($C299&lt;H$285,COUNT($E299:G299)&lt;$D$255),$D299/MIN($D$255,COUNT($C$294:$C$313)-COUNT($C$294:$C299)),"")</f>
        <v/>
      </c>
      <c r="I299" s="61" t="str">
        <f>IF(AND($C299&lt;I$285,COUNT($E299:H299)&lt;$D$255),$D299/MIN($D$255,COUNT($C$294:$C$313)-COUNT($C$294:$C299)),"")</f>
        <v/>
      </c>
      <c r="J299" s="61" t="str">
        <f>IF(AND($C299&lt;J$285,COUNT($E299:I299)&lt;$D$255),$D299/MIN($D$255,COUNT($C$294:$C$313)-COUNT($C$294:$C299)),"")</f>
        <v/>
      </c>
      <c r="K299" s="61">
        <f>IF(AND($C299&lt;K$285,COUNT($E299:J299)&lt;$D$255),$D299/MIN($D$255,COUNT($C$294:$C$313)-COUNT($C$294:$C299)),"")</f>
        <v>1.9000000000000017</v>
      </c>
      <c r="L299" s="61">
        <f>IF(AND($C299&lt;L$285,COUNT($E299:K299)&lt;$D$255),$D299/MIN($D$255,COUNT($C$294:$C$313)-COUNT($C$294:$C299)),"")</f>
        <v>1.9000000000000017</v>
      </c>
      <c r="M299" s="61">
        <f>IF(AND($C299&lt;M$285,COUNT($E299:L299)&lt;$D$255),$D299/MIN($D$255,COUNT($C$294:$C$313)-COUNT($C$294:$C299)),"")</f>
        <v>1.9000000000000017</v>
      </c>
      <c r="N299" s="61">
        <f>IF(AND($C299&lt;N$285,COUNT($E299:M299)&lt;$D$255),$D299/MIN($D$255,COUNT($C$294:$C$313)-COUNT($C$294:$C299)),"")</f>
        <v>1.9000000000000017</v>
      </c>
      <c r="O299" s="61">
        <f>IF(AND($C299&lt;O$285,COUNT($E299:N299)&lt;$D$255),$D299/MIN($D$255,COUNT($C$294:$C$313)-COUNT($C$294:$C299)),"")</f>
        <v>1.9000000000000017</v>
      </c>
      <c r="P299" s="61">
        <f>IF(AND($C299&lt;P$285,COUNT($E299:O299)&lt;$D$255),$D299/MIN($D$255,COUNT($C$294:$C$313)-COUNT($C$294:$C299)),"")</f>
        <v>1.9000000000000017</v>
      </c>
      <c r="Q299" s="61">
        <f>IF(AND($C299&lt;Q$285,COUNT($E299:P299)&lt;$D$255),$D299/MIN($D$255,COUNT($C$294:$C$313)-COUNT($C$294:$C299)),"")</f>
        <v>1.9000000000000017</v>
      </c>
      <c r="R299" s="61">
        <f>IF(AND($C299&lt;R$285,COUNT($E299:Q299)&lt;$D$255),$D299/MIN($D$255,COUNT($C$294:$C$313)-COUNT($C$294:$C299)),"")</f>
        <v>1.9000000000000017</v>
      </c>
      <c r="S299" s="61">
        <f>IF(AND($C299&lt;S$285,COUNT($E299:R299)&lt;$D$255),$D299/MIN($D$255,COUNT($C$294:$C$313)-COUNT($C$294:$C299)),"")</f>
        <v>1.9000000000000017</v>
      </c>
      <c r="T299" s="61">
        <f>IF(AND($C299&lt;T$285,COUNT($E299:S299)&lt;$D$255),$D299/MIN($D$255,COUNT($C$294:$C$313)-COUNT($C$294:$C299)),"")</f>
        <v>1.9000000000000017</v>
      </c>
      <c r="U299" s="61">
        <f>IF(AND($C299&lt;U$285,COUNT($E299:T299)&lt;$D$255),$D299/MIN($D$255,COUNT($C$294:$C$313)-COUNT($C$294:$C299)),"")</f>
        <v>1.9000000000000017</v>
      </c>
      <c r="V299" s="61">
        <f>IF(AND($C299&lt;V$285,COUNT($E299:U299)&lt;$D$255),$D299/MIN($D$255,COUNT($C$294:$C$313)-COUNT($C$294:$C299)),"")</f>
        <v>1.9000000000000017</v>
      </c>
      <c r="W299" s="61">
        <f>IF(AND($C299&lt;W$285,COUNT($E299:V299)&lt;$D$255),$D299/MIN($D$255,COUNT($C$294:$C$313)-COUNT($C$294:$C299)),"")</f>
        <v>1.9000000000000017</v>
      </c>
      <c r="X299" s="61">
        <f>IF(AND($C299&lt;X$285,COUNT($E299:W299)&lt;$D$255),$D299/MIN($D$255,COUNT($C$294:$C$313)-COUNT($C$294:$C299)),"")</f>
        <v>1.9000000000000017</v>
      </c>
      <c r="Y299" s="61">
        <f t="shared" si="87"/>
        <v>26.600000000000026</v>
      </c>
    </row>
    <row r="300" spans="2:25" x14ac:dyDescent="0.15">
      <c r="B300" s="69"/>
      <c r="C300" s="70">
        <v>36</v>
      </c>
      <c r="D300" s="60">
        <v>24.699999999999989</v>
      </c>
      <c r="E300" s="61" t="str">
        <f t="shared" si="86"/>
        <v/>
      </c>
      <c r="F300" s="61" t="str">
        <f>IF(AND($C300&lt;F$285,COUNT($E300:E300)&lt;$D$255),$D300/MIN($D$255,COUNT($C$294:$C$313)-COUNT($C$294:$C300)),"")</f>
        <v/>
      </c>
      <c r="G300" s="61" t="str">
        <f>IF(AND($C300&lt;G$285,COUNT($E300:F300)&lt;$D$255),$D300/MIN($D$255,COUNT($C$294:$C$313)-COUNT($C$294:$C300)),"")</f>
        <v/>
      </c>
      <c r="H300" s="61" t="str">
        <f>IF(AND($C300&lt;H$285,COUNT($E300:G300)&lt;$D$255),$D300/MIN($D$255,COUNT($C$294:$C$313)-COUNT($C$294:$C300)),"")</f>
        <v/>
      </c>
      <c r="I300" s="61" t="str">
        <f>IF(AND($C300&lt;I$285,COUNT($E300:H300)&lt;$D$255),$D300/MIN($D$255,COUNT($C$294:$C$313)-COUNT($C$294:$C300)),"")</f>
        <v/>
      </c>
      <c r="J300" s="61" t="str">
        <f>IF(AND($C300&lt;J$285,COUNT($E300:I300)&lt;$D$255),$D300/MIN($D$255,COUNT($C$294:$C$313)-COUNT($C$294:$C300)),"")</f>
        <v/>
      </c>
      <c r="K300" s="61" t="str">
        <f>IF(AND($C300&lt;K$285,COUNT($E300:J300)&lt;$D$255),$D300/MIN($D$255,COUNT($C$294:$C$313)-COUNT($C$294:$C300)),"")</f>
        <v/>
      </c>
      <c r="L300" s="61">
        <f>IF(AND($C300&lt;L$285,COUNT($E300:K300)&lt;$D$255),$D300/MIN($D$255,COUNT($C$294:$C$313)-COUNT($C$294:$C300)),"")</f>
        <v>1.899999999999999</v>
      </c>
      <c r="M300" s="61">
        <f>IF(AND($C300&lt;M$285,COUNT($E300:L300)&lt;$D$255),$D300/MIN($D$255,COUNT($C$294:$C$313)-COUNT($C$294:$C300)),"")</f>
        <v>1.899999999999999</v>
      </c>
      <c r="N300" s="61">
        <f>IF(AND($C300&lt;N$285,COUNT($E300:M300)&lt;$D$255),$D300/MIN($D$255,COUNT($C$294:$C$313)-COUNT($C$294:$C300)),"")</f>
        <v>1.899999999999999</v>
      </c>
      <c r="O300" s="61">
        <f>IF(AND($C300&lt;O$285,COUNT($E300:N300)&lt;$D$255),$D300/MIN($D$255,COUNT($C$294:$C$313)-COUNT($C$294:$C300)),"")</f>
        <v>1.899999999999999</v>
      </c>
      <c r="P300" s="61">
        <f>IF(AND($C300&lt;P$285,COUNT($E300:O300)&lt;$D$255),$D300/MIN($D$255,COUNT($C$294:$C$313)-COUNT($C$294:$C300)),"")</f>
        <v>1.899999999999999</v>
      </c>
      <c r="Q300" s="61">
        <f>IF(AND($C300&lt;Q$285,COUNT($E300:P300)&lt;$D$255),$D300/MIN($D$255,COUNT($C$294:$C$313)-COUNT($C$294:$C300)),"")</f>
        <v>1.899999999999999</v>
      </c>
      <c r="R300" s="61">
        <f>IF(AND($C300&lt;R$285,COUNT($E300:Q300)&lt;$D$255),$D300/MIN($D$255,COUNT($C$294:$C$313)-COUNT($C$294:$C300)),"")</f>
        <v>1.899999999999999</v>
      </c>
      <c r="S300" s="61">
        <f>IF(AND($C300&lt;S$285,COUNT($E300:R300)&lt;$D$255),$D300/MIN($D$255,COUNT($C$294:$C$313)-COUNT($C$294:$C300)),"")</f>
        <v>1.899999999999999</v>
      </c>
      <c r="T300" s="61">
        <f>IF(AND($C300&lt;T$285,COUNT($E300:S300)&lt;$D$255),$D300/MIN($D$255,COUNT($C$294:$C$313)-COUNT($C$294:$C300)),"")</f>
        <v>1.899999999999999</v>
      </c>
      <c r="U300" s="61">
        <f>IF(AND($C300&lt;U$285,COUNT($E300:T300)&lt;$D$255),$D300/MIN($D$255,COUNT($C$294:$C$313)-COUNT($C$294:$C300)),"")</f>
        <v>1.899999999999999</v>
      </c>
      <c r="V300" s="61">
        <f>IF(AND($C300&lt;V$285,COUNT($E300:U300)&lt;$D$255),$D300/MIN($D$255,COUNT($C$294:$C$313)-COUNT($C$294:$C300)),"")</f>
        <v>1.899999999999999</v>
      </c>
      <c r="W300" s="61">
        <f>IF(AND($C300&lt;W$285,COUNT($E300:V300)&lt;$D$255),$D300/MIN($D$255,COUNT($C$294:$C$313)-COUNT($C$294:$C300)),"")</f>
        <v>1.899999999999999</v>
      </c>
      <c r="X300" s="61">
        <f>IF(AND($C300&lt;X$285,COUNT($E300:W300)&lt;$D$255),$D300/MIN($D$255,COUNT($C$294:$C$313)-COUNT($C$294:$C300)),"")</f>
        <v>1.899999999999999</v>
      </c>
      <c r="Y300" s="61">
        <f t="shared" si="87"/>
        <v>24.699999999999985</v>
      </c>
    </row>
    <row r="301" spans="2:25" x14ac:dyDescent="0.15">
      <c r="B301" s="69"/>
      <c r="C301" s="70">
        <v>37</v>
      </c>
      <c r="D301" s="60">
        <v>22.800000000000011</v>
      </c>
      <c r="E301" s="61" t="str">
        <f t="shared" si="86"/>
        <v/>
      </c>
      <c r="F301" s="61" t="str">
        <f>IF(AND($C301&lt;F$285,COUNT($E301:E301)&lt;$D$255),$D301/MIN($D$255,COUNT($C$294:$C$313)-COUNT($C$294:$C301)),"")</f>
        <v/>
      </c>
      <c r="G301" s="61" t="str">
        <f>IF(AND($C301&lt;G$285,COUNT($E301:F301)&lt;$D$255),$D301/MIN($D$255,COUNT($C$294:$C$313)-COUNT($C$294:$C301)),"")</f>
        <v/>
      </c>
      <c r="H301" s="61" t="str">
        <f>IF(AND($C301&lt;H$285,COUNT($E301:G301)&lt;$D$255),$D301/MIN($D$255,COUNT($C$294:$C$313)-COUNT($C$294:$C301)),"")</f>
        <v/>
      </c>
      <c r="I301" s="61" t="str">
        <f>IF(AND($C301&lt;I$285,COUNT($E301:H301)&lt;$D$255),$D301/MIN($D$255,COUNT($C$294:$C$313)-COUNT($C$294:$C301)),"")</f>
        <v/>
      </c>
      <c r="J301" s="61" t="str">
        <f>IF(AND($C301&lt;J$285,COUNT($E301:I301)&lt;$D$255),$D301/MIN($D$255,COUNT($C$294:$C$313)-COUNT($C$294:$C301)),"")</f>
        <v/>
      </c>
      <c r="K301" s="61" t="str">
        <f>IF(AND($C301&lt;K$285,COUNT($E301:J301)&lt;$D$255),$D301/MIN($D$255,COUNT($C$294:$C$313)-COUNT($C$294:$C301)),"")</f>
        <v/>
      </c>
      <c r="L301" s="61" t="str">
        <f>IF(AND($C301&lt;L$285,COUNT($E301:K301)&lt;$D$255),$D301/MIN($D$255,COUNT($C$294:$C$313)-COUNT($C$294:$C301)),"")</f>
        <v/>
      </c>
      <c r="M301" s="61">
        <f>IF(AND($C301&lt;M$285,COUNT($E301:L301)&lt;$D$255),$D301/MIN($D$255,COUNT($C$294:$C$313)-COUNT($C$294:$C301)),"")</f>
        <v>1.900000000000001</v>
      </c>
      <c r="N301" s="61">
        <f>IF(AND($C301&lt;N$285,COUNT($E301:M301)&lt;$D$255),$D301/MIN($D$255,COUNT($C$294:$C$313)-COUNT($C$294:$C301)),"")</f>
        <v>1.900000000000001</v>
      </c>
      <c r="O301" s="61">
        <f>IF(AND($C301&lt;O$285,COUNT($E301:N301)&lt;$D$255),$D301/MIN($D$255,COUNT($C$294:$C$313)-COUNT($C$294:$C301)),"")</f>
        <v>1.900000000000001</v>
      </c>
      <c r="P301" s="61">
        <f>IF(AND($C301&lt;P$285,COUNT($E301:O301)&lt;$D$255),$D301/MIN($D$255,COUNT($C$294:$C$313)-COUNT($C$294:$C301)),"")</f>
        <v>1.900000000000001</v>
      </c>
      <c r="Q301" s="61">
        <f>IF(AND($C301&lt;Q$285,COUNT($E301:P301)&lt;$D$255),$D301/MIN($D$255,COUNT($C$294:$C$313)-COUNT($C$294:$C301)),"")</f>
        <v>1.900000000000001</v>
      </c>
      <c r="R301" s="61">
        <f>IF(AND($C301&lt;R$285,COUNT($E301:Q301)&lt;$D$255),$D301/MIN($D$255,COUNT($C$294:$C$313)-COUNT($C$294:$C301)),"")</f>
        <v>1.900000000000001</v>
      </c>
      <c r="S301" s="61">
        <f>IF(AND($C301&lt;S$285,COUNT($E301:R301)&lt;$D$255),$D301/MIN($D$255,COUNT($C$294:$C$313)-COUNT($C$294:$C301)),"")</f>
        <v>1.900000000000001</v>
      </c>
      <c r="T301" s="61">
        <f>IF(AND($C301&lt;T$285,COUNT($E301:S301)&lt;$D$255),$D301/MIN($D$255,COUNT($C$294:$C$313)-COUNT($C$294:$C301)),"")</f>
        <v>1.900000000000001</v>
      </c>
      <c r="U301" s="61">
        <f>IF(AND($C301&lt;U$285,COUNT($E301:T301)&lt;$D$255),$D301/MIN($D$255,COUNT($C$294:$C$313)-COUNT($C$294:$C301)),"")</f>
        <v>1.900000000000001</v>
      </c>
      <c r="V301" s="61">
        <f>IF(AND($C301&lt;V$285,COUNT($E301:U301)&lt;$D$255),$D301/MIN($D$255,COUNT($C$294:$C$313)-COUNT($C$294:$C301)),"")</f>
        <v>1.900000000000001</v>
      </c>
      <c r="W301" s="61">
        <f>IF(AND($C301&lt;W$285,COUNT($E301:V301)&lt;$D$255),$D301/MIN($D$255,COUNT($C$294:$C$313)-COUNT($C$294:$C301)),"")</f>
        <v>1.900000000000001</v>
      </c>
      <c r="X301" s="61">
        <f>IF(AND($C301&lt;X$285,COUNT($E301:W301)&lt;$D$255),$D301/MIN($D$255,COUNT($C$294:$C$313)-COUNT($C$294:$C301)),"")</f>
        <v>1.900000000000001</v>
      </c>
      <c r="Y301" s="61">
        <f t="shared" si="87"/>
        <v>22.800000000000015</v>
      </c>
    </row>
    <row r="302" spans="2:25" x14ac:dyDescent="0.15">
      <c r="B302" s="69"/>
      <c r="C302" s="70">
        <v>38</v>
      </c>
      <c r="D302" s="60">
        <v>83.599999999999909</v>
      </c>
      <c r="E302" s="61" t="str">
        <f t="shared" si="86"/>
        <v/>
      </c>
      <c r="F302" s="61" t="str">
        <f>IF(AND($C302&lt;F$285,COUNT($E302:E302)&lt;$D$255),$D302/MIN($D$255,COUNT($C$294:$C$313)-COUNT($C$294:$C302)),"")</f>
        <v/>
      </c>
      <c r="G302" s="61" t="str">
        <f>IF(AND($C302&lt;G$285,COUNT($E302:F302)&lt;$D$255),$D302/MIN($D$255,COUNT($C$294:$C$313)-COUNT($C$294:$C302)),"")</f>
        <v/>
      </c>
      <c r="H302" s="61" t="str">
        <f>IF(AND($C302&lt;H$285,COUNT($E302:G302)&lt;$D$255),$D302/MIN($D$255,COUNT($C$294:$C$313)-COUNT($C$294:$C302)),"")</f>
        <v/>
      </c>
      <c r="I302" s="61" t="str">
        <f>IF(AND($C302&lt;I$285,COUNT($E302:H302)&lt;$D$255),$D302/MIN($D$255,COUNT($C$294:$C$313)-COUNT($C$294:$C302)),"")</f>
        <v/>
      </c>
      <c r="J302" s="61" t="str">
        <f>IF(AND($C302&lt;J$285,COUNT($E302:I302)&lt;$D$255),$D302/MIN($D$255,COUNT($C$294:$C$313)-COUNT($C$294:$C302)),"")</f>
        <v/>
      </c>
      <c r="K302" s="61" t="str">
        <f>IF(AND($C302&lt;K$285,COUNT($E302:J302)&lt;$D$255),$D302/MIN($D$255,COUNT($C$294:$C$313)-COUNT($C$294:$C302)),"")</f>
        <v/>
      </c>
      <c r="L302" s="61" t="str">
        <f>IF(AND($C302&lt;L$285,COUNT($E302:K302)&lt;$D$255),$D302/MIN($D$255,COUNT($C$294:$C$313)-COUNT($C$294:$C302)),"")</f>
        <v/>
      </c>
      <c r="M302" s="61" t="str">
        <f>IF(AND($C302&lt;M$285,COUNT($E302:L302)&lt;$D$255),$D302/MIN($D$255,COUNT($C$294:$C$313)-COUNT($C$294:$C302)),"")</f>
        <v/>
      </c>
      <c r="N302" s="61">
        <f>IF(AND($C302&lt;N$285,COUNT($E302:M302)&lt;$D$255),$D302/MIN($D$255,COUNT($C$294:$C$313)-COUNT($C$294:$C302)),"")</f>
        <v>7.5999999999999917</v>
      </c>
      <c r="O302" s="61">
        <f>IF(AND($C302&lt;O$285,COUNT($E302:N302)&lt;$D$255),$D302/MIN($D$255,COUNT($C$294:$C$313)-COUNT($C$294:$C302)),"")</f>
        <v>7.5999999999999917</v>
      </c>
      <c r="P302" s="61">
        <f>IF(AND($C302&lt;P$285,COUNT($E302:O302)&lt;$D$255),$D302/MIN($D$255,COUNT($C$294:$C$313)-COUNT($C$294:$C302)),"")</f>
        <v>7.5999999999999917</v>
      </c>
      <c r="Q302" s="61">
        <f>IF(AND($C302&lt;Q$285,COUNT($E302:P302)&lt;$D$255),$D302/MIN($D$255,COUNT($C$294:$C$313)-COUNT($C$294:$C302)),"")</f>
        <v>7.5999999999999917</v>
      </c>
      <c r="R302" s="61">
        <f>IF(AND($C302&lt;R$285,COUNT($E302:Q302)&lt;$D$255),$D302/MIN($D$255,COUNT($C$294:$C$313)-COUNT($C$294:$C302)),"")</f>
        <v>7.5999999999999917</v>
      </c>
      <c r="S302" s="61">
        <f>IF(AND($C302&lt;S$285,COUNT($E302:R302)&lt;$D$255),$D302/MIN($D$255,COUNT($C$294:$C$313)-COUNT($C$294:$C302)),"")</f>
        <v>7.5999999999999917</v>
      </c>
      <c r="T302" s="61">
        <f>IF(AND($C302&lt;T$285,COUNT($E302:S302)&lt;$D$255),$D302/MIN($D$255,COUNT($C$294:$C$313)-COUNT($C$294:$C302)),"")</f>
        <v>7.5999999999999917</v>
      </c>
      <c r="U302" s="61">
        <f>IF(AND($C302&lt;U$285,COUNT($E302:T302)&lt;$D$255),$D302/MIN($D$255,COUNT($C$294:$C$313)-COUNT($C$294:$C302)),"")</f>
        <v>7.5999999999999917</v>
      </c>
      <c r="V302" s="61">
        <f>IF(AND($C302&lt;V$285,COUNT($E302:U302)&lt;$D$255),$D302/MIN($D$255,COUNT($C$294:$C$313)-COUNT($C$294:$C302)),"")</f>
        <v>7.5999999999999917</v>
      </c>
      <c r="W302" s="61">
        <f>IF(AND($C302&lt;W$285,COUNT($E302:V302)&lt;$D$255),$D302/MIN($D$255,COUNT($C$294:$C$313)-COUNT($C$294:$C302)),"")</f>
        <v>7.5999999999999917</v>
      </c>
      <c r="X302" s="61">
        <f>IF(AND($C302&lt;X$285,COUNT($E302:W302)&lt;$D$255),$D302/MIN($D$255,COUNT($C$294:$C$313)-COUNT($C$294:$C302)),"")</f>
        <v>7.5999999999999917</v>
      </c>
      <c r="Y302" s="61">
        <f t="shared" si="87"/>
        <v>83.599999999999923</v>
      </c>
    </row>
    <row r="303" spans="2:25" x14ac:dyDescent="0.15">
      <c r="B303" s="69"/>
      <c r="C303" s="70">
        <v>39</v>
      </c>
      <c r="D303" s="60">
        <v>19</v>
      </c>
      <c r="E303" s="61" t="str">
        <f t="shared" si="86"/>
        <v/>
      </c>
      <c r="F303" s="61" t="str">
        <f>IF(AND($C303&lt;F$285,COUNT($E303:E303)&lt;$D$255),$D303/MIN($D$255,COUNT($C$294:$C$313)-COUNT($C$294:$C303)),"")</f>
        <v/>
      </c>
      <c r="G303" s="61" t="str">
        <f>IF(AND($C303&lt;G$285,COUNT($E303:F303)&lt;$D$255),$D303/MIN($D$255,COUNT($C$294:$C$313)-COUNT($C$294:$C303)),"")</f>
        <v/>
      </c>
      <c r="H303" s="61" t="str">
        <f>IF(AND($C303&lt;H$285,COUNT($E303:G303)&lt;$D$255),$D303/MIN($D$255,COUNT($C$294:$C$313)-COUNT($C$294:$C303)),"")</f>
        <v/>
      </c>
      <c r="I303" s="61" t="str">
        <f>IF(AND($C303&lt;I$285,COUNT($E303:H303)&lt;$D$255),$D303/MIN($D$255,COUNT($C$294:$C$313)-COUNT($C$294:$C303)),"")</f>
        <v/>
      </c>
      <c r="J303" s="61" t="str">
        <f>IF(AND($C303&lt;J$285,COUNT($E303:I303)&lt;$D$255),$D303/MIN($D$255,COUNT($C$294:$C$313)-COUNT($C$294:$C303)),"")</f>
        <v/>
      </c>
      <c r="K303" s="61" t="str">
        <f>IF(AND($C303&lt;K$285,COUNT($E303:J303)&lt;$D$255),$D303/MIN($D$255,COUNT($C$294:$C$313)-COUNT($C$294:$C303)),"")</f>
        <v/>
      </c>
      <c r="L303" s="61" t="str">
        <f>IF(AND($C303&lt;L$285,COUNT($E303:K303)&lt;$D$255),$D303/MIN($D$255,COUNT($C$294:$C$313)-COUNT($C$294:$C303)),"")</f>
        <v/>
      </c>
      <c r="M303" s="61" t="str">
        <f>IF(AND($C303&lt;M$285,COUNT($E303:L303)&lt;$D$255),$D303/MIN($D$255,COUNT($C$294:$C$313)-COUNT($C$294:$C303)),"")</f>
        <v/>
      </c>
      <c r="N303" s="61" t="str">
        <f>IF(AND($C303&lt;N$285,COUNT($E303:M303)&lt;$D$255),$D303/MIN($D$255,COUNT($C$294:$C$313)-COUNT($C$294:$C303)),"")</f>
        <v/>
      </c>
      <c r="O303" s="61">
        <f>IF(AND($C303&lt;O$285,COUNT($E303:N303)&lt;$D$255),$D303/MIN($D$255,COUNT($C$294:$C$313)-COUNT($C$294:$C303)),"")</f>
        <v>1.9</v>
      </c>
      <c r="P303" s="61">
        <f>IF(AND($C303&lt;P$285,COUNT($E303:O303)&lt;$D$255),$D303/MIN($D$255,COUNT($C$294:$C$313)-COUNT($C$294:$C303)),"")</f>
        <v>1.9</v>
      </c>
      <c r="Q303" s="61">
        <f>IF(AND($C303&lt;Q$285,COUNT($E303:P303)&lt;$D$255),$D303/MIN($D$255,COUNT($C$294:$C$313)-COUNT($C$294:$C303)),"")</f>
        <v>1.9</v>
      </c>
      <c r="R303" s="61">
        <f>IF(AND($C303&lt;R$285,COUNT($E303:Q303)&lt;$D$255),$D303/MIN($D$255,COUNT($C$294:$C$313)-COUNT($C$294:$C303)),"")</f>
        <v>1.9</v>
      </c>
      <c r="S303" s="61">
        <f>IF(AND($C303&lt;S$285,COUNT($E303:R303)&lt;$D$255),$D303/MIN($D$255,COUNT($C$294:$C$313)-COUNT($C$294:$C303)),"")</f>
        <v>1.9</v>
      </c>
      <c r="T303" s="61">
        <f>IF(AND($C303&lt;T$285,COUNT($E303:S303)&lt;$D$255),$D303/MIN($D$255,COUNT($C$294:$C$313)-COUNT($C$294:$C303)),"")</f>
        <v>1.9</v>
      </c>
      <c r="U303" s="61">
        <f>IF(AND($C303&lt;U$285,COUNT($E303:T303)&lt;$D$255),$D303/MIN($D$255,COUNT($C$294:$C$313)-COUNT($C$294:$C303)),"")</f>
        <v>1.9</v>
      </c>
      <c r="V303" s="61">
        <f>IF(AND($C303&lt;V$285,COUNT($E303:U303)&lt;$D$255),$D303/MIN($D$255,COUNT($C$294:$C$313)-COUNT($C$294:$C303)),"")</f>
        <v>1.9</v>
      </c>
      <c r="W303" s="61">
        <f>IF(AND($C303&lt;W$285,COUNT($E303:V303)&lt;$D$255),$D303/MIN($D$255,COUNT($C$294:$C$313)-COUNT($C$294:$C303)),"")</f>
        <v>1.9</v>
      </c>
      <c r="X303" s="61">
        <f>IF(AND($C303&lt;X$285,COUNT($E303:W303)&lt;$D$255),$D303/MIN($D$255,COUNT($C$294:$C$313)-COUNT($C$294:$C303)),"")</f>
        <v>1.9</v>
      </c>
      <c r="Y303" s="61">
        <f t="shared" si="87"/>
        <v>19</v>
      </c>
    </row>
    <row r="304" spans="2:25" x14ac:dyDescent="0.15">
      <c r="B304" s="69"/>
      <c r="C304" s="70">
        <v>40</v>
      </c>
      <c r="D304" s="60">
        <v>17.100000000000023</v>
      </c>
      <c r="E304" s="61" t="str">
        <f t="shared" si="86"/>
        <v/>
      </c>
      <c r="F304" s="61" t="str">
        <f>IF(AND($C304&lt;F$285,COUNT($E304:E304)&lt;$D$255),$D304/MIN($D$255,COUNT($C$294:$C$313)-COUNT($C$294:$C304)),"")</f>
        <v/>
      </c>
      <c r="G304" s="61" t="str">
        <f>IF(AND($C304&lt;G$285,COUNT($E304:F304)&lt;$D$255),$D304/MIN($D$255,COUNT($C$294:$C$313)-COUNT($C$294:$C304)),"")</f>
        <v/>
      </c>
      <c r="H304" s="61" t="str">
        <f>IF(AND($C304&lt;H$285,COUNT($E304:G304)&lt;$D$255),$D304/MIN($D$255,COUNT($C$294:$C$313)-COUNT($C$294:$C304)),"")</f>
        <v/>
      </c>
      <c r="I304" s="61" t="str">
        <f>IF(AND($C304&lt;I$285,COUNT($E304:H304)&lt;$D$255),$D304/MIN($D$255,COUNT($C$294:$C$313)-COUNT($C$294:$C304)),"")</f>
        <v/>
      </c>
      <c r="J304" s="61" t="str">
        <f>IF(AND($C304&lt;J$285,COUNT($E304:I304)&lt;$D$255),$D304/MIN($D$255,COUNT($C$294:$C$313)-COUNT($C$294:$C304)),"")</f>
        <v/>
      </c>
      <c r="K304" s="61" t="str">
        <f>IF(AND($C304&lt;K$285,COUNT($E304:J304)&lt;$D$255),$D304/MIN($D$255,COUNT($C$294:$C$313)-COUNT($C$294:$C304)),"")</f>
        <v/>
      </c>
      <c r="L304" s="61" t="str">
        <f>IF(AND($C304&lt;L$285,COUNT($E304:K304)&lt;$D$255),$D304/MIN($D$255,COUNT($C$294:$C$313)-COUNT($C$294:$C304)),"")</f>
        <v/>
      </c>
      <c r="M304" s="61" t="str">
        <f>IF(AND($C304&lt;M$285,COUNT($E304:L304)&lt;$D$255),$D304/MIN($D$255,COUNT($C$294:$C$313)-COUNT($C$294:$C304)),"")</f>
        <v/>
      </c>
      <c r="N304" s="61" t="str">
        <f>IF(AND($C304&lt;N$285,COUNT($E304:M304)&lt;$D$255),$D304/MIN($D$255,COUNT($C$294:$C$313)-COUNT($C$294:$C304)),"")</f>
        <v/>
      </c>
      <c r="O304" s="61" t="str">
        <f>IF(AND($C304&lt;O$285,COUNT($E304:N304)&lt;$D$255),$D304/MIN($D$255,COUNT($C$294:$C$313)-COUNT($C$294:$C304)),"")</f>
        <v/>
      </c>
      <c r="P304" s="61">
        <f>IF(AND($C304&lt;P$285,COUNT($E304:O304)&lt;$D$255),$D304/MIN($D$255,COUNT($C$294:$C$313)-COUNT($C$294:$C304)),"")</f>
        <v>1.9000000000000026</v>
      </c>
      <c r="Q304" s="61">
        <f>IF(AND($C304&lt;Q$285,COUNT($E304:P304)&lt;$D$255),$D304/MIN($D$255,COUNT($C$294:$C$313)-COUNT($C$294:$C304)),"")</f>
        <v>1.9000000000000026</v>
      </c>
      <c r="R304" s="61">
        <f>IF(AND($C304&lt;R$285,COUNT($E304:Q304)&lt;$D$255),$D304/MIN($D$255,COUNT($C$294:$C$313)-COUNT($C$294:$C304)),"")</f>
        <v>1.9000000000000026</v>
      </c>
      <c r="S304" s="61">
        <f>IF(AND($C304&lt;S$285,COUNT($E304:R304)&lt;$D$255),$D304/MIN($D$255,COUNT($C$294:$C$313)-COUNT($C$294:$C304)),"")</f>
        <v>1.9000000000000026</v>
      </c>
      <c r="T304" s="61">
        <f>IF(AND($C304&lt;T$285,COUNT($E304:S304)&lt;$D$255),$D304/MIN($D$255,COUNT($C$294:$C$313)-COUNT($C$294:$C304)),"")</f>
        <v>1.9000000000000026</v>
      </c>
      <c r="U304" s="61">
        <f>IF(AND($C304&lt;U$285,COUNT($E304:T304)&lt;$D$255),$D304/MIN($D$255,COUNT($C$294:$C$313)-COUNT($C$294:$C304)),"")</f>
        <v>1.9000000000000026</v>
      </c>
      <c r="V304" s="61">
        <f>IF(AND($C304&lt;V$285,COUNT($E304:U304)&lt;$D$255),$D304/MIN($D$255,COUNT($C$294:$C$313)-COUNT($C$294:$C304)),"")</f>
        <v>1.9000000000000026</v>
      </c>
      <c r="W304" s="61">
        <f>IF(AND($C304&lt;W$285,COUNT($E304:V304)&lt;$D$255),$D304/MIN($D$255,COUNT($C$294:$C$313)-COUNT($C$294:$C304)),"")</f>
        <v>1.9000000000000026</v>
      </c>
      <c r="X304" s="61">
        <f>IF(AND($C304&lt;X$285,COUNT($E304:W304)&lt;$D$255),$D304/MIN($D$255,COUNT($C$294:$C$313)-COUNT($C$294:$C304)),"")</f>
        <v>1.9000000000000026</v>
      </c>
      <c r="Y304" s="61">
        <f t="shared" si="87"/>
        <v>17.100000000000023</v>
      </c>
    </row>
    <row r="305" spans="1:25" x14ac:dyDescent="0.15">
      <c r="B305" s="69"/>
      <c r="C305" s="70">
        <v>41</v>
      </c>
      <c r="D305" s="60">
        <v>15.199999999999989</v>
      </c>
      <c r="E305" s="61" t="str">
        <f t="shared" si="86"/>
        <v/>
      </c>
      <c r="F305" s="61" t="str">
        <f>IF(AND($C305&lt;F$285,COUNT($E305:E305)&lt;$D$255),$D305/MIN($D$255,COUNT($C$294:$C$313)-COUNT($C$294:$C305)),"")</f>
        <v/>
      </c>
      <c r="G305" s="61" t="str">
        <f>IF(AND($C305&lt;G$285,COUNT($E305:F305)&lt;$D$255),$D305/MIN($D$255,COUNT($C$294:$C$313)-COUNT($C$294:$C305)),"")</f>
        <v/>
      </c>
      <c r="H305" s="61" t="str">
        <f>IF(AND($C305&lt;H$285,COUNT($E305:G305)&lt;$D$255),$D305/MIN($D$255,COUNT($C$294:$C$313)-COUNT($C$294:$C305)),"")</f>
        <v/>
      </c>
      <c r="I305" s="61" t="str">
        <f>IF(AND($C305&lt;I$285,COUNT($E305:H305)&lt;$D$255),$D305/MIN($D$255,COUNT($C$294:$C$313)-COUNT($C$294:$C305)),"")</f>
        <v/>
      </c>
      <c r="J305" s="61" t="str">
        <f>IF(AND($C305&lt;J$285,COUNT($E305:I305)&lt;$D$255),$D305/MIN($D$255,COUNT($C$294:$C$313)-COUNT($C$294:$C305)),"")</f>
        <v/>
      </c>
      <c r="K305" s="61" t="str">
        <f>IF(AND($C305&lt;K$285,COUNT($E305:J305)&lt;$D$255),$D305/MIN($D$255,COUNT($C$294:$C$313)-COUNT($C$294:$C305)),"")</f>
        <v/>
      </c>
      <c r="L305" s="61" t="str">
        <f>IF(AND($C305&lt;L$285,COUNT($E305:K305)&lt;$D$255),$D305/MIN($D$255,COUNT($C$294:$C$313)-COUNT($C$294:$C305)),"")</f>
        <v/>
      </c>
      <c r="M305" s="61" t="str">
        <f>IF(AND($C305&lt;M$285,COUNT($E305:L305)&lt;$D$255),$D305/MIN($D$255,COUNT($C$294:$C$313)-COUNT($C$294:$C305)),"")</f>
        <v/>
      </c>
      <c r="N305" s="61" t="str">
        <f>IF(AND($C305&lt;N$285,COUNT($E305:M305)&lt;$D$255),$D305/MIN($D$255,COUNT($C$294:$C$313)-COUNT($C$294:$C305)),"")</f>
        <v/>
      </c>
      <c r="O305" s="61" t="str">
        <f>IF(AND($C305&lt;O$285,COUNT($E305:N305)&lt;$D$255),$D305/MIN($D$255,COUNT($C$294:$C$313)-COUNT($C$294:$C305)),"")</f>
        <v/>
      </c>
      <c r="P305" s="61" t="str">
        <f>IF(AND($C305&lt;P$285,COUNT($E305:O305)&lt;$D$255),$D305/MIN($D$255,COUNT($C$294:$C$313)-COUNT($C$294:$C305)),"")</f>
        <v/>
      </c>
      <c r="Q305" s="61">
        <f>IF(AND($C305&lt;Q$285,COUNT($E305:P305)&lt;$D$255),$D305/MIN($D$255,COUNT($C$294:$C$313)-COUNT($C$294:$C305)),"")</f>
        <v>1.8999999999999986</v>
      </c>
      <c r="R305" s="61">
        <f>IF(AND($C305&lt;R$285,COUNT($E305:Q305)&lt;$D$255),$D305/MIN($D$255,COUNT($C$294:$C$313)-COUNT($C$294:$C305)),"")</f>
        <v>1.8999999999999986</v>
      </c>
      <c r="S305" s="61">
        <f>IF(AND($C305&lt;S$285,COUNT($E305:R305)&lt;$D$255),$D305/MIN($D$255,COUNT($C$294:$C$313)-COUNT($C$294:$C305)),"")</f>
        <v>1.8999999999999986</v>
      </c>
      <c r="T305" s="61">
        <f>IF(AND($C305&lt;T$285,COUNT($E305:S305)&lt;$D$255),$D305/MIN($D$255,COUNT($C$294:$C$313)-COUNT($C$294:$C305)),"")</f>
        <v>1.8999999999999986</v>
      </c>
      <c r="U305" s="61">
        <f>IF(AND($C305&lt;U$285,COUNT($E305:T305)&lt;$D$255),$D305/MIN($D$255,COUNT($C$294:$C$313)-COUNT($C$294:$C305)),"")</f>
        <v>1.8999999999999986</v>
      </c>
      <c r="V305" s="61">
        <f>IF(AND($C305&lt;V$285,COUNT($E305:U305)&lt;$D$255),$D305/MIN($D$255,COUNT($C$294:$C$313)-COUNT($C$294:$C305)),"")</f>
        <v>1.8999999999999986</v>
      </c>
      <c r="W305" s="61">
        <f>IF(AND($C305&lt;W$285,COUNT($E305:V305)&lt;$D$255),$D305/MIN($D$255,COUNT($C$294:$C$313)-COUNT($C$294:$C305)),"")</f>
        <v>1.8999999999999986</v>
      </c>
      <c r="X305" s="61">
        <f>IF(AND($C305&lt;X$285,COUNT($E305:W305)&lt;$D$255),$D305/MIN($D$255,COUNT($C$294:$C$313)-COUNT($C$294:$C305)),"")</f>
        <v>1.8999999999999986</v>
      </c>
      <c r="Y305" s="61">
        <f t="shared" si="87"/>
        <v>15.199999999999989</v>
      </c>
    </row>
    <row r="306" spans="1:25" x14ac:dyDescent="0.15">
      <c r="B306" s="69"/>
      <c r="C306" s="70">
        <v>42</v>
      </c>
      <c r="D306" s="60">
        <v>13.300000000000011</v>
      </c>
      <c r="E306" s="61" t="str">
        <f t="shared" si="86"/>
        <v/>
      </c>
      <c r="F306" s="61" t="str">
        <f>IF(AND($C306&lt;F$285,COUNT($E306:E306)&lt;$D$255),$D306/MIN($D$255,COUNT($C$294:$C$313)-COUNT($C$294:$C306)),"")</f>
        <v/>
      </c>
      <c r="G306" s="61" t="str">
        <f>IF(AND($C306&lt;G$285,COUNT($E306:F306)&lt;$D$255),$D306/MIN($D$255,COUNT($C$294:$C$313)-COUNT($C$294:$C306)),"")</f>
        <v/>
      </c>
      <c r="H306" s="61" t="str">
        <f>IF(AND($C306&lt;H$285,COUNT($E306:G306)&lt;$D$255),$D306/MIN($D$255,COUNT($C$294:$C$313)-COUNT($C$294:$C306)),"")</f>
        <v/>
      </c>
      <c r="I306" s="61" t="str">
        <f>IF(AND($C306&lt;I$285,COUNT($E306:H306)&lt;$D$255),$D306/MIN($D$255,COUNT($C$294:$C$313)-COUNT($C$294:$C306)),"")</f>
        <v/>
      </c>
      <c r="J306" s="61" t="str">
        <f>IF(AND($C306&lt;J$285,COUNT($E306:I306)&lt;$D$255),$D306/MIN($D$255,COUNT($C$294:$C$313)-COUNT($C$294:$C306)),"")</f>
        <v/>
      </c>
      <c r="K306" s="61" t="str">
        <f>IF(AND($C306&lt;K$285,COUNT($E306:J306)&lt;$D$255),$D306/MIN($D$255,COUNT($C$294:$C$313)-COUNT($C$294:$C306)),"")</f>
        <v/>
      </c>
      <c r="L306" s="61" t="str">
        <f>IF(AND($C306&lt;L$285,COUNT($E306:K306)&lt;$D$255),$D306/MIN($D$255,COUNT($C$294:$C$313)-COUNT($C$294:$C306)),"")</f>
        <v/>
      </c>
      <c r="M306" s="61" t="str">
        <f>IF(AND($C306&lt;M$285,COUNT($E306:L306)&lt;$D$255),$D306/MIN($D$255,COUNT($C$294:$C$313)-COUNT($C$294:$C306)),"")</f>
        <v/>
      </c>
      <c r="N306" s="61" t="str">
        <f>IF(AND($C306&lt;N$285,COUNT($E306:M306)&lt;$D$255),$D306/MIN($D$255,COUNT($C$294:$C$313)-COUNT($C$294:$C306)),"")</f>
        <v/>
      </c>
      <c r="O306" s="61" t="str">
        <f>IF(AND($C306&lt;O$285,COUNT($E306:N306)&lt;$D$255),$D306/MIN($D$255,COUNT($C$294:$C$313)-COUNT($C$294:$C306)),"")</f>
        <v/>
      </c>
      <c r="P306" s="61" t="str">
        <f>IF(AND($C306&lt;P$285,COUNT($E306:O306)&lt;$D$255),$D306/MIN($D$255,COUNT($C$294:$C$313)-COUNT($C$294:$C306)),"")</f>
        <v/>
      </c>
      <c r="Q306" s="61" t="str">
        <f>IF(AND($C306&lt;Q$285,COUNT($E306:P306)&lt;$D$255),$D306/MIN($D$255,COUNT($C$294:$C$313)-COUNT($C$294:$C306)),"")</f>
        <v/>
      </c>
      <c r="R306" s="61">
        <f>IF(AND($C306&lt;R$285,COUNT($E306:Q306)&lt;$D$255),$D306/MIN($D$255,COUNT($C$294:$C$313)-COUNT($C$294:$C306)),"")</f>
        <v>1.9000000000000017</v>
      </c>
      <c r="S306" s="61">
        <f>IF(AND($C306&lt;S$285,COUNT($E306:R306)&lt;$D$255),$D306/MIN($D$255,COUNT($C$294:$C$313)-COUNT($C$294:$C306)),"")</f>
        <v>1.9000000000000017</v>
      </c>
      <c r="T306" s="61">
        <f>IF(AND($C306&lt;T$285,COUNT($E306:S306)&lt;$D$255),$D306/MIN($D$255,COUNT($C$294:$C$313)-COUNT($C$294:$C306)),"")</f>
        <v>1.9000000000000017</v>
      </c>
      <c r="U306" s="61">
        <f>IF(AND($C306&lt;U$285,COUNT($E306:T306)&lt;$D$255),$D306/MIN($D$255,COUNT($C$294:$C$313)-COUNT($C$294:$C306)),"")</f>
        <v>1.9000000000000017</v>
      </c>
      <c r="V306" s="61">
        <f>IF(AND($C306&lt;V$285,COUNT($E306:U306)&lt;$D$255),$D306/MIN($D$255,COUNT($C$294:$C$313)-COUNT($C$294:$C306)),"")</f>
        <v>1.9000000000000017</v>
      </c>
      <c r="W306" s="61">
        <f>IF(AND($C306&lt;W$285,COUNT($E306:V306)&lt;$D$255),$D306/MIN($D$255,COUNT($C$294:$C$313)-COUNT($C$294:$C306)),"")</f>
        <v>1.9000000000000017</v>
      </c>
      <c r="X306" s="61">
        <f>IF(AND($C306&lt;X$285,COUNT($E306:W306)&lt;$D$255),$D306/MIN($D$255,COUNT($C$294:$C$313)-COUNT($C$294:$C306)),"")</f>
        <v>1.9000000000000017</v>
      </c>
      <c r="Y306" s="61">
        <f t="shared" si="87"/>
        <v>13.300000000000013</v>
      </c>
    </row>
    <row r="307" spans="1:25" x14ac:dyDescent="0.15">
      <c r="B307" s="69"/>
      <c r="C307" s="70">
        <v>43</v>
      </c>
      <c r="D307" s="60">
        <v>11.399999999999977</v>
      </c>
      <c r="E307" s="61" t="str">
        <f t="shared" si="86"/>
        <v/>
      </c>
      <c r="F307" s="61" t="str">
        <f>IF(AND($C307&lt;F$285,COUNT($E307:E307)&lt;$D$255),$D307/MIN($D$255,COUNT($C$294:$C$313)-COUNT($C$294:$C307)),"")</f>
        <v/>
      </c>
      <c r="G307" s="61" t="str">
        <f>IF(AND($C307&lt;G$285,COUNT($E307:F307)&lt;$D$255),$D307/MIN($D$255,COUNT($C$294:$C$313)-COUNT($C$294:$C307)),"")</f>
        <v/>
      </c>
      <c r="H307" s="61" t="str">
        <f>IF(AND($C307&lt;H$285,COUNT($E307:G307)&lt;$D$255),$D307/MIN($D$255,COUNT($C$294:$C$313)-COUNT($C$294:$C307)),"")</f>
        <v/>
      </c>
      <c r="I307" s="61" t="str">
        <f>IF(AND($C307&lt;I$285,COUNT($E307:H307)&lt;$D$255),$D307/MIN($D$255,COUNT($C$294:$C$313)-COUNT($C$294:$C307)),"")</f>
        <v/>
      </c>
      <c r="J307" s="61" t="str">
        <f>IF(AND($C307&lt;J$285,COUNT($E307:I307)&lt;$D$255),$D307/MIN($D$255,COUNT($C$294:$C$313)-COUNT($C$294:$C307)),"")</f>
        <v/>
      </c>
      <c r="K307" s="61" t="str">
        <f>IF(AND($C307&lt;K$285,COUNT($E307:J307)&lt;$D$255),$D307/MIN($D$255,COUNT($C$294:$C$313)-COUNT($C$294:$C307)),"")</f>
        <v/>
      </c>
      <c r="L307" s="61" t="str">
        <f>IF(AND($C307&lt;L$285,COUNT($E307:K307)&lt;$D$255),$D307/MIN($D$255,COUNT($C$294:$C$313)-COUNT($C$294:$C307)),"")</f>
        <v/>
      </c>
      <c r="M307" s="61" t="str">
        <f>IF(AND($C307&lt;M$285,COUNT($E307:L307)&lt;$D$255),$D307/MIN($D$255,COUNT($C$294:$C$313)-COUNT($C$294:$C307)),"")</f>
        <v/>
      </c>
      <c r="N307" s="61" t="str">
        <f>IF(AND($C307&lt;N$285,COUNT($E307:M307)&lt;$D$255),$D307/MIN($D$255,COUNT($C$294:$C$313)-COUNT($C$294:$C307)),"")</f>
        <v/>
      </c>
      <c r="O307" s="61" t="str">
        <f>IF(AND($C307&lt;O$285,COUNT($E307:N307)&lt;$D$255),$D307/MIN($D$255,COUNT($C$294:$C$313)-COUNT($C$294:$C307)),"")</f>
        <v/>
      </c>
      <c r="P307" s="61" t="str">
        <f>IF(AND($C307&lt;P$285,COUNT($E307:O307)&lt;$D$255),$D307/MIN($D$255,COUNT($C$294:$C$313)-COUNT($C$294:$C307)),"")</f>
        <v/>
      </c>
      <c r="Q307" s="61" t="str">
        <f>IF(AND($C307&lt;Q$285,COUNT($E307:P307)&lt;$D$255),$D307/MIN($D$255,COUNT($C$294:$C$313)-COUNT($C$294:$C307)),"")</f>
        <v/>
      </c>
      <c r="R307" s="61" t="str">
        <f>IF(AND($C307&lt;R$285,COUNT($E307:Q307)&lt;$D$255),$D307/MIN($D$255,COUNT($C$294:$C$313)-COUNT($C$294:$C307)),"")</f>
        <v/>
      </c>
      <c r="S307" s="61">
        <f>IF(AND($C307&lt;S$285,COUNT($E307:R307)&lt;$D$255),$D307/MIN($D$255,COUNT($C$294:$C$313)-COUNT($C$294:$C307)),"")</f>
        <v>1.8999999999999961</v>
      </c>
      <c r="T307" s="61">
        <f>IF(AND($C307&lt;T$285,COUNT($E307:S307)&lt;$D$255),$D307/MIN($D$255,COUNT($C$294:$C$313)-COUNT($C$294:$C307)),"")</f>
        <v>1.8999999999999961</v>
      </c>
      <c r="U307" s="61">
        <f>IF(AND($C307&lt;U$285,COUNT($E307:T307)&lt;$D$255),$D307/MIN($D$255,COUNT($C$294:$C$313)-COUNT($C$294:$C307)),"")</f>
        <v>1.8999999999999961</v>
      </c>
      <c r="V307" s="61">
        <f>IF(AND($C307&lt;V$285,COUNT($E307:U307)&lt;$D$255),$D307/MIN($D$255,COUNT($C$294:$C$313)-COUNT($C$294:$C307)),"")</f>
        <v>1.8999999999999961</v>
      </c>
      <c r="W307" s="61">
        <f>IF(AND($C307&lt;W$285,COUNT($E307:V307)&lt;$D$255),$D307/MIN($D$255,COUNT($C$294:$C$313)-COUNT($C$294:$C307)),"")</f>
        <v>1.8999999999999961</v>
      </c>
      <c r="X307" s="61">
        <f>IF(AND($C307&lt;X$285,COUNT($E307:W307)&lt;$D$255),$D307/MIN($D$255,COUNT($C$294:$C$313)-COUNT($C$294:$C307)),"")</f>
        <v>1.8999999999999961</v>
      </c>
      <c r="Y307" s="61">
        <f t="shared" si="87"/>
        <v>11.399999999999977</v>
      </c>
    </row>
    <row r="308" spans="1:25" x14ac:dyDescent="0.15">
      <c r="B308" s="69"/>
      <c r="C308" s="70">
        <v>44</v>
      </c>
      <c r="D308" s="60">
        <v>9.5</v>
      </c>
      <c r="E308" s="61" t="str">
        <f t="shared" si="86"/>
        <v/>
      </c>
      <c r="F308" s="61" t="str">
        <f>IF(AND($C308&lt;F$285,COUNT($E308:E308)&lt;$D$255),$D308/MIN($D$255,COUNT($C$294:$C$313)-COUNT($C$294:$C308)),"")</f>
        <v/>
      </c>
      <c r="G308" s="61" t="str">
        <f>IF(AND($C308&lt;G$285,COUNT($E308:F308)&lt;$D$255),$D308/MIN($D$255,COUNT($C$294:$C$313)-COUNT($C$294:$C308)),"")</f>
        <v/>
      </c>
      <c r="H308" s="61" t="str">
        <f>IF(AND($C308&lt;H$285,COUNT($E308:G308)&lt;$D$255),$D308/MIN($D$255,COUNT($C$294:$C$313)-COUNT($C$294:$C308)),"")</f>
        <v/>
      </c>
      <c r="I308" s="61" t="str">
        <f>IF(AND($C308&lt;I$285,COUNT($E308:H308)&lt;$D$255),$D308/MIN($D$255,COUNT($C$294:$C$313)-COUNT($C$294:$C308)),"")</f>
        <v/>
      </c>
      <c r="J308" s="61" t="str">
        <f>IF(AND($C308&lt;J$285,COUNT($E308:I308)&lt;$D$255),$D308/MIN($D$255,COUNT($C$294:$C$313)-COUNT($C$294:$C308)),"")</f>
        <v/>
      </c>
      <c r="K308" s="61" t="str">
        <f>IF(AND($C308&lt;K$285,COUNT($E308:J308)&lt;$D$255),$D308/MIN($D$255,COUNT($C$294:$C$313)-COUNT($C$294:$C308)),"")</f>
        <v/>
      </c>
      <c r="L308" s="61" t="str">
        <f>IF(AND($C308&lt;L$285,COUNT($E308:K308)&lt;$D$255),$D308/MIN($D$255,COUNT($C$294:$C$313)-COUNT($C$294:$C308)),"")</f>
        <v/>
      </c>
      <c r="M308" s="61" t="str">
        <f>IF(AND($C308&lt;M$285,COUNT($E308:L308)&lt;$D$255),$D308/MIN($D$255,COUNT($C$294:$C$313)-COUNT($C$294:$C308)),"")</f>
        <v/>
      </c>
      <c r="N308" s="61" t="str">
        <f>IF(AND($C308&lt;N$285,COUNT($E308:M308)&lt;$D$255),$D308/MIN($D$255,COUNT($C$294:$C$313)-COUNT($C$294:$C308)),"")</f>
        <v/>
      </c>
      <c r="O308" s="61" t="str">
        <f>IF(AND($C308&lt;O$285,COUNT($E308:N308)&lt;$D$255),$D308/MIN($D$255,COUNT($C$294:$C$313)-COUNT($C$294:$C308)),"")</f>
        <v/>
      </c>
      <c r="P308" s="61" t="str">
        <f>IF(AND($C308&lt;P$285,COUNT($E308:O308)&lt;$D$255),$D308/MIN($D$255,COUNT($C$294:$C$313)-COUNT($C$294:$C308)),"")</f>
        <v/>
      </c>
      <c r="Q308" s="61" t="str">
        <f>IF(AND($C308&lt;Q$285,COUNT($E308:P308)&lt;$D$255),$D308/MIN($D$255,COUNT($C$294:$C$313)-COUNT($C$294:$C308)),"")</f>
        <v/>
      </c>
      <c r="R308" s="61" t="str">
        <f>IF(AND($C308&lt;R$285,COUNT($E308:Q308)&lt;$D$255),$D308/MIN($D$255,COUNT($C$294:$C$313)-COUNT($C$294:$C308)),"")</f>
        <v/>
      </c>
      <c r="S308" s="61" t="str">
        <f>IF(AND($C308&lt;S$285,COUNT($E308:R308)&lt;$D$255),$D308/MIN($D$255,COUNT($C$294:$C$313)-COUNT($C$294:$C308)),"")</f>
        <v/>
      </c>
      <c r="T308" s="61">
        <f>IF(AND($C308&lt;T$285,COUNT($E308:S308)&lt;$D$255),$D308/MIN($D$255,COUNT($C$294:$C$313)-COUNT($C$294:$C308)),"")</f>
        <v>1.9</v>
      </c>
      <c r="U308" s="61">
        <f>IF(AND($C308&lt;U$285,COUNT($E308:T308)&lt;$D$255),$D308/MIN($D$255,COUNT($C$294:$C$313)-COUNT($C$294:$C308)),"")</f>
        <v>1.9</v>
      </c>
      <c r="V308" s="61">
        <f>IF(AND($C308&lt;V$285,COUNT($E308:U308)&lt;$D$255),$D308/MIN($D$255,COUNT($C$294:$C$313)-COUNT($C$294:$C308)),"")</f>
        <v>1.9</v>
      </c>
      <c r="W308" s="61">
        <f>IF(AND($C308&lt;W$285,COUNT($E308:V308)&lt;$D$255),$D308/MIN($D$255,COUNT($C$294:$C$313)-COUNT($C$294:$C308)),"")</f>
        <v>1.9</v>
      </c>
      <c r="X308" s="61">
        <f>IF(AND($C308&lt;X$285,COUNT($E308:W308)&lt;$D$255),$D308/MIN($D$255,COUNT($C$294:$C$313)-COUNT($C$294:$C308)),"")</f>
        <v>1.9</v>
      </c>
      <c r="Y308" s="61">
        <f t="shared" si="87"/>
        <v>9.5</v>
      </c>
    </row>
    <row r="309" spans="1:25" x14ac:dyDescent="0.15">
      <c r="B309" s="69"/>
      <c r="C309" s="70">
        <v>45</v>
      </c>
      <c r="D309" s="60">
        <v>7.6000000000000227</v>
      </c>
      <c r="E309" s="61" t="str">
        <f t="shared" si="86"/>
        <v/>
      </c>
      <c r="F309" s="61" t="str">
        <f>IF(AND($C309&lt;F$285,COUNT($E309:E309)&lt;$D$255),$D309/MIN($D$255,COUNT($C$294:$C$313)-COUNT($C$294:$C309)),"")</f>
        <v/>
      </c>
      <c r="G309" s="61" t="str">
        <f>IF(AND($C309&lt;G$285,COUNT($E309:F309)&lt;$D$255),$D309/MIN($D$255,COUNT($C$294:$C$313)-COUNT($C$294:$C309)),"")</f>
        <v/>
      </c>
      <c r="H309" s="61" t="str">
        <f>IF(AND($C309&lt;H$285,COUNT($E309:G309)&lt;$D$255),$D309/MIN($D$255,COUNT($C$294:$C$313)-COUNT($C$294:$C309)),"")</f>
        <v/>
      </c>
      <c r="I309" s="61" t="str">
        <f>IF(AND($C309&lt;I$285,COUNT($E309:H309)&lt;$D$255),$D309/MIN($D$255,COUNT($C$294:$C$313)-COUNT($C$294:$C309)),"")</f>
        <v/>
      </c>
      <c r="J309" s="61" t="str">
        <f>IF(AND($C309&lt;J$285,COUNT($E309:I309)&lt;$D$255),$D309/MIN($D$255,COUNT($C$294:$C$313)-COUNT($C$294:$C309)),"")</f>
        <v/>
      </c>
      <c r="K309" s="61" t="str">
        <f>IF(AND($C309&lt;K$285,COUNT($E309:J309)&lt;$D$255),$D309/MIN($D$255,COUNT($C$294:$C$313)-COUNT($C$294:$C309)),"")</f>
        <v/>
      </c>
      <c r="L309" s="61" t="str">
        <f>IF(AND($C309&lt;L$285,COUNT($E309:K309)&lt;$D$255),$D309/MIN($D$255,COUNT($C$294:$C$313)-COUNT($C$294:$C309)),"")</f>
        <v/>
      </c>
      <c r="M309" s="61" t="str">
        <f>IF(AND($C309&lt;M$285,COUNT($E309:L309)&lt;$D$255),$D309/MIN($D$255,COUNT($C$294:$C$313)-COUNT($C$294:$C309)),"")</f>
        <v/>
      </c>
      <c r="N309" s="61" t="str">
        <f>IF(AND($C309&lt;N$285,COUNT($E309:M309)&lt;$D$255),$D309/MIN($D$255,COUNT($C$294:$C$313)-COUNT($C$294:$C309)),"")</f>
        <v/>
      </c>
      <c r="O309" s="61" t="str">
        <f>IF(AND($C309&lt;O$285,COUNT($E309:N309)&lt;$D$255),$D309/MIN($D$255,COUNT($C$294:$C$313)-COUNT($C$294:$C309)),"")</f>
        <v/>
      </c>
      <c r="P309" s="61" t="str">
        <f>IF(AND($C309&lt;P$285,COUNT($E309:O309)&lt;$D$255),$D309/MIN($D$255,COUNT($C$294:$C$313)-COUNT($C$294:$C309)),"")</f>
        <v/>
      </c>
      <c r="Q309" s="61" t="str">
        <f>IF(AND($C309&lt;Q$285,COUNT($E309:P309)&lt;$D$255),$D309/MIN($D$255,COUNT($C$294:$C$313)-COUNT($C$294:$C309)),"")</f>
        <v/>
      </c>
      <c r="R309" s="61" t="str">
        <f>IF(AND($C309&lt;R$285,COUNT($E309:Q309)&lt;$D$255),$D309/MIN($D$255,COUNT($C$294:$C$313)-COUNT($C$294:$C309)),"")</f>
        <v/>
      </c>
      <c r="S309" s="61" t="str">
        <f>IF(AND($C309&lt;S$285,COUNT($E309:R309)&lt;$D$255),$D309/MIN($D$255,COUNT($C$294:$C$313)-COUNT($C$294:$C309)),"")</f>
        <v/>
      </c>
      <c r="T309" s="61" t="str">
        <f>IF(AND($C309&lt;T$285,COUNT($E309:S309)&lt;$D$255),$D309/MIN($D$255,COUNT($C$294:$C$313)-COUNT($C$294:$C309)),"")</f>
        <v/>
      </c>
      <c r="U309" s="61">
        <f>IF(AND($C309&lt;U$285,COUNT($E309:T309)&lt;$D$255),$D309/MIN($D$255,COUNT($C$294:$C$313)-COUNT($C$294:$C309)),"")</f>
        <v>1.9000000000000057</v>
      </c>
      <c r="V309" s="61">
        <f>IF(AND($C309&lt;V$285,COUNT($E309:U309)&lt;$D$255),$D309/MIN($D$255,COUNT($C$294:$C$313)-COUNT($C$294:$C309)),"")</f>
        <v>1.9000000000000057</v>
      </c>
      <c r="W309" s="61">
        <f>IF(AND($C309&lt;W$285,COUNT($E309:V309)&lt;$D$255),$D309/MIN($D$255,COUNT($C$294:$C$313)-COUNT($C$294:$C309)),"")</f>
        <v>1.9000000000000057</v>
      </c>
      <c r="X309" s="61">
        <f>IF(AND($C309&lt;X$285,COUNT($E309:W309)&lt;$D$255),$D309/MIN($D$255,COUNT($C$294:$C$313)-COUNT($C$294:$C309)),"")</f>
        <v>1.9000000000000057</v>
      </c>
      <c r="Y309" s="61">
        <f t="shared" si="87"/>
        <v>7.6000000000000227</v>
      </c>
    </row>
    <row r="310" spans="1:25" x14ac:dyDescent="0.15">
      <c r="B310" s="69"/>
      <c r="C310" s="70">
        <v>46</v>
      </c>
      <c r="D310" s="60">
        <v>5.6999999999999886</v>
      </c>
      <c r="E310" s="61" t="str">
        <f t="shared" si="86"/>
        <v/>
      </c>
      <c r="F310" s="61" t="str">
        <f>IF(AND($C310&lt;F$285,COUNT($E310:E310)&lt;$D$255),$D310/MIN($D$255,COUNT($C$294:$C$313)-COUNT($C$294:$C310)),"")</f>
        <v/>
      </c>
      <c r="G310" s="61" t="str">
        <f>IF(AND($C310&lt;G$285,COUNT($E310:F310)&lt;$D$255),$D310/MIN($D$255,COUNT($C$294:$C$313)-COUNT($C$294:$C310)),"")</f>
        <v/>
      </c>
      <c r="H310" s="61" t="str">
        <f>IF(AND($C310&lt;H$285,COUNT($E310:G310)&lt;$D$255),$D310/MIN($D$255,COUNT($C$294:$C$313)-COUNT($C$294:$C310)),"")</f>
        <v/>
      </c>
      <c r="I310" s="61" t="str">
        <f>IF(AND($C310&lt;I$285,COUNT($E310:H310)&lt;$D$255),$D310/MIN($D$255,COUNT($C$294:$C$313)-COUNT($C$294:$C310)),"")</f>
        <v/>
      </c>
      <c r="J310" s="61" t="str">
        <f>IF(AND($C310&lt;J$285,COUNT($E310:I310)&lt;$D$255),$D310/MIN($D$255,COUNT($C$294:$C$313)-COUNT($C$294:$C310)),"")</f>
        <v/>
      </c>
      <c r="K310" s="61" t="str">
        <f>IF(AND($C310&lt;K$285,COUNT($E310:J310)&lt;$D$255),$D310/MIN($D$255,COUNT($C$294:$C$313)-COUNT($C$294:$C310)),"")</f>
        <v/>
      </c>
      <c r="L310" s="61" t="str">
        <f>IF(AND($C310&lt;L$285,COUNT($E310:K310)&lt;$D$255),$D310/MIN($D$255,COUNT($C$294:$C$313)-COUNT($C$294:$C310)),"")</f>
        <v/>
      </c>
      <c r="M310" s="61" t="str">
        <f>IF(AND($C310&lt;M$285,COUNT($E310:L310)&lt;$D$255),$D310/MIN($D$255,COUNT($C$294:$C$313)-COUNT($C$294:$C310)),"")</f>
        <v/>
      </c>
      <c r="N310" s="61" t="str">
        <f>IF(AND($C310&lt;N$285,COUNT($E310:M310)&lt;$D$255),$D310/MIN($D$255,COUNT($C$294:$C$313)-COUNT($C$294:$C310)),"")</f>
        <v/>
      </c>
      <c r="O310" s="61" t="str">
        <f>IF(AND($C310&lt;O$285,COUNT($E310:N310)&lt;$D$255),$D310/MIN($D$255,COUNT($C$294:$C$313)-COUNT($C$294:$C310)),"")</f>
        <v/>
      </c>
      <c r="P310" s="61" t="str">
        <f>IF(AND($C310&lt;P$285,COUNT($E310:O310)&lt;$D$255),$D310/MIN($D$255,COUNT($C$294:$C$313)-COUNT($C$294:$C310)),"")</f>
        <v/>
      </c>
      <c r="Q310" s="61" t="str">
        <f>IF(AND($C310&lt;Q$285,COUNT($E310:P310)&lt;$D$255),$D310/MIN($D$255,COUNT($C$294:$C$313)-COUNT($C$294:$C310)),"")</f>
        <v/>
      </c>
      <c r="R310" s="61" t="str">
        <f>IF(AND($C310&lt;R$285,COUNT($E310:Q310)&lt;$D$255),$D310/MIN($D$255,COUNT($C$294:$C$313)-COUNT($C$294:$C310)),"")</f>
        <v/>
      </c>
      <c r="S310" s="61" t="str">
        <f>IF(AND($C310&lt;S$285,COUNT($E310:R310)&lt;$D$255),$D310/MIN($D$255,COUNT($C$294:$C$313)-COUNT($C$294:$C310)),"")</f>
        <v/>
      </c>
      <c r="T310" s="61" t="str">
        <f>IF(AND($C310&lt;T$285,COUNT($E310:S310)&lt;$D$255),$D310/MIN($D$255,COUNT($C$294:$C$313)-COUNT($C$294:$C310)),"")</f>
        <v/>
      </c>
      <c r="U310" s="61" t="str">
        <f>IF(AND($C310&lt;U$285,COUNT($E310:T310)&lt;$D$255),$D310/MIN($D$255,COUNT($C$294:$C$313)-COUNT($C$294:$C310)),"")</f>
        <v/>
      </c>
      <c r="V310" s="61">
        <f>IF(AND($C310&lt;V$285,COUNT($E310:U310)&lt;$D$255),$D310/MIN($D$255,COUNT($C$294:$C$313)-COUNT($C$294:$C310)),"")</f>
        <v>1.8999999999999961</v>
      </c>
      <c r="W310" s="61">
        <f>IF(AND($C310&lt;W$285,COUNT($E310:V310)&lt;$D$255),$D310/MIN($D$255,COUNT($C$294:$C$313)-COUNT($C$294:$C310)),"")</f>
        <v>1.8999999999999961</v>
      </c>
      <c r="X310" s="61">
        <f>IF(AND($C310&lt;X$285,COUNT($E310:W310)&lt;$D$255),$D310/MIN($D$255,COUNT($C$294:$C$313)-COUNT($C$294:$C310)),"")</f>
        <v>1.8999999999999961</v>
      </c>
      <c r="Y310" s="61">
        <f t="shared" si="87"/>
        <v>5.6999999999999886</v>
      </c>
    </row>
    <row r="311" spans="1:25" x14ac:dyDescent="0.15">
      <c r="B311" s="69"/>
      <c r="C311" s="70">
        <v>47</v>
      </c>
      <c r="D311" s="60">
        <v>15.200000000000045</v>
      </c>
      <c r="E311" s="61" t="str">
        <f t="shared" si="86"/>
        <v/>
      </c>
      <c r="F311" s="61" t="str">
        <f>IF(AND($C311&lt;F$285,COUNT($E311:E311)&lt;$D$255),$D311/MIN($D$255,COUNT($C$294:$C$313)-COUNT($C$294:$C311)),"")</f>
        <v/>
      </c>
      <c r="G311" s="61" t="str">
        <f>IF(AND($C311&lt;G$285,COUNT($E311:F311)&lt;$D$255),$D311/MIN($D$255,COUNT($C$294:$C$313)-COUNT($C$294:$C311)),"")</f>
        <v/>
      </c>
      <c r="H311" s="61" t="str">
        <f>IF(AND($C311&lt;H$285,COUNT($E311:G311)&lt;$D$255),$D311/MIN($D$255,COUNT($C$294:$C$313)-COUNT($C$294:$C311)),"")</f>
        <v/>
      </c>
      <c r="I311" s="61" t="str">
        <f>IF(AND($C311&lt;I$285,COUNT($E311:H311)&lt;$D$255),$D311/MIN($D$255,COUNT($C$294:$C$313)-COUNT($C$294:$C311)),"")</f>
        <v/>
      </c>
      <c r="J311" s="61" t="str">
        <f>IF(AND($C311&lt;J$285,COUNT($E311:I311)&lt;$D$255),$D311/MIN($D$255,COUNT($C$294:$C$313)-COUNT($C$294:$C311)),"")</f>
        <v/>
      </c>
      <c r="K311" s="61" t="str">
        <f>IF(AND($C311&lt;K$285,COUNT($E311:J311)&lt;$D$255),$D311/MIN($D$255,COUNT($C$294:$C$313)-COUNT($C$294:$C311)),"")</f>
        <v/>
      </c>
      <c r="L311" s="61" t="str">
        <f>IF(AND($C311&lt;L$285,COUNT($E311:K311)&lt;$D$255),$D311/MIN($D$255,COUNT($C$294:$C$313)-COUNT($C$294:$C311)),"")</f>
        <v/>
      </c>
      <c r="M311" s="61" t="str">
        <f>IF(AND($C311&lt;M$285,COUNT($E311:L311)&lt;$D$255),$D311/MIN($D$255,COUNT($C$294:$C$313)-COUNT($C$294:$C311)),"")</f>
        <v/>
      </c>
      <c r="N311" s="61" t="str">
        <f>IF(AND($C311&lt;N$285,COUNT($E311:M311)&lt;$D$255),$D311/MIN($D$255,COUNT($C$294:$C$313)-COUNT($C$294:$C311)),"")</f>
        <v/>
      </c>
      <c r="O311" s="61" t="str">
        <f>IF(AND($C311&lt;O$285,COUNT($E311:N311)&lt;$D$255),$D311/MIN($D$255,COUNT($C$294:$C$313)-COUNT($C$294:$C311)),"")</f>
        <v/>
      </c>
      <c r="P311" s="61" t="str">
        <f>IF(AND($C311&lt;P$285,COUNT($E311:O311)&lt;$D$255),$D311/MIN($D$255,COUNT($C$294:$C$313)-COUNT($C$294:$C311)),"")</f>
        <v/>
      </c>
      <c r="Q311" s="61" t="str">
        <f>IF(AND($C311&lt;Q$285,COUNT($E311:P311)&lt;$D$255),$D311/MIN($D$255,COUNT($C$294:$C$313)-COUNT($C$294:$C311)),"")</f>
        <v/>
      </c>
      <c r="R311" s="61" t="str">
        <f>IF(AND($C311&lt;R$285,COUNT($E311:Q311)&lt;$D$255),$D311/MIN($D$255,COUNT($C$294:$C$313)-COUNT($C$294:$C311)),"")</f>
        <v/>
      </c>
      <c r="S311" s="61" t="str">
        <f>IF(AND($C311&lt;S$285,COUNT($E311:R311)&lt;$D$255),$D311/MIN($D$255,COUNT($C$294:$C$313)-COUNT($C$294:$C311)),"")</f>
        <v/>
      </c>
      <c r="T311" s="61" t="str">
        <f>IF(AND($C311&lt;T$285,COUNT($E311:S311)&lt;$D$255),$D311/MIN($D$255,COUNT($C$294:$C$313)-COUNT($C$294:$C311)),"")</f>
        <v/>
      </c>
      <c r="U311" s="61" t="str">
        <f>IF(AND($C311&lt;U$285,COUNT($E311:T311)&lt;$D$255),$D311/MIN($D$255,COUNT($C$294:$C$313)-COUNT($C$294:$C311)),"")</f>
        <v/>
      </c>
      <c r="V311" s="61" t="str">
        <f>IF(AND($C311&lt;V$285,COUNT($E311:U311)&lt;$D$255),$D311/MIN($D$255,COUNT($C$294:$C$313)-COUNT($C$294:$C311)),"")</f>
        <v/>
      </c>
      <c r="W311" s="61">
        <f>IF(AND($C311&lt;W$285,COUNT($E311:V311)&lt;$D$255),$D311/MIN($D$255,COUNT($C$294:$C$313)-COUNT($C$294:$C311)),"")</f>
        <v>7.6000000000000227</v>
      </c>
      <c r="X311" s="61">
        <f>IF(AND($C311&lt;X$285,COUNT($E311:W311)&lt;$D$255),$D311/MIN($D$255,COUNT($C$294:$C$313)-COUNT($C$294:$C311)),"")</f>
        <v>7.6000000000000227</v>
      </c>
      <c r="Y311" s="61">
        <f t="shared" si="87"/>
        <v>15.200000000000045</v>
      </c>
    </row>
    <row r="312" spans="1:25" x14ac:dyDescent="0.15">
      <c r="B312" s="69"/>
      <c r="C312" s="70">
        <v>48</v>
      </c>
      <c r="D312" s="60">
        <v>1.8999999999999773</v>
      </c>
      <c r="E312" s="61" t="str">
        <f t="shared" si="86"/>
        <v/>
      </c>
      <c r="F312" s="61" t="str">
        <f>IF(AND($C312&lt;F$285,COUNT($E312:E312)&lt;$D$255),$D312/MIN($D$255,COUNT($C$294:$C$313)-COUNT($C$294:$C312)),"")</f>
        <v/>
      </c>
      <c r="G312" s="61" t="str">
        <f>IF(AND($C312&lt;G$285,COUNT($E312:F312)&lt;$D$255),$D312/MIN($D$255,COUNT($C$294:$C$313)-COUNT($C$294:$C312)),"")</f>
        <v/>
      </c>
      <c r="H312" s="61" t="str">
        <f>IF(AND($C312&lt;H$285,COUNT($E312:G312)&lt;$D$255),$D312/MIN($D$255,COUNT($C$294:$C$313)-COUNT($C$294:$C312)),"")</f>
        <v/>
      </c>
      <c r="I312" s="61" t="str">
        <f>IF(AND($C312&lt;I$285,COUNT($E312:H312)&lt;$D$255),$D312/MIN($D$255,COUNT($C$294:$C$313)-COUNT($C$294:$C312)),"")</f>
        <v/>
      </c>
      <c r="J312" s="61" t="str">
        <f>IF(AND($C312&lt;J$285,COUNT($E312:I312)&lt;$D$255),$D312/MIN($D$255,COUNT($C$294:$C$313)-COUNT($C$294:$C312)),"")</f>
        <v/>
      </c>
      <c r="K312" s="61" t="str">
        <f>IF(AND($C312&lt;K$285,COUNT($E312:J312)&lt;$D$255),$D312/MIN($D$255,COUNT($C$294:$C$313)-COUNT($C$294:$C312)),"")</f>
        <v/>
      </c>
      <c r="L312" s="61" t="str">
        <f>IF(AND($C312&lt;L$285,COUNT($E312:K312)&lt;$D$255),$D312/MIN($D$255,COUNT($C$294:$C$313)-COUNT($C$294:$C312)),"")</f>
        <v/>
      </c>
      <c r="M312" s="61" t="str">
        <f>IF(AND($C312&lt;M$285,COUNT($E312:L312)&lt;$D$255),$D312/MIN($D$255,COUNT($C$294:$C$313)-COUNT($C$294:$C312)),"")</f>
        <v/>
      </c>
      <c r="N312" s="61" t="str">
        <f>IF(AND($C312&lt;N$285,COUNT($E312:M312)&lt;$D$255),$D312/MIN($D$255,COUNT($C$294:$C$313)-COUNT($C$294:$C312)),"")</f>
        <v/>
      </c>
      <c r="O312" s="61" t="str">
        <f>IF(AND($C312&lt;O$285,COUNT($E312:N312)&lt;$D$255),$D312/MIN($D$255,COUNT($C$294:$C$313)-COUNT($C$294:$C312)),"")</f>
        <v/>
      </c>
      <c r="P312" s="61" t="str">
        <f>IF(AND($C312&lt;P$285,COUNT($E312:O312)&lt;$D$255),$D312/MIN($D$255,COUNT($C$294:$C$313)-COUNT($C$294:$C312)),"")</f>
        <v/>
      </c>
      <c r="Q312" s="61" t="str">
        <f>IF(AND($C312&lt;Q$285,COUNT($E312:P312)&lt;$D$255),$D312/MIN($D$255,COUNT($C$294:$C$313)-COUNT($C$294:$C312)),"")</f>
        <v/>
      </c>
      <c r="R312" s="61" t="str">
        <f>IF(AND($C312&lt;R$285,COUNT($E312:Q312)&lt;$D$255),$D312/MIN($D$255,COUNT($C$294:$C$313)-COUNT($C$294:$C312)),"")</f>
        <v/>
      </c>
      <c r="S312" s="61" t="str">
        <f>IF(AND($C312&lt;S$285,COUNT($E312:R312)&lt;$D$255),$D312/MIN($D$255,COUNT($C$294:$C$313)-COUNT($C$294:$C312)),"")</f>
        <v/>
      </c>
      <c r="T312" s="61" t="str">
        <f>IF(AND($C312&lt;T$285,COUNT($E312:S312)&lt;$D$255),$D312/MIN($D$255,COUNT($C$294:$C$313)-COUNT($C$294:$C312)),"")</f>
        <v/>
      </c>
      <c r="U312" s="61" t="str">
        <f>IF(AND($C312&lt;U$285,COUNT($E312:T312)&lt;$D$255),$D312/MIN($D$255,COUNT($C$294:$C$313)-COUNT($C$294:$C312)),"")</f>
        <v/>
      </c>
      <c r="V312" s="61" t="str">
        <f>IF(AND($C312&lt;V$285,COUNT($E312:U312)&lt;$D$255),$D312/MIN($D$255,COUNT($C$294:$C$313)-COUNT($C$294:$C312)),"")</f>
        <v/>
      </c>
      <c r="W312" s="61" t="str">
        <f>IF(AND($C312&lt;W$285,COUNT($E312:V312)&lt;$D$255),$D312/MIN($D$255,COUNT($C$294:$C$313)-COUNT($C$294:$C312)),"")</f>
        <v/>
      </c>
      <c r="X312" s="61">
        <f>IF(AND($C312&lt;X$285,COUNT($E312:W312)&lt;$D$255),$D312/MIN($D$255,COUNT($C$294:$C$313)-COUNT($C$294:$C312)),"")</f>
        <v>1.8999999999999773</v>
      </c>
      <c r="Y312" s="61">
        <f t="shared" si="87"/>
        <v>1.8999999999999773</v>
      </c>
    </row>
    <row r="313" spans="1:25" x14ac:dyDescent="0.15">
      <c r="B313" s="69"/>
      <c r="C313" s="70">
        <v>49</v>
      </c>
      <c r="D313" s="62">
        <v>0</v>
      </c>
      <c r="E313" s="61" t="str">
        <f t="shared" si="86"/>
        <v/>
      </c>
      <c r="F313" s="61" t="str">
        <f>IF(AND($C313&lt;F$285,COUNT($E313:E313)&lt;$D$255),$D313/MIN($D$255,COUNT($C$294:$C$313)-COUNT($C$294:$C313)),"")</f>
        <v/>
      </c>
      <c r="G313" s="61" t="str">
        <f>IF(AND($C313&lt;G$285,COUNT($E313:F313)&lt;$D$255),$D313/MIN($D$255,COUNT($C$294:$C$313)-COUNT($C$294:$C313)),"")</f>
        <v/>
      </c>
      <c r="H313" s="61" t="str">
        <f>IF(AND($C313&lt;H$285,COUNT($E313:G313)&lt;$D$255),$D313/MIN($D$255,COUNT($C$294:$C$313)-COUNT($C$294:$C313)),"")</f>
        <v/>
      </c>
      <c r="I313" s="61" t="str">
        <f>IF(AND($C313&lt;I$285,COUNT($E313:H313)&lt;$D$255),$D313/MIN($D$255,COUNT($C$294:$C$313)-COUNT($C$294:$C313)),"")</f>
        <v/>
      </c>
      <c r="J313" s="61" t="str">
        <f>IF(AND($C313&lt;J$285,COUNT($E313:I313)&lt;$D$255),$D313/MIN($D$255,COUNT($C$294:$C$313)-COUNT($C$294:$C313)),"")</f>
        <v/>
      </c>
      <c r="K313" s="61" t="str">
        <f>IF(AND($C313&lt;K$285,COUNT($E313:J313)&lt;$D$255),$D313/MIN($D$255,COUNT($C$294:$C$313)-COUNT($C$294:$C313)),"")</f>
        <v/>
      </c>
      <c r="L313" s="61" t="str">
        <f>IF(AND($C313&lt;L$285,COUNT($E313:K313)&lt;$D$255),$D313/MIN($D$255,COUNT($C$294:$C$313)-COUNT($C$294:$C313)),"")</f>
        <v/>
      </c>
      <c r="M313" s="61" t="str">
        <f>IF(AND($C313&lt;M$285,COUNT($E313:L313)&lt;$D$255),$D313/MIN($D$255,COUNT($C$294:$C$313)-COUNT($C$294:$C313)),"")</f>
        <v/>
      </c>
      <c r="N313" s="61" t="str">
        <f>IF(AND($C313&lt;N$285,COUNT($E313:M313)&lt;$D$255),$D313/MIN($D$255,COUNT($C$294:$C$313)-COUNT($C$294:$C313)),"")</f>
        <v/>
      </c>
      <c r="O313" s="61" t="str">
        <f>IF(AND($C313&lt;O$285,COUNT($E313:N313)&lt;$D$255),$D313/MIN($D$255,COUNT($C$294:$C$313)-COUNT($C$294:$C313)),"")</f>
        <v/>
      </c>
      <c r="P313" s="61" t="str">
        <f>IF(AND($C313&lt;P$285,COUNT($E313:O313)&lt;$D$255),$D313/MIN($D$255,COUNT($C$294:$C$313)-COUNT($C$294:$C313)),"")</f>
        <v/>
      </c>
      <c r="Q313" s="61" t="str">
        <f>IF(AND($C313&lt;Q$285,COUNT($E313:P313)&lt;$D$255),$D313/MIN($D$255,COUNT($C$294:$C$313)-COUNT($C$294:$C313)),"")</f>
        <v/>
      </c>
      <c r="R313" s="61" t="str">
        <f>IF(AND($C313&lt;R$285,COUNT($E313:Q313)&lt;$D$255),$D313/MIN($D$255,COUNT($C$294:$C$313)-COUNT($C$294:$C313)),"")</f>
        <v/>
      </c>
      <c r="S313" s="61" t="str">
        <f>IF(AND($C313&lt;S$285,COUNT($E313:R313)&lt;$D$255),$D313/MIN($D$255,COUNT($C$294:$C$313)-COUNT($C$294:$C313)),"")</f>
        <v/>
      </c>
      <c r="T313" s="61" t="str">
        <f>IF(AND($C313&lt;T$285,COUNT($E313:S313)&lt;$D$255),$D313/MIN($D$255,COUNT($C$294:$C$313)-COUNT($C$294:$C313)),"")</f>
        <v/>
      </c>
      <c r="U313" s="61" t="str">
        <f>IF(AND($C313&lt;U$285,COUNT($E313:T313)&lt;$D$255),$D313/MIN($D$255,COUNT($C$294:$C$313)-COUNT($C$294:$C313)),"")</f>
        <v/>
      </c>
      <c r="V313" s="61" t="str">
        <f>IF(AND($C313&lt;V$285,COUNT($E313:U313)&lt;$D$255),$D313/MIN($D$255,COUNT($C$294:$C$313)-COUNT($C$294:$C313)),"")</f>
        <v/>
      </c>
      <c r="W313" s="61" t="str">
        <f>IF(AND($C313&lt;W$285,COUNT($E313:V313)&lt;$D$255),$D313/MIN($D$255,COUNT($C$294:$C$313)-COUNT($C$294:$C313)),"")</f>
        <v/>
      </c>
      <c r="X313" s="61" t="str">
        <f>IF(AND($C313&lt;X$285,COUNT($E313:W313)&lt;$D$255),$D313/MIN($D$255,COUNT($C$294:$C$313)-COUNT($C$294:$C313)),"")</f>
        <v/>
      </c>
      <c r="Y313" s="61">
        <f t="shared" si="87"/>
        <v>0</v>
      </c>
    </row>
    <row r="314" spans="1:25" x14ac:dyDescent="0.15">
      <c r="B314" s="33"/>
      <c r="C314" s="34" t="s">
        <v>105</v>
      </c>
      <c r="D314" s="66"/>
      <c r="E314" s="64">
        <f t="shared" ref="E314:X314" si="88">SUM(E294:E313)</f>
        <v>0</v>
      </c>
      <c r="F314" s="64">
        <f t="shared" si="88"/>
        <v>1.8999999999999981</v>
      </c>
      <c r="G314" s="64">
        <f t="shared" si="88"/>
        <v>3.7999999999999976</v>
      </c>
      <c r="H314" s="64">
        <f t="shared" si="88"/>
        <v>5.6999999999999984</v>
      </c>
      <c r="I314" s="64">
        <f t="shared" si="88"/>
        <v>7.599999999999997</v>
      </c>
      <c r="J314" s="64">
        <f t="shared" si="88"/>
        <v>9.4999999999999964</v>
      </c>
      <c r="K314" s="64">
        <f t="shared" si="88"/>
        <v>11.399999999999999</v>
      </c>
      <c r="L314" s="64">
        <f t="shared" si="88"/>
        <v>13.299999999999997</v>
      </c>
      <c r="M314" s="64">
        <f t="shared" si="88"/>
        <v>15.199999999999998</v>
      </c>
      <c r="N314" s="64">
        <f t="shared" si="88"/>
        <v>22.79999999999999</v>
      </c>
      <c r="O314" s="64">
        <f t="shared" si="88"/>
        <v>24.699999999999989</v>
      </c>
      <c r="P314" s="64">
        <f t="shared" si="88"/>
        <v>26.599999999999991</v>
      </c>
      <c r="Q314" s="64">
        <f t="shared" si="88"/>
        <v>28.499999999999989</v>
      </c>
      <c r="R314" s="64">
        <f t="shared" si="88"/>
        <v>30.399999999999991</v>
      </c>
      <c r="S314" s="64">
        <f t="shared" si="88"/>
        <v>32.29999999999999</v>
      </c>
      <c r="T314" s="64">
        <f t="shared" si="88"/>
        <v>34.199999999999989</v>
      </c>
      <c r="U314" s="64">
        <f t="shared" si="88"/>
        <v>36.099999999999994</v>
      </c>
      <c r="V314" s="64">
        <f t="shared" si="88"/>
        <v>37.999999999999993</v>
      </c>
      <c r="W314" s="64">
        <f t="shared" si="88"/>
        <v>45.600000000000016</v>
      </c>
      <c r="X314" s="64">
        <f t="shared" si="88"/>
        <v>47.499999999999993</v>
      </c>
      <c r="Y314" s="64">
        <f t="shared" si="87"/>
        <v>435.1</v>
      </c>
    </row>
    <row r="315" spans="1:25" x14ac:dyDescent="0.15">
      <c r="B315" s="33"/>
      <c r="C315" s="34" t="s">
        <v>106</v>
      </c>
      <c r="D315" s="66"/>
      <c r="E315" s="64">
        <f>E292-E314</f>
        <v>36.099999999999966</v>
      </c>
      <c r="F315" s="64">
        <f>E315+F292-F314</f>
        <v>68.399999999999963</v>
      </c>
      <c r="G315" s="64">
        <f t="shared" ref="G315:X315" si="89">F315+G292-G314</f>
        <v>96.899999999999977</v>
      </c>
      <c r="H315" s="64">
        <f t="shared" si="89"/>
        <v>121.59999999999995</v>
      </c>
      <c r="I315" s="64">
        <f t="shared" si="89"/>
        <v>142.49999999999997</v>
      </c>
      <c r="J315" s="64">
        <f t="shared" si="89"/>
        <v>159.6</v>
      </c>
      <c r="K315" s="64">
        <f t="shared" si="89"/>
        <v>172.89999999999998</v>
      </c>
      <c r="L315" s="64">
        <f t="shared" si="89"/>
        <v>182.39999999999998</v>
      </c>
      <c r="M315" s="64">
        <f t="shared" si="89"/>
        <v>250.7999999999999</v>
      </c>
      <c r="N315" s="64">
        <f t="shared" si="89"/>
        <v>246.99999999999991</v>
      </c>
      <c r="O315" s="64">
        <f t="shared" si="89"/>
        <v>239.39999999999992</v>
      </c>
      <c r="P315" s="64">
        <f t="shared" si="89"/>
        <v>227.99999999999991</v>
      </c>
      <c r="Q315" s="64">
        <f t="shared" si="89"/>
        <v>212.79999999999993</v>
      </c>
      <c r="R315" s="64">
        <f t="shared" si="89"/>
        <v>193.7999999999999</v>
      </c>
      <c r="S315" s="64">
        <f t="shared" si="89"/>
        <v>170.99999999999991</v>
      </c>
      <c r="T315" s="64">
        <f t="shared" si="89"/>
        <v>144.39999999999995</v>
      </c>
      <c r="U315" s="64">
        <f t="shared" si="89"/>
        <v>113.99999999999994</v>
      </c>
      <c r="V315" s="64">
        <f t="shared" si="89"/>
        <v>91.199999999999989</v>
      </c>
      <c r="W315" s="64">
        <f t="shared" si="89"/>
        <v>47.49999999999995</v>
      </c>
      <c r="X315" s="64">
        <f t="shared" si="89"/>
        <v>0</v>
      </c>
      <c r="Y315" s="64"/>
    </row>
    <row r="316" spans="1:25" x14ac:dyDescent="0.15">
      <c r="B316" s="24"/>
      <c r="C316" s="24"/>
      <c r="D316" s="31"/>
      <c r="E316" s="25"/>
      <c r="F316" s="25"/>
      <c r="G316" s="25"/>
      <c r="H316" s="25"/>
      <c r="I316" s="25"/>
      <c r="J316" s="25"/>
      <c r="K316" s="25"/>
      <c r="L316" s="25"/>
      <c r="M316" s="25"/>
      <c r="N316" s="25"/>
      <c r="O316" s="25"/>
      <c r="P316" s="25"/>
      <c r="Q316" s="25"/>
      <c r="R316" s="25"/>
      <c r="S316" s="25"/>
      <c r="T316" s="25"/>
      <c r="U316" s="25"/>
      <c r="V316" s="25"/>
      <c r="W316" s="25"/>
      <c r="X316" s="25"/>
      <c r="Y316" s="25"/>
    </row>
    <row r="317" spans="1:25" x14ac:dyDescent="0.15">
      <c r="A317" s="26" t="s">
        <v>65</v>
      </c>
      <c r="B317" s="36"/>
      <c r="C317" s="24"/>
      <c r="D317" s="31"/>
      <c r="E317" s="25"/>
      <c r="F317" s="25"/>
      <c r="G317" s="25"/>
      <c r="H317" s="25"/>
      <c r="I317" s="25"/>
      <c r="J317" s="25"/>
      <c r="K317" s="25"/>
      <c r="L317" s="25"/>
      <c r="M317" s="25"/>
      <c r="N317" s="25"/>
      <c r="O317" s="25"/>
      <c r="P317" s="25"/>
      <c r="Q317" s="25"/>
      <c r="R317" s="25"/>
      <c r="S317" s="25"/>
      <c r="T317" s="25"/>
      <c r="U317" s="25"/>
      <c r="V317" s="25"/>
      <c r="W317" s="25"/>
      <c r="X317" s="25"/>
      <c r="Y317" s="25"/>
    </row>
    <row r="318" spans="1:25" x14ac:dyDescent="0.15">
      <c r="A318" s="26"/>
      <c r="B318" s="33"/>
      <c r="C318" s="34" t="s">
        <v>101</v>
      </c>
      <c r="D318" s="66"/>
      <c r="E318" s="64">
        <f>SUM(E37,E100,E163,E226,E289)</f>
        <v>7.150000000000027</v>
      </c>
      <c r="F318" s="64">
        <f t="shared" ref="F318:X318" si="90">SUM(F37,F100,F163,F226,F289)</f>
        <v>9.0500000000000256</v>
      </c>
      <c r="G318" s="64">
        <f t="shared" si="90"/>
        <v>10.950000000000024</v>
      </c>
      <c r="H318" s="64">
        <f t="shared" si="90"/>
        <v>14.526470588235316</v>
      </c>
      <c r="I318" s="64">
        <f t="shared" si="90"/>
        <v>18.102941176470608</v>
      </c>
      <c r="J318" s="64">
        <f t="shared" si="90"/>
        <v>22.946078431372566</v>
      </c>
      <c r="K318" s="64">
        <f t="shared" si="90"/>
        <v>27.789215686274524</v>
      </c>
      <c r="L318" s="64">
        <f t="shared" si="90"/>
        <v>32.632352941176478</v>
      </c>
      <c r="M318" s="64">
        <f t="shared" si="90"/>
        <v>149.90196078431376</v>
      </c>
      <c r="N318" s="64">
        <f t="shared" si="90"/>
        <v>42.318627450980401</v>
      </c>
      <c r="O318" s="64">
        <f t="shared" si="90"/>
        <v>48.111764705882351</v>
      </c>
      <c r="P318" s="64">
        <f t="shared" si="90"/>
        <v>53.904901960784315</v>
      </c>
      <c r="Q318" s="64">
        <f t="shared" si="90"/>
        <v>60.291789215686279</v>
      </c>
      <c r="R318" s="64">
        <f t="shared" si="90"/>
        <v>66.678676470588243</v>
      </c>
      <c r="S318" s="64">
        <f t="shared" si="90"/>
        <v>73.065563725490193</v>
      </c>
      <c r="T318" s="64">
        <f t="shared" si="90"/>
        <v>79.452450980392143</v>
      </c>
      <c r="U318" s="64">
        <f t="shared" si="90"/>
        <v>85.839338235294122</v>
      </c>
      <c r="V318" s="64">
        <f t="shared" si="90"/>
        <v>368.90490196078434</v>
      </c>
      <c r="W318" s="64">
        <f t="shared" si="90"/>
        <v>98.61311274509805</v>
      </c>
      <c r="X318" s="64">
        <f t="shared" si="90"/>
        <v>105</v>
      </c>
      <c r="Y318" s="64">
        <f>SUM(E318:X318)</f>
        <v>1375.2301470588236</v>
      </c>
    </row>
    <row r="319" spans="1:25" x14ac:dyDescent="0.15">
      <c r="B319" s="33"/>
      <c r="C319" s="34" t="s">
        <v>50</v>
      </c>
      <c r="D319" s="66"/>
      <c r="E319" s="64">
        <f>SUM(E38,E101,E164,E227,E290)</f>
        <v>577.5</v>
      </c>
      <c r="F319" s="64">
        <f t="shared" ref="F319:X319" si="91">SUM(F38,F101,F164,F227,F290)</f>
        <v>577.5</v>
      </c>
      <c r="G319" s="64">
        <f t="shared" si="91"/>
        <v>577.5</v>
      </c>
      <c r="H319" s="64">
        <f t="shared" si="91"/>
        <v>577.5</v>
      </c>
      <c r="I319" s="64">
        <f t="shared" si="91"/>
        <v>577.5</v>
      </c>
      <c r="J319" s="64">
        <f t="shared" si="91"/>
        <v>577.5</v>
      </c>
      <c r="K319" s="64">
        <f t="shared" si="91"/>
        <v>577.5</v>
      </c>
      <c r="L319" s="64">
        <f t="shared" si="91"/>
        <v>577.5</v>
      </c>
      <c r="M319" s="64">
        <f t="shared" si="91"/>
        <v>2310</v>
      </c>
      <c r="N319" s="64">
        <f t="shared" si="91"/>
        <v>577.5</v>
      </c>
      <c r="O319" s="64">
        <f t="shared" si="91"/>
        <v>577.5</v>
      </c>
      <c r="P319" s="64">
        <f t="shared" si="91"/>
        <v>577.5</v>
      </c>
      <c r="Q319" s="64">
        <f t="shared" si="91"/>
        <v>577.5</v>
      </c>
      <c r="R319" s="64">
        <f t="shared" si="91"/>
        <v>577.5</v>
      </c>
      <c r="S319" s="64">
        <f t="shared" si="91"/>
        <v>577.5</v>
      </c>
      <c r="T319" s="64">
        <f t="shared" si="91"/>
        <v>577.5</v>
      </c>
      <c r="U319" s="64">
        <f t="shared" si="91"/>
        <v>577.5</v>
      </c>
      <c r="V319" s="64">
        <f t="shared" si="91"/>
        <v>2310</v>
      </c>
      <c r="W319" s="64">
        <f t="shared" si="91"/>
        <v>577.5</v>
      </c>
      <c r="X319" s="64">
        <f t="shared" si="91"/>
        <v>577.5</v>
      </c>
      <c r="Y319" s="64">
        <f>SUM(E319:X319)</f>
        <v>15015</v>
      </c>
    </row>
    <row r="320" spans="1:25" x14ac:dyDescent="0.15">
      <c r="B320" s="33"/>
      <c r="C320" s="34" t="s">
        <v>66</v>
      </c>
      <c r="D320" s="66"/>
      <c r="E320" s="64">
        <f>SUM(E39,E102,E165,E228,E291)</f>
        <v>367.49999999999994</v>
      </c>
      <c r="F320" s="64">
        <f t="shared" ref="F320:X320" si="92">SUM(F39,F102,F165,F228,F291)</f>
        <v>367.49999999999994</v>
      </c>
      <c r="G320" s="64">
        <f t="shared" si="92"/>
        <v>367.49999999999994</v>
      </c>
      <c r="H320" s="64">
        <f t="shared" si="92"/>
        <v>367.49999999999994</v>
      </c>
      <c r="I320" s="64">
        <f t="shared" si="92"/>
        <v>367.49999999999994</v>
      </c>
      <c r="J320" s="64">
        <f t="shared" si="92"/>
        <v>367.49999999999994</v>
      </c>
      <c r="K320" s="64">
        <f t="shared" si="92"/>
        <v>367.49999999999994</v>
      </c>
      <c r="L320" s="64">
        <f t="shared" si="92"/>
        <v>367.49999999999994</v>
      </c>
      <c r="M320" s="64">
        <f t="shared" si="92"/>
        <v>1469.9999999999998</v>
      </c>
      <c r="N320" s="64">
        <f t="shared" si="92"/>
        <v>367.49999999999994</v>
      </c>
      <c r="O320" s="64">
        <f t="shared" si="92"/>
        <v>367.49999999999994</v>
      </c>
      <c r="P320" s="64">
        <f t="shared" si="92"/>
        <v>367.49999999999994</v>
      </c>
      <c r="Q320" s="64">
        <f t="shared" si="92"/>
        <v>367.49999999999994</v>
      </c>
      <c r="R320" s="64">
        <f t="shared" si="92"/>
        <v>367.49999999999994</v>
      </c>
      <c r="S320" s="64">
        <f t="shared" si="92"/>
        <v>367.49999999999994</v>
      </c>
      <c r="T320" s="64">
        <f t="shared" si="92"/>
        <v>367.49999999999994</v>
      </c>
      <c r="U320" s="64">
        <f t="shared" si="92"/>
        <v>367.49999999999994</v>
      </c>
      <c r="V320" s="64">
        <f t="shared" si="92"/>
        <v>1469.9999999999998</v>
      </c>
      <c r="W320" s="64">
        <f t="shared" si="92"/>
        <v>367.49999999999994</v>
      </c>
      <c r="X320" s="64">
        <f t="shared" si="92"/>
        <v>367.49999999999994</v>
      </c>
      <c r="Y320" s="64">
        <f>SUM(E320:X320)</f>
        <v>9554.9999999999982</v>
      </c>
    </row>
    <row r="321" spans="2:25" x14ac:dyDescent="0.15">
      <c r="B321" s="33"/>
      <c r="C321" s="34" t="s">
        <v>105</v>
      </c>
      <c r="D321" s="66"/>
      <c r="E321" s="64">
        <f t="shared" ref="E321:X321" si="93">SUM(E62,E125,E188,E251,E314)</f>
        <v>0</v>
      </c>
      <c r="F321" s="64">
        <f t="shared" si="93"/>
        <v>6.3868872549019589</v>
      </c>
      <c r="G321" s="64">
        <f t="shared" si="93"/>
        <v>12.773774509803919</v>
      </c>
      <c r="H321" s="64">
        <f t="shared" si="93"/>
        <v>19.160661764705878</v>
      </c>
      <c r="I321" s="64">
        <f t="shared" si="93"/>
        <v>25.547549019607839</v>
      </c>
      <c r="J321" s="64">
        <f t="shared" si="93"/>
        <v>31.934436274509796</v>
      </c>
      <c r="K321" s="64">
        <f t="shared" si="93"/>
        <v>38.321323529411757</v>
      </c>
      <c r="L321" s="64">
        <f t="shared" si="93"/>
        <v>44.708210784313721</v>
      </c>
      <c r="M321" s="64">
        <f t="shared" si="93"/>
        <v>51.095098039215678</v>
      </c>
      <c r="N321" s="64">
        <f t="shared" si="93"/>
        <v>76.048897058823513</v>
      </c>
      <c r="O321" s="64">
        <f t="shared" si="93"/>
        <v>81.842034313725463</v>
      </c>
      <c r="P321" s="64">
        <f t="shared" si="93"/>
        <v>86.685171568627425</v>
      </c>
      <c r="Q321" s="64">
        <f t="shared" si="93"/>
        <v>91.528308823529386</v>
      </c>
      <c r="R321" s="64">
        <f t="shared" si="93"/>
        <v>96.371446078431362</v>
      </c>
      <c r="S321" s="64">
        <f t="shared" si="93"/>
        <v>101.21458333333331</v>
      </c>
      <c r="T321" s="64">
        <f t="shared" si="93"/>
        <v>106.05772058823528</v>
      </c>
      <c r="U321" s="64">
        <f t="shared" si="93"/>
        <v>109.63419117647058</v>
      </c>
      <c r="V321" s="64">
        <f t="shared" si="93"/>
        <v>111.42941176470586</v>
      </c>
      <c r="W321" s="64">
        <f t="shared" si="93"/>
        <v>132.49007352941183</v>
      </c>
      <c r="X321" s="64">
        <f t="shared" si="93"/>
        <v>131.54007352941179</v>
      </c>
      <c r="Y321" s="64">
        <f>SUM(E321:X321)</f>
        <v>1354.7698529411764</v>
      </c>
    </row>
    <row r="322" spans="2:25" x14ac:dyDescent="0.15">
      <c r="B322" s="33"/>
      <c r="C322" s="34" t="s">
        <v>106</v>
      </c>
      <c r="D322" s="66"/>
      <c r="E322" s="64">
        <f t="shared" ref="E322:W322" si="94">SUM(E63,E126,E189,E252,E315)</f>
        <v>97.849999999999966</v>
      </c>
      <c r="F322" s="64">
        <f t="shared" si="94"/>
        <v>187.41311274509798</v>
      </c>
      <c r="G322" s="64">
        <f t="shared" si="94"/>
        <v>268.68933823529409</v>
      </c>
      <c r="H322" s="64">
        <f t="shared" si="94"/>
        <v>340.00220588235288</v>
      </c>
      <c r="I322" s="64">
        <f t="shared" si="94"/>
        <v>401.35171568627447</v>
      </c>
      <c r="J322" s="64">
        <f t="shared" si="94"/>
        <v>451.47120098039215</v>
      </c>
      <c r="K322" s="64">
        <f t="shared" si="94"/>
        <v>490.36066176470581</v>
      </c>
      <c r="L322" s="64">
        <f t="shared" si="94"/>
        <v>518.02009803921567</v>
      </c>
      <c r="M322" s="64">
        <f t="shared" si="94"/>
        <v>737.02303921568614</v>
      </c>
      <c r="N322" s="64">
        <f t="shared" si="94"/>
        <v>723.65551470588218</v>
      </c>
      <c r="O322" s="64">
        <f t="shared" si="94"/>
        <v>698.70171568627438</v>
      </c>
      <c r="P322" s="64">
        <f t="shared" si="94"/>
        <v>663.11164215686267</v>
      </c>
      <c r="Q322" s="64">
        <f t="shared" si="94"/>
        <v>616.29154411764705</v>
      </c>
      <c r="R322" s="64">
        <f t="shared" si="94"/>
        <v>558.2414215686274</v>
      </c>
      <c r="S322" s="64">
        <f t="shared" si="94"/>
        <v>488.96127450980384</v>
      </c>
      <c r="T322" s="64">
        <f t="shared" si="94"/>
        <v>408.45110294117649</v>
      </c>
      <c r="U322" s="64">
        <f t="shared" si="94"/>
        <v>317.9775735294117</v>
      </c>
      <c r="V322" s="64">
        <f t="shared" si="94"/>
        <v>257.64325980392164</v>
      </c>
      <c r="W322" s="64">
        <f t="shared" si="94"/>
        <v>131.54007352941179</v>
      </c>
      <c r="X322" s="64">
        <v>0</v>
      </c>
      <c r="Y322" s="64"/>
    </row>
  </sheetData>
  <phoneticPr fontId="3"/>
  <pageMargins left="0.70866141732283472" right="0.70866141732283472" top="0.74803149606299213" bottom="0.74803149606299213" header="0.31496062992125984" footer="0.31496062992125984"/>
  <pageSetup paperSize="8" scale="60" fitToHeight="0" orientation="landscape" r:id="rId1"/>
  <rowBreaks count="4" manualBreakCount="4">
    <brk id="64" max="24" man="1"/>
    <brk id="127" max="24" man="1"/>
    <brk id="190" max="24" man="1"/>
    <brk id="253" max="24"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17"/>
  <sheetViews>
    <sheetView showGridLines="0" zoomScale="70" zoomScaleNormal="70" workbookViewId="0">
      <selection activeCell="Q47" sqref="Q47"/>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4" t="s">
        <v>76</v>
      </c>
    </row>
    <row r="3" spans="1:25" ht="15.75" x14ac:dyDescent="0.15">
      <c r="A3" s="4"/>
      <c r="B3" s="33"/>
      <c r="C3" s="34" t="s">
        <v>77</v>
      </c>
      <c r="D3" s="32">
        <v>20</v>
      </c>
    </row>
    <row r="4" spans="1:25" ht="15.75" x14ac:dyDescent="0.15">
      <c r="A4" s="4"/>
      <c r="B4" s="24"/>
      <c r="C4" s="24"/>
      <c r="D4" s="29"/>
      <c r="Y4" s="53" t="s">
        <v>54</v>
      </c>
    </row>
    <row r="5" spans="1:25" x14ac:dyDescent="0.15">
      <c r="A5" s="26" t="s">
        <v>78</v>
      </c>
      <c r="E5" s="14">
        <v>30</v>
      </c>
      <c r="F5" s="14">
        <f>E5+1</f>
        <v>31</v>
      </c>
      <c r="G5" s="14">
        <f t="shared" ref="G5:X5" si="0">F5+1</f>
        <v>32</v>
      </c>
      <c r="H5" s="14">
        <f t="shared" si="0"/>
        <v>33</v>
      </c>
      <c r="I5" s="14">
        <f t="shared" si="0"/>
        <v>34</v>
      </c>
      <c r="J5" s="14">
        <f t="shared" si="0"/>
        <v>35</v>
      </c>
      <c r="K5" s="14">
        <f t="shared" si="0"/>
        <v>36</v>
      </c>
      <c r="L5" s="14">
        <f t="shared" si="0"/>
        <v>37</v>
      </c>
      <c r="M5" s="14">
        <f t="shared" si="0"/>
        <v>38</v>
      </c>
      <c r="N5" s="14">
        <f t="shared" si="0"/>
        <v>39</v>
      </c>
      <c r="O5" s="14">
        <f t="shared" si="0"/>
        <v>40</v>
      </c>
      <c r="P5" s="14">
        <f t="shared" si="0"/>
        <v>41</v>
      </c>
      <c r="Q5" s="14">
        <f t="shared" si="0"/>
        <v>42</v>
      </c>
      <c r="R5" s="14">
        <f t="shared" si="0"/>
        <v>43</v>
      </c>
      <c r="S5" s="14">
        <f t="shared" si="0"/>
        <v>44</v>
      </c>
      <c r="T5" s="14">
        <f t="shared" si="0"/>
        <v>45</v>
      </c>
      <c r="U5" s="14">
        <f t="shared" si="0"/>
        <v>46</v>
      </c>
      <c r="V5" s="14">
        <f t="shared" si="0"/>
        <v>47</v>
      </c>
      <c r="W5" s="14">
        <f t="shared" si="0"/>
        <v>48</v>
      </c>
      <c r="X5" s="14">
        <f t="shared" si="0"/>
        <v>49</v>
      </c>
      <c r="Y5" s="10"/>
    </row>
    <row r="6" spans="1:25" x14ac:dyDescent="0.15">
      <c r="E6" s="8">
        <v>1</v>
      </c>
      <c r="F6" s="8">
        <f t="shared" ref="F6:X6" si="1">E6+1</f>
        <v>2</v>
      </c>
      <c r="G6" s="8">
        <f t="shared" si="1"/>
        <v>3</v>
      </c>
      <c r="H6" s="8">
        <f t="shared" si="1"/>
        <v>4</v>
      </c>
      <c r="I6" s="8">
        <f t="shared" si="1"/>
        <v>5</v>
      </c>
      <c r="J6" s="8">
        <f t="shared" si="1"/>
        <v>6</v>
      </c>
      <c r="K6" s="8">
        <f t="shared" si="1"/>
        <v>7</v>
      </c>
      <c r="L6" s="8">
        <f t="shared" si="1"/>
        <v>8</v>
      </c>
      <c r="M6" s="8">
        <f t="shared" si="1"/>
        <v>9</v>
      </c>
      <c r="N6" s="8">
        <f t="shared" si="1"/>
        <v>10</v>
      </c>
      <c r="O6" s="8">
        <f t="shared" si="1"/>
        <v>11</v>
      </c>
      <c r="P6" s="8">
        <f t="shared" si="1"/>
        <v>12</v>
      </c>
      <c r="Q6" s="8">
        <f t="shared" si="1"/>
        <v>13</v>
      </c>
      <c r="R6" s="8">
        <f t="shared" si="1"/>
        <v>14</v>
      </c>
      <c r="S6" s="8">
        <f t="shared" si="1"/>
        <v>15</v>
      </c>
      <c r="T6" s="8">
        <f t="shared" si="1"/>
        <v>16</v>
      </c>
      <c r="U6" s="8">
        <f t="shared" si="1"/>
        <v>17</v>
      </c>
      <c r="V6" s="8">
        <f t="shared" si="1"/>
        <v>18</v>
      </c>
      <c r="W6" s="8">
        <f t="shared" si="1"/>
        <v>19</v>
      </c>
      <c r="X6" s="8">
        <f t="shared" si="1"/>
        <v>20</v>
      </c>
      <c r="Y6" s="11" t="s">
        <v>29</v>
      </c>
    </row>
    <row r="7" spans="1:25" x14ac:dyDescent="0.15">
      <c r="B7" s="2"/>
      <c r="E7" s="9">
        <v>43555</v>
      </c>
      <c r="F7" s="9">
        <f t="shared" ref="F7:X7" si="2">DATE(YEAR(E7)+1,MONTH(E7),DAY(E7))</f>
        <v>43921</v>
      </c>
      <c r="G7" s="9">
        <f t="shared" si="2"/>
        <v>44286</v>
      </c>
      <c r="H7" s="9">
        <f t="shared" si="2"/>
        <v>44651</v>
      </c>
      <c r="I7" s="9">
        <f t="shared" si="2"/>
        <v>45016</v>
      </c>
      <c r="J7" s="9">
        <f t="shared" si="2"/>
        <v>45382</v>
      </c>
      <c r="K7" s="9">
        <f t="shared" si="2"/>
        <v>45747</v>
      </c>
      <c r="L7" s="9">
        <f t="shared" si="2"/>
        <v>46112</v>
      </c>
      <c r="M7" s="9">
        <f t="shared" si="2"/>
        <v>46477</v>
      </c>
      <c r="N7" s="9">
        <f t="shared" si="2"/>
        <v>46843</v>
      </c>
      <c r="O7" s="9">
        <f t="shared" si="2"/>
        <v>47208</v>
      </c>
      <c r="P7" s="9">
        <f t="shared" si="2"/>
        <v>47573</v>
      </c>
      <c r="Q7" s="9">
        <f t="shared" si="2"/>
        <v>47938</v>
      </c>
      <c r="R7" s="9">
        <f t="shared" si="2"/>
        <v>48304</v>
      </c>
      <c r="S7" s="9">
        <f t="shared" si="2"/>
        <v>48669</v>
      </c>
      <c r="T7" s="9">
        <f t="shared" si="2"/>
        <v>49034</v>
      </c>
      <c r="U7" s="9">
        <f t="shared" si="2"/>
        <v>49399</v>
      </c>
      <c r="V7" s="9">
        <f t="shared" si="2"/>
        <v>49765</v>
      </c>
      <c r="W7" s="9">
        <f t="shared" si="2"/>
        <v>50130</v>
      </c>
      <c r="X7" s="9">
        <f t="shared" si="2"/>
        <v>50495</v>
      </c>
      <c r="Y7" s="12"/>
    </row>
    <row r="8" spans="1:25" x14ac:dyDescent="0.15">
      <c r="B8" s="33" t="s">
        <v>79</v>
      </c>
      <c r="C8" s="34"/>
      <c r="D8" s="66"/>
      <c r="E8" s="65">
        <f>'表紙（例）'!D21/1000000</f>
        <v>400</v>
      </c>
      <c r="F8" s="64">
        <f>E10</f>
        <v>380</v>
      </c>
      <c r="G8" s="64">
        <f t="shared" ref="G8:X8" si="3">F10</f>
        <v>360</v>
      </c>
      <c r="H8" s="64">
        <f t="shared" si="3"/>
        <v>340</v>
      </c>
      <c r="I8" s="64">
        <f t="shared" si="3"/>
        <v>320</v>
      </c>
      <c r="J8" s="64">
        <f t="shared" si="3"/>
        <v>300</v>
      </c>
      <c r="K8" s="64">
        <f t="shared" si="3"/>
        <v>280</v>
      </c>
      <c r="L8" s="64">
        <f t="shared" si="3"/>
        <v>260</v>
      </c>
      <c r="M8" s="64">
        <f t="shared" si="3"/>
        <v>240</v>
      </c>
      <c r="N8" s="64">
        <f t="shared" si="3"/>
        <v>220</v>
      </c>
      <c r="O8" s="64">
        <f t="shared" si="3"/>
        <v>200</v>
      </c>
      <c r="P8" s="64">
        <f t="shared" si="3"/>
        <v>180</v>
      </c>
      <c r="Q8" s="64">
        <f t="shared" si="3"/>
        <v>160</v>
      </c>
      <c r="R8" s="64">
        <f t="shared" si="3"/>
        <v>140</v>
      </c>
      <c r="S8" s="64">
        <f t="shared" si="3"/>
        <v>120</v>
      </c>
      <c r="T8" s="64">
        <f t="shared" si="3"/>
        <v>100</v>
      </c>
      <c r="U8" s="64">
        <f t="shared" si="3"/>
        <v>80</v>
      </c>
      <c r="V8" s="64">
        <f t="shared" si="3"/>
        <v>60</v>
      </c>
      <c r="W8" s="64">
        <f t="shared" si="3"/>
        <v>40</v>
      </c>
      <c r="X8" s="64">
        <f t="shared" si="3"/>
        <v>20</v>
      </c>
      <c r="Y8" s="65"/>
    </row>
    <row r="9" spans="1:25" x14ac:dyDescent="0.15">
      <c r="B9" s="33" t="s">
        <v>80</v>
      </c>
      <c r="C9" s="34"/>
      <c r="D9" s="66"/>
      <c r="E9" s="64">
        <f>$E$8/$D$3</f>
        <v>20</v>
      </c>
      <c r="F9" s="64">
        <f>$E$9</f>
        <v>20</v>
      </c>
      <c r="G9" s="64">
        <f t="shared" ref="G9:X9" si="4">$E$9</f>
        <v>20</v>
      </c>
      <c r="H9" s="64">
        <f t="shared" si="4"/>
        <v>20</v>
      </c>
      <c r="I9" s="64">
        <f t="shared" si="4"/>
        <v>20</v>
      </c>
      <c r="J9" s="64">
        <f t="shared" si="4"/>
        <v>20</v>
      </c>
      <c r="K9" s="64">
        <f t="shared" si="4"/>
        <v>20</v>
      </c>
      <c r="L9" s="64">
        <f t="shared" si="4"/>
        <v>20</v>
      </c>
      <c r="M9" s="64">
        <f t="shared" si="4"/>
        <v>20</v>
      </c>
      <c r="N9" s="64">
        <f t="shared" si="4"/>
        <v>20</v>
      </c>
      <c r="O9" s="64">
        <f t="shared" si="4"/>
        <v>20</v>
      </c>
      <c r="P9" s="64">
        <f t="shared" si="4"/>
        <v>20</v>
      </c>
      <c r="Q9" s="64">
        <f t="shared" si="4"/>
        <v>20</v>
      </c>
      <c r="R9" s="64">
        <f t="shared" si="4"/>
        <v>20</v>
      </c>
      <c r="S9" s="64">
        <f t="shared" si="4"/>
        <v>20</v>
      </c>
      <c r="T9" s="64">
        <f t="shared" si="4"/>
        <v>20</v>
      </c>
      <c r="U9" s="64">
        <f t="shared" si="4"/>
        <v>20</v>
      </c>
      <c r="V9" s="64">
        <f t="shared" si="4"/>
        <v>20</v>
      </c>
      <c r="W9" s="64">
        <f t="shared" si="4"/>
        <v>20</v>
      </c>
      <c r="X9" s="64">
        <f t="shared" si="4"/>
        <v>20</v>
      </c>
      <c r="Y9" s="65">
        <f>SUM(E9:X9)</f>
        <v>400</v>
      </c>
    </row>
    <row r="10" spans="1:25" x14ac:dyDescent="0.15">
      <c r="B10" s="33" t="s">
        <v>81</v>
      </c>
      <c r="C10" s="34"/>
      <c r="D10" s="66"/>
      <c r="E10" s="64">
        <f t="shared" ref="E10:X10" si="5">SUM(E8,-E9)</f>
        <v>380</v>
      </c>
      <c r="F10" s="64">
        <f t="shared" si="5"/>
        <v>360</v>
      </c>
      <c r="G10" s="64">
        <f t="shared" si="5"/>
        <v>340</v>
      </c>
      <c r="H10" s="64">
        <f t="shared" si="5"/>
        <v>320</v>
      </c>
      <c r="I10" s="64">
        <f t="shared" si="5"/>
        <v>300</v>
      </c>
      <c r="J10" s="64">
        <f t="shared" si="5"/>
        <v>280</v>
      </c>
      <c r="K10" s="64">
        <f t="shared" si="5"/>
        <v>260</v>
      </c>
      <c r="L10" s="64">
        <f t="shared" si="5"/>
        <v>240</v>
      </c>
      <c r="M10" s="64">
        <f t="shared" si="5"/>
        <v>220</v>
      </c>
      <c r="N10" s="64">
        <f t="shared" si="5"/>
        <v>200</v>
      </c>
      <c r="O10" s="64">
        <f t="shared" si="5"/>
        <v>180</v>
      </c>
      <c r="P10" s="64">
        <f t="shared" si="5"/>
        <v>160</v>
      </c>
      <c r="Q10" s="64">
        <f t="shared" si="5"/>
        <v>140</v>
      </c>
      <c r="R10" s="64">
        <f t="shared" si="5"/>
        <v>120</v>
      </c>
      <c r="S10" s="64">
        <f t="shared" si="5"/>
        <v>100</v>
      </c>
      <c r="T10" s="64">
        <f t="shared" si="5"/>
        <v>80</v>
      </c>
      <c r="U10" s="64">
        <f t="shared" si="5"/>
        <v>60</v>
      </c>
      <c r="V10" s="64">
        <f t="shared" si="5"/>
        <v>40</v>
      </c>
      <c r="W10" s="64">
        <f t="shared" si="5"/>
        <v>20</v>
      </c>
      <c r="X10" s="64">
        <f t="shared" si="5"/>
        <v>0</v>
      </c>
      <c r="Y10" s="65"/>
    </row>
    <row r="11" spans="1:25" x14ac:dyDescent="0.15">
      <c r="B11" s="5"/>
      <c r="C11" s="5"/>
      <c r="D11" s="3"/>
      <c r="E11" s="44"/>
      <c r="F11" s="25"/>
      <c r="G11" s="25"/>
      <c r="H11" s="25"/>
      <c r="I11" s="25"/>
      <c r="J11" s="25"/>
      <c r="K11" s="25"/>
      <c r="L11" s="25"/>
      <c r="M11" s="25"/>
      <c r="N11" s="25"/>
      <c r="O11" s="25"/>
      <c r="P11" s="25"/>
      <c r="Q11" s="25"/>
      <c r="R11" s="25"/>
      <c r="S11" s="25"/>
      <c r="T11" s="25"/>
      <c r="U11" s="25"/>
      <c r="V11" s="25"/>
      <c r="W11" s="25"/>
      <c r="X11" s="25"/>
      <c r="Y11" s="25"/>
    </row>
    <row r="12" spans="1:25" x14ac:dyDescent="0.15">
      <c r="A12" s="26" t="s">
        <v>82</v>
      </c>
      <c r="B12" s="24"/>
      <c r="C12" s="24"/>
      <c r="D12" s="45"/>
      <c r="E12" s="25"/>
      <c r="F12" s="25"/>
      <c r="G12" s="25"/>
      <c r="H12" s="25"/>
      <c r="I12" s="25"/>
      <c r="J12" s="25"/>
      <c r="K12" s="25"/>
      <c r="L12" s="25"/>
      <c r="M12" s="25"/>
      <c r="N12" s="25"/>
      <c r="O12" s="25"/>
      <c r="P12" s="25"/>
      <c r="Q12" s="25"/>
      <c r="R12" s="25"/>
      <c r="S12" s="25"/>
      <c r="T12" s="25"/>
      <c r="U12" s="25"/>
      <c r="V12" s="25"/>
      <c r="W12" s="25"/>
      <c r="X12" s="25"/>
      <c r="Y12" s="25"/>
    </row>
    <row r="13" spans="1:25" x14ac:dyDescent="0.15">
      <c r="B13" s="24"/>
      <c r="C13" s="24"/>
      <c r="D13" s="45"/>
      <c r="E13" s="25"/>
      <c r="F13" s="25"/>
      <c r="G13" s="25"/>
      <c r="H13" s="25"/>
      <c r="I13" s="25"/>
      <c r="J13" s="25"/>
      <c r="K13" s="25"/>
      <c r="L13" s="25"/>
      <c r="M13" s="25"/>
      <c r="N13" s="25"/>
      <c r="O13" s="25"/>
      <c r="P13" s="25"/>
      <c r="Q13" s="25"/>
      <c r="R13" s="25"/>
      <c r="S13" s="25"/>
      <c r="T13" s="25"/>
      <c r="U13" s="25"/>
      <c r="V13" s="25"/>
      <c r="W13" s="25"/>
      <c r="X13" s="25"/>
      <c r="Y13" s="53" t="s">
        <v>54</v>
      </c>
    </row>
    <row r="14" spans="1:25" x14ac:dyDescent="0.15">
      <c r="B14" s="33" t="s">
        <v>79</v>
      </c>
      <c r="C14" s="34"/>
      <c r="D14" s="66"/>
      <c r="E14" s="64">
        <f>E8</f>
        <v>400</v>
      </c>
      <c r="F14" s="64">
        <f>E17</f>
        <v>285</v>
      </c>
      <c r="G14" s="64">
        <f t="shared" ref="G14:X14" si="6">F17</f>
        <v>270</v>
      </c>
      <c r="H14" s="64">
        <f t="shared" si="6"/>
        <v>255</v>
      </c>
      <c r="I14" s="64">
        <f t="shared" si="6"/>
        <v>240</v>
      </c>
      <c r="J14" s="64">
        <f t="shared" si="6"/>
        <v>225</v>
      </c>
      <c r="K14" s="64">
        <f t="shared" si="6"/>
        <v>210</v>
      </c>
      <c r="L14" s="64">
        <f t="shared" si="6"/>
        <v>195</v>
      </c>
      <c r="M14" s="64">
        <f t="shared" si="6"/>
        <v>180</v>
      </c>
      <c r="N14" s="64">
        <f t="shared" si="6"/>
        <v>165</v>
      </c>
      <c r="O14" s="64">
        <f t="shared" si="6"/>
        <v>150</v>
      </c>
      <c r="P14" s="64">
        <f t="shared" si="6"/>
        <v>135</v>
      </c>
      <c r="Q14" s="64">
        <f t="shared" si="6"/>
        <v>120</v>
      </c>
      <c r="R14" s="64">
        <f t="shared" si="6"/>
        <v>105</v>
      </c>
      <c r="S14" s="64">
        <f t="shared" si="6"/>
        <v>90</v>
      </c>
      <c r="T14" s="64">
        <f t="shared" si="6"/>
        <v>75</v>
      </c>
      <c r="U14" s="64">
        <f t="shared" si="6"/>
        <v>60</v>
      </c>
      <c r="V14" s="64">
        <f t="shared" si="6"/>
        <v>45</v>
      </c>
      <c r="W14" s="64">
        <f t="shared" si="6"/>
        <v>30</v>
      </c>
      <c r="X14" s="64">
        <f t="shared" si="6"/>
        <v>15</v>
      </c>
      <c r="Y14" s="65"/>
    </row>
    <row r="15" spans="1:25" x14ac:dyDescent="0.15">
      <c r="B15" s="33" t="s">
        <v>111</v>
      </c>
      <c r="C15" s="34"/>
      <c r="D15" s="66"/>
      <c r="E15" s="64">
        <f>E14/4</f>
        <v>100</v>
      </c>
      <c r="F15" s="64">
        <v>0</v>
      </c>
      <c r="G15" s="64">
        <f>F15</f>
        <v>0</v>
      </c>
      <c r="H15" s="64">
        <f t="shared" ref="H15:X15" si="7">G15</f>
        <v>0</v>
      </c>
      <c r="I15" s="64">
        <f t="shared" si="7"/>
        <v>0</v>
      </c>
      <c r="J15" s="64">
        <f t="shared" si="7"/>
        <v>0</v>
      </c>
      <c r="K15" s="64">
        <f t="shared" si="7"/>
        <v>0</v>
      </c>
      <c r="L15" s="64">
        <f t="shared" si="7"/>
        <v>0</v>
      </c>
      <c r="M15" s="64">
        <f t="shared" si="7"/>
        <v>0</v>
      </c>
      <c r="N15" s="64">
        <f t="shared" si="7"/>
        <v>0</v>
      </c>
      <c r="O15" s="64">
        <f t="shared" si="7"/>
        <v>0</v>
      </c>
      <c r="P15" s="64">
        <f t="shared" si="7"/>
        <v>0</v>
      </c>
      <c r="Q15" s="64">
        <f t="shared" si="7"/>
        <v>0</v>
      </c>
      <c r="R15" s="64">
        <f t="shared" si="7"/>
        <v>0</v>
      </c>
      <c r="S15" s="64">
        <f t="shared" si="7"/>
        <v>0</v>
      </c>
      <c r="T15" s="64">
        <f t="shared" si="7"/>
        <v>0</v>
      </c>
      <c r="U15" s="64">
        <f t="shared" si="7"/>
        <v>0</v>
      </c>
      <c r="V15" s="64">
        <f t="shared" si="7"/>
        <v>0</v>
      </c>
      <c r="W15" s="64">
        <f t="shared" si="7"/>
        <v>0</v>
      </c>
      <c r="X15" s="64">
        <f t="shared" si="7"/>
        <v>0</v>
      </c>
      <c r="Y15" s="65">
        <f>SUM(E15:X15)</f>
        <v>100</v>
      </c>
    </row>
    <row r="16" spans="1:25" x14ac:dyDescent="0.15">
      <c r="B16" s="33" t="s">
        <v>112</v>
      </c>
      <c r="C16" s="34"/>
      <c r="D16" s="66"/>
      <c r="E16" s="64">
        <f>($E$14-$E$15)/$D$3</f>
        <v>15</v>
      </c>
      <c r="F16" s="64">
        <f>$E$16</f>
        <v>15</v>
      </c>
      <c r="G16" s="64">
        <f t="shared" ref="G16:X16" si="8">$E$16</f>
        <v>15</v>
      </c>
      <c r="H16" s="64">
        <f t="shared" si="8"/>
        <v>15</v>
      </c>
      <c r="I16" s="64">
        <f t="shared" si="8"/>
        <v>15</v>
      </c>
      <c r="J16" s="64">
        <f t="shared" si="8"/>
        <v>15</v>
      </c>
      <c r="K16" s="64">
        <f t="shared" si="8"/>
        <v>15</v>
      </c>
      <c r="L16" s="64">
        <f t="shared" si="8"/>
        <v>15</v>
      </c>
      <c r="M16" s="64">
        <f t="shared" si="8"/>
        <v>15</v>
      </c>
      <c r="N16" s="64">
        <f t="shared" si="8"/>
        <v>15</v>
      </c>
      <c r="O16" s="64">
        <f t="shared" si="8"/>
        <v>15</v>
      </c>
      <c r="P16" s="64">
        <f t="shared" si="8"/>
        <v>15</v>
      </c>
      <c r="Q16" s="64">
        <f t="shared" si="8"/>
        <v>15</v>
      </c>
      <c r="R16" s="64">
        <f t="shared" si="8"/>
        <v>15</v>
      </c>
      <c r="S16" s="64">
        <f t="shared" si="8"/>
        <v>15</v>
      </c>
      <c r="T16" s="64">
        <f t="shared" si="8"/>
        <v>15</v>
      </c>
      <c r="U16" s="64">
        <f t="shared" si="8"/>
        <v>15</v>
      </c>
      <c r="V16" s="64">
        <f t="shared" si="8"/>
        <v>15</v>
      </c>
      <c r="W16" s="64">
        <f t="shared" si="8"/>
        <v>15</v>
      </c>
      <c r="X16" s="64">
        <f t="shared" si="8"/>
        <v>15</v>
      </c>
      <c r="Y16" s="64">
        <f>SUM(E16:X16)</f>
        <v>300</v>
      </c>
    </row>
    <row r="17" spans="2:25" x14ac:dyDescent="0.15">
      <c r="B17" s="33" t="s">
        <v>81</v>
      </c>
      <c r="C17" s="34"/>
      <c r="D17" s="66"/>
      <c r="E17" s="64">
        <f>SUM(E14,-E15,-E16)</f>
        <v>285</v>
      </c>
      <c r="F17" s="64">
        <f t="shared" ref="F17:X17" si="9">SUM(F14,-F15,-F16)</f>
        <v>270</v>
      </c>
      <c r="G17" s="64">
        <f t="shared" si="9"/>
        <v>255</v>
      </c>
      <c r="H17" s="64">
        <f t="shared" si="9"/>
        <v>240</v>
      </c>
      <c r="I17" s="64">
        <f t="shared" si="9"/>
        <v>225</v>
      </c>
      <c r="J17" s="64">
        <f t="shared" si="9"/>
        <v>210</v>
      </c>
      <c r="K17" s="64">
        <f t="shared" si="9"/>
        <v>195</v>
      </c>
      <c r="L17" s="64">
        <f t="shared" si="9"/>
        <v>180</v>
      </c>
      <c r="M17" s="64">
        <f t="shared" si="9"/>
        <v>165</v>
      </c>
      <c r="N17" s="64">
        <f t="shared" si="9"/>
        <v>150</v>
      </c>
      <c r="O17" s="64">
        <f t="shared" si="9"/>
        <v>135</v>
      </c>
      <c r="P17" s="64">
        <f t="shared" si="9"/>
        <v>120</v>
      </c>
      <c r="Q17" s="64">
        <f t="shared" si="9"/>
        <v>105</v>
      </c>
      <c r="R17" s="64">
        <f t="shared" si="9"/>
        <v>90</v>
      </c>
      <c r="S17" s="64">
        <f t="shared" si="9"/>
        <v>75</v>
      </c>
      <c r="T17" s="64">
        <f t="shared" si="9"/>
        <v>60</v>
      </c>
      <c r="U17" s="64">
        <f t="shared" si="9"/>
        <v>45</v>
      </c>
      <c r="V17" s="64">
        <f t="shared" si="9"/>
        <v>30</v>
      </c>
      <c r="W17" s="64">
        <f t="shared" si="9"/>
        <v>15</v>
      </c>
      <c r="X17" s="64">
        <f t="shared" si="9"/>
        <v>0</v>
      </c>
      <c r="Y17" s="65"/>
    </row>
  </sheetData>
  <phoneticPr fontId="3"/>
  <pageMargins left="0.70866141732283472" right="0.70866141732283472" top="0.74803149606299213" bottom="0.74803149606299213" header="0.31496062992125984" footer="0.31496062992125984"/>
  <pageSetup paperSize="8" scale="6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showGridLines="0" tabSelected="1" zoomScaleNormal="100" zoomScaleSheetLayoutView="100" workbookViewId="0">
      <selection activeCell="L24" sqref="L24"/>
    </sheetView>
  </sheetViews>
  <sheetFormatPr defaultRowHeight="13.5" x14ac:dyDescent="0.15"/>
  <sheetData>
    <row r="1" spans="1:9" x14ac:dyDescent="0.15">
      <c r="A1" s="37"/>
    </row>
    <row r="2" spans="1:9" x14ac:dyDescent="0.15">
      <c r="A2" s="37"/>
    </row>
    <row r="3" spans="1:9" x14ac:dyDescent="0.15">
      <c r="A3" s="37"/>
    </row>
    <row r="4" spans="1:9" x14ac:dyDescent="0.15">
      <c r="A4" s="37"/>
    </row>
    <row r="5" spans="1:9" x14ac:dyDescent="0.15">
      <c r="A5" s="38"/>
      <c r="I5" s="38" t="s">
        <v>71</v>
      </c>
    </row>
    <row r="6" spans="1:9" x14ac:dyDescent="0.15">
      <c r="A6" s="39"/>
    </row>
    <row r="7" spans="1:9" x14ac:dyDescent="0.15">
      <c r="A7" s="39"/>
    </row>
    <row r="8" spans="1:9" ht="14.25" x14ac:dyDescent="0.15">
      <c r="A8" s="117" t="s">
        <v>72</v>
      </c>
      <c r="B8" s="117"/>
      <c r="C8" s="117"/>
      <c r="D8" s="117"/>
      <c r="E8" s="117"/>
      <c r="F8" s="117"/>
      <c r="G8" s="117"/>
      <c r="H8" s="117"/>
      <c r="I8" s="117"/>
    </row>
    <row r="9" spans="1:9" ht="14.25" x14ac:dyDescent="0.15">
      <c r="A9" s="117" t="s">
        <v>126</v>
      </c>
      <c r="B9" s="117"/>
      <c r="C9" s="117"/>
      <c r="D9" s="117"/>
      <c r="E9" s="117"/>
      <c r="F9" s="117"/>
      <c r="G9" s="117"/>
      <c r="H9" s="117"/>
      <c r="I9" s="117"/>
    </row>
    <row r="12" spans="1:9" x14ac:dyDescent="0.15">
      <c r="A12" s="118" t="s">
        <v>74</v>
      </c>
      <c r="B12" s="118"/>
      <c r="C12" s="118"/>
      <c r="D12" s="118"/>
      <c r="E12" s="118"/>
      <c r="F12" s="118"/>
      <c r="G12" s="118"/>
      <c r="H12" s="118"/>
      <c r="I12" s="118"/>
    </row>
    <row r="13" spans="1:9" x14ac:dyDescent="0.15">
      <c r="A13" s="118"/>
      <c r="B13" s="118"/>
      <c r="C13" s="118"/>
      <c r="D13" s="118"/>
      <c r="E13" s="118"/>
      <c r="F13" s="118"/>
      <c r="G13" s="118"/>
      <c r="H13" s="118"/>
      <c r="I13" s="118"/>
    </row>
    <row r="14" spans="1:9" x14ac:dyDescent="0.15">
      <c r="A14" s="118"/>
      <c r="B14" s="118"/>
      <c r="C14" s="118"/>
      <c r="D14" s="118"/>
      <c r="E14" s="118"/>
      <c r="F14" s="118"/>
      <c r="G14" s="118"/>
      <c r="H14" s="118"/>
      <c r="I14" s="118"/>
    </row>
    <row r="15" spans="1:9" x14ac:dyDescent="0.15">
      <c r="A15" s="118"/>
      <c r="B15" s="118"/>
      <c r="C15" s="118"/>
      <c r="D15" s="118"/>
      <c r="E15" s="118"/>
      <c r="F15" s="118"/>
      <c r="G15" s="118"/>
      <c r="H15" s="118"/>
      <c r="I15" s="118"/>
    </row>
    <row r="16" spans="1:9" x14ac:dyDescent="0.15">
      <c r="A16" s="118"/>
      <c r="B16" s="118"/>
      <c r="C16" s="118"/>
      <c r="D16" s="118"/>
      <c r="E16" s="118"/>
      <c r="F16" s="118"/>
      <c r="G16" s="118"/>
      <c r="H16" s="118"/>
      <c r="I16" s="118"/>
    </row>
    <row r="20" spans="1:7" ht="14.25" thickBot="1" x14ac:dyDescent="0.2">
      <c r="B20" s="40" t="s">
        <v>75</v>
      </c>
    </row>
    <row r="21" spans="1:7" ht="14.25" thickBot="1" x14ac:dyDescent="0.2">
      <c r="C21" s="43"/>
      <c r="D21" s="119"/>
      <c r="E21" s="120"/>
      <c r="F21" s="121"/>
      <c r="G21" t="s">
        <v>120</v>
      </c>
    </row>
    <row r="23" spans="1:7" x14ac:dyDescent="0.15">
      <c r="A23" s="41" t="s">
        <v>86</v>
      </c>
    </row>
    <row r="29" spans="1:7" x14ac:dyDescent="0.15">
      <c r="A29" s="41"/>
    </row>
  </sheetData>
  <mergeCells count="4">
    <mergeCell ref="A8:I8"/>
    <mergeCell ref="A9:I9"/>
    <mergeCell ref="A12:I16"/>
    <mergeCell ref="D21:F21"/>
  </mergeCells>
  <phoneticPr fontId="3"/>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Z87"/>
  <sheetViews>
    <sheetView showGridLines="0" topLeftCell="A40" zoomScale="70" zoomScaleNormal="70" workbookViewId="0">
      <selection activeCell="I105" sqref="I105"/>
    </sheetView>
  </sheetViews>
  <sheetFormatPr defaultColWidth="0" defaultRowHeight="14.25" x14ac:dyDescent="0.15"/>
  <cols>
    <col min="1" max="2" width="4.125" style="1" customWidth="1"/>
    <col min="3" max="3" width="33.125" style="42" customWidth="1"/>
    <col min="4" max="4" width="10.5" style="1" customWidth="1"/>
    <col min="5" max="25" width="12.625" style="1" customWidth="1"/>
    <col min="26" max="26" width="9" style="1" customWidth="1"/>
    <col min="27" max="16384" width="9" style="1" hidden="1"/>
  </cols>
  <sheetData>
    <row r="8" spans="1:25" ht="15.75" x14ac:dyDescent="0.15">
      <c r="A8" s="4" t="s">
        <v>32</v>
      </c>
      <c r="Y8" s="53" t="s">
        <v>54</v>
      </c>
    </row>
    <row r="9" spans="1:25" x14ac:dyDescent="0.15">
      <c r="E9" s="7" t="s">
        <v>0</v>
      </c>
      <c r="F9" s="7" t="s">
        <v>1</v>
      </c>
      <c r="G9" s="7" t="s">
        <v>2</v>
      </c>
      <c r="H9" s="7" t="s">
        <v>3</v>
      </c>
      <c r="I9" s="7" t="s">
        <v>4</v>
      </c>
      <c r="J9" s="7" t="s">
        <v>5</v>
      </c>
      <c r="K9" s="7" t="s">
        <v>6</v>
      </c>
      <c r="L9" s="7" t="s">
        <v>7</v>
      </c>
      <c r="M9" s="7" t="s">
        <v>8</v>
      </c>
      <c r="N9" s="7" t="s">
        <v>9</v>
      </c>
      <c r="O9" s="7" t="s">
        <v>10</v>
      </c>
      <c r="P9" s="7" t="s">
        <v>11</v>
      </c>
      <c r="Q9" s="7" t="s">
        <v>12</v>
      </c>
      <c r="R9" s="7" t="s">
        <v>13</v>
      </c>
      <c r="S9" s="7" t="s">
        <v>14</v>
      </c>
      <c r="T9" s="7" t="s">
        <v>15</v>
      </c>
      <c r="U9" s="7" t="s">
        <v>16</v>
      </c>
      <c r="V9" s="7" t="s">
        <v>17</v>
      </c>
      <c r="W9" s="7" t="s">
        <v>18</v>
      </c>
      <c r="X9" s="7" t="s">
        <v>19</v>
      </c>
      <c r="Y9" s="10"/>
    </row>
    <row r="10" spans="1:25" x14ac:dyDescent="0.15">
      <c r="E10" s="8">
        <v>1</v>
      </c>
      <c r="F10" s="8">
        <f>E10+1</f>
        <v>2</v>
      </c>
      <c r="G10" s="8">
        <f t="shared" ref="G10:X10" si="0">F10+1</f>
        <v>3</v>
      </c>
      <c r="H10" s="8">
        <f t="shared" si="0"/>
        <v>4</v>
      </c>
      <c r="I10" s="8">
        <f t="shared" si="0"/>
        <v>5</v>
      </c>
      <c r="J10" s="8">
        <f t="shared" si="0"/>
        <v>6</v>
      </c>
      <c r="K10" s="8">
        <f t="shared" si="0"/>
        <v>7</v>
      </c>
      <c r="L10" s="8">
        <f t="shared" si="0"/>
        <v>8</v>
      </c>
      <c r="M10" s="8">
        <f t="shared" si="0"/>
        <v>9</v>
      </c>
      <c r="N10" s="8">
        <f t="shared" si="0"/>
        <v>10</v>
      </c>
      <c r="O10" s="8">
        <f t="shared" si="0"/>
        <v>11</v>
      </c>
      <c r="P10" s="8">
        <f t="shared" si="0"/>
        <v>12</v>
      </c>
      <c r="Q10" s="8">
        <f t="shared" si="0"/>
        <v>13</v>
      </c>
      <c r="R10" s="8">
        <f t="shared" si="0"/>
        <v>14</v>
      </c>
      <c r="S10" s="8">
        <f t="shared" si="0"/>
        <v>15</v>
      </c>
      <c r="T10" s="8">
        <f t="shared" si="0"/>
        <v>16</v>
      </c>
      <c r="U10" s="8">
        <f t="shared" si="0"/>
        <v>17</v>
      </c>
      <c r="V10" s="8">
        <f t="shared" si="0"/>
        <v>18</v>
      </c>
      <c r="W10" s="8">
        <f t="shared" si="0"/>
        <v>19</v>
      </c>
      <c r="X10" s="8">
        <f t="shared" si="0"/>
        <v>20</v>
      </c>
      <c r="Y10" s="11" t="s">
        <v>29</v>
      </c>
    </row>
    <row r="11" spans="1:25" x14ac:dyDescent="0.15">
      <c r="E11" s="9">
        <v>43555</v>
      </c>
      <c r="F11" s="9">
        <f>DATE(YEAR(E11)+1,MONTH(E11),DAY(E11))</f>
        <v>43921</v>
      </c>
      <c r="G11" s="9">
        <f t="shared" ref="G11:X11" si="1">DATE(YEAR(F11)+1,MONTH(F11),DAY(F11))</f>
        <v>44286</v>
      </c>
      <c r="H11" s="9">
        <f t="shared" si="1"/>
        <v>44651</v>
      </c>
      <c r="I11" s="9">
        <f t="shared" si="1"/>
        <v>45016</v>
      </c>
      <c r="J11" s="9">
        <f t="shared" si="1"/>
        <v>45382</v>
      </c>
      <c r="K11" s="9">
        <f t="shared" si="1"/>
        <v>45747</v>
      </c>
      <c r="L11" s="9">
        <f t="shared" si="1"/>
        <v>46112</v>
      </c>
      <c r="M11" s="9">
        <f t="shared" si="1"/>
        <v>46477</v>
      </c>
      <c r="N11" s="9">
        <f t="shared" si="1"/>
        <v>46843</v>
      </c>
      <c r="O11" s="9">
        <f t="shared" si="1"/>
        <v>47208</v>
      </c>
      <c r="P11" s="9">
        <f t="shared" si="1"/>
        <v>47573</v>
      </c>
      <c r="Q11" s="9">
        <f t="shared" si="1"/>
        <v>47938</v>
      </c>
      <c r="R11" s="9">
        <f t="shared" si="1"/>
        <v>48304</v>
      </c>
      <c r="S11" s="9">
        <f t="shared" si="1"/>
        <v>48669</v>
      </c>
      <c r="T11" s="9">
        <f t="shared" si="1"/>
        <v>49034</v>
      </c>
      <c r="U11" s="9">
        <f t="shared" si="1"/>
        <v>49399</v>
      </c>
      <c r="V11" s="9">
        <f t="shared" si="1"/>
        <v>49765</v>
      </c>
      <c r="W11" s="9">
        <f t="shared" si="1"/>
        <v>50130</v>
      </c>
      <c r="X11" s="9">
        <f t="shared" si="1"/>
        <v>50495</v>
      </c>
      <c r="Y11" s="12"/>
    </row>
    <row r="12" spans="1:25" x14ac:dyDescent="0.15">
      <c r="B12" s="71" t="s">
        <v>27</v>
      </c>
      <c r="C12" s="86"/>
      <c r="D12" s="73"/>
      <c r="E12" s="104">
        <f>SUM(E13:E17)</f>
        <v>0</v>
      </c>
      <c r="F12" s="104">
        <f t="shared" ref="F12:X12" si="2">SUM(F13:F17)</f>
        <v>0</v>
      </c>
      <c r="G12" s="104">
        <f t="shared" si="2"/>
        <v>0</v>
      </c>
      <c r="H12" s="104">
        <f t="shared" si="2"/>
        <v>0</v>
      </c>
      <c r="I12" s="104">
        <f t="shared" si="2"/>
        <v>0</v>
      </c>
      <c r="J12" s="104">
        <f t="shared" si="2"/>
        <v>0</v>
      </c>
      <c r="K12" s="104">
        <f t="shared" si="2"/>
        <v>0</v>
      </c>
      <c r="L12" s="104">
        <f t="shared" si="2"/>
        <v>0</v>
      </c>
      <c r="M12" s="104">
        <f t="shared" si="2"/>
        <v>0</v>
      </c>
      <c r="N12" s="104">
        <f t="shared" si="2"/>
        <v>0</v>
      </c>
      <c r="O12" s="104">
        <f t="shared" si="2"/>
        <v>0</v>
      </c>
      <c r="P12" s="104">
        <f t="shared" si="2"/>
        <v>0</v>
      </c>
      <c r="Q12" s="104">
        <f t="shared" si="2"/>
        <v>0</v>
      </c>
      <c r="R12" s="104">
        <f t="shared" si="2"/>
        <v>0</v>
      </c>
      <c r="S12" s="104">
        <f t="shared" si="2"/>
        <v>0</v>
      </c>
      <c r="T12" s="104">
        <f t="shared" si="2"/>
        <v>0</v>
      </c>
      <c r="U12" s="104">
        <f t="shared" si="2"/>
        <v>0</v>
      </c>
      <c r="V12" s="104">
        <f t="shared" si="2"/>
        <v>0</v>
      </c>
      <c r="W12" s="104">
        <f t="shared" si="2"/>
        <v>0</v>
      </c>
      <c r="X12" s="104">
        <f t="shared" si="2"/>
        <v>0</v>
      </c>
      <c r="Y12" s="104">
        <f>SUM(E12:X12)</f>
        <v>0</v>
      </c>
    </row>
    <row r="13" spans="1:25" x14ac:dyDescent="0.15">
      <c r="B13" s="87"/>
      <c r="C13" s="88" t="s">
        <v>20</v>
      </c>
      <c r="D13" s="89"/>
      <c r="E13" s="110"/>
      <c r="F13" s="110"/>
      <c r="G13" s="110"/>
      <c r="H13" s="110"/>
      <c r="I13" s="110"/>
      <c r="J13" s="110"/>
      <c r="K13" s="110"/>
      <c r="L13" s="110"/>
      <c r="M13" s="110"/>
      <c r="N13" s="110"/>
      <c r="O13" s="110"/>
      <c r="P13" s="110"/>
      <c r="Q13" s="110"/>
      <c r="R13" s="110"/>
      <c r="S13" s="110"/>
      <c r="T13" s="110"/>
      <c r="U13" s="110"/>
      <c r="V13" s="110"/>
      <c r="W13" s="110"/>
      <c r="X13" s="110"/>
      <c r="Y13" s="105">
        <f t="shared" ref="Y13:Y39" si="3">SUM(E13:X13)</f>
        <v>0</v>
      </c>
    </row>
    <row r="14" spans="1:25" x14ac:dyDescent="0.15">
      <c r="B14" s="87"/>
      <c r="C14" s="90" t="s">
        <v>21</v>
      </c>
      <c r="D14" s="74"/>
      <c r="E14" s="111"/>
      <c r="F14" s="111"/>
      <c r="G14" s="111"/>
      <c r="H14" s="111"/>
      <c r="I14" s="111"/>
      <c r="J14" s="111"/>
      <c r="K14" s="111"/>
      <c r="L14" s="111"/>
      <c r="M14" s="111"/>
      <c r="N14" s="111"/>
      <c r="O14" s="111"/>
      <c r="P14" s="111"/>
      <c r="Q14" s="111"/>
      <c r="R14" s="111"/>
      <c r="S14" s="111"/>
      <c r="T14" s="111"/>
      <c r="U14" s="111"/>
      <c r="V14" s="111"/>
      <c r="W14" s="111"/>
      <c r="X14" s="111"/>
      <c r="Y14" s="106">
        <f t="shared" si="3"/>
        <v>0</v>
      </c>
    </row>
    <row r="15" spans="1:25" x14ac:dyDescent="0.15">
      <c r="B15" s="87"/>
      <c r="C15" s="90" t="s">
        <v>22</v>
      </c>
      <c r="D15" s="74"/>
      <c r="E15" s="111"/>
      <c r="F15" s="111"/>
      <c r="G15" s="111"/>
      <c r="H15" s="111"/>
      <c r="I15" s="111"/>
      <c r="J15" s="111"/>
      <c r="K15" s="111"/>
      <c r="L15" s="111"/>
      <c r="M15" s="111"/>
      <c r="N15" s="111"/>
      <c r="O15" s="111"/>
      <c r="P15" s="111"/>
      <c r="Q15" s="111"/>
      <c r="R15" s="111"/>
      <c r="S15" s="111"/>
      <c r="T15" s="111"/>
      <c r="U15" s="111"/>
      <c r="V15" s="111"/>
      <c r="W15" s="111"/>
      <c r="X15" s="111"/>
      <c r="Y15" s="106">
        <f t="shared" si="3"/>
        <v>0</v>
      </c>
    </row>
    <row r="16" spans="1:25" x14ac:dyDescent="0.15">
      <c r="B16" s="87"/>
      <c r="C16" s="90"/>
      <c r="D16" s="74"/>
      <c r="E16" s="111"/>
      <c r="F16" s="111"/>
      <c r="G16" s="111"/>
      <c r="H16" s="111"/>
      <c r="I16" s="111"/>
      <c r="J16" s="111"/>
      <c r="K16" s="111"/>
      <c r="L16" s="111"/>
      <c r="M16" s="111"/>
      <c r="N16" s="111"/>
      <c r="O16" s="111"/>
      <c r="P16" s="111"/>
      <c r="Q16" s="111"/>
      <c r="R16" s="111"/>
      <c r="S16" s="111"/>
      <c r="T16" s="111"/>
      <c r="U16" s="111"/>
      <c r="V16" s="111"/>
      <c r="W16" s="111"/>
      <c r="X16" s="111"/>
      <c r="Y16" s="106">
        <f t="shared" si="3"/>
        <v>0</v>
      </c>
    </row>
    <row r="17" spans="2:25" x14ac:dyDescent="0.15">
      <c r="B17" s="87"/>
      <c r="C17" s="90"/>
      <c r="D17" s="74"/>
      <c r="E17" s="111"/>
      <c r="F17" s="111"/>
      <c r="G17" s="111"/>
      <c r="H17" s="111"/>
      <c r="I17" s="111"/>
      <c r="J17" s="111"/>
      <c r="K17" s="111"/>
      <c r="L17" s="111"/>
      <c r="M17" s="111"/>
      <c r="N17" s="111"/>
      <c r="O17" s="111"/>
      <c r="P17" s="111"/>
      <c r="Q17" s="111"/>
      <c r="R17" s="111"/>
      <c r="S17" s="111"/>
      <c r="T17" s="111"/>
      <c r="U17" s="111"/>
      <c r="V17" s="111"/>
      <c r="W17" s="111"/>
      <c r="X17" s="111"/>
      <c r="Y17" s="101">
        <f t="shared" si="3"/>
        <v>0</v>
      </c>
    </row>
    <row r="18" spans="2:25" x14ac:dyDescent="0.15">
      <c r="B18" s="71" t="s">
        <v>23</v>
      </c>
      <c r="C18" s="86"/>
      <c r="D18" s="73"/>
      <c r="E18" s="99">
        <f>SUM(E19:E25)</f>
        <v>0</v>
      </c>
      <c r="F18" s="99">
        <f t="shared" ref="F18:X18" si="4">SUM(F19:F25)</f>
        <v>0</v>
      </c>
      <c r="G18" s="99">
        <f t="shared" si="4"/>
        <v>0</v>
      </c>
      <c r="H18" s="99">
        <f t="shared" si="4"/>
        <v>0</v>
      </c>
      <c r="I18" s="99">
        <f t="shared" si="4"/>
        <v>0</v>
      </c>
      <c r="J18" s="99">
        <f t="shared" si="4"/>
        <v>0</v>
      </c>
      <c r="K18" s="99">
        <f t="shared" si="4"/>
        <v>0</v>
      </c>
      <c r="L18" s="99">
        <f t="shared" si="4"/>
        <v>0</v>
      </c>
      <c r="M18" s="99">
        <f t="shared" si="4"/>
        <v>0</v>
      </c>
      <c r="N18" s="99">
        <f t="shared" si="4"/>
        <v>0</v>
      </c>
      <c r="O18" s="99">
        <f t="shared" si="4"/>
        <v>0</v>
      </c>
      <c r="P18" s="99">
        <f t="shared" si="4"/>
        <v>0</v>
      </c>
      <c r="Q18" s="99">
        <f t="shared" si="4"/>
        <v>0</v>
      </c>
      <c r="R18" s="99">
        <f t="shared" si="4"/>
        <v>0</v>
      </c>
      <c r="S18" s="99">
        <f t="shared" si="4"/>
        <v>0</v>
      </c>
      <c r="T18" s="99">
        <f t="shared" si="4"/>
        <v>0</v>
      </c>
      <c r="U18" s="99">
        <f t="shared" si="4"/>
        <v>0</v>
      </c>
      <c r="V18" s="99">
        <f t="shared" si="4"/>
        <v>0</v>
      </c>
      <c r="W18" s="99">
        <f t="shared" si="4"/>
        <v>0</v>
      </c>
      <c r="X18" s="99">
        <f t="shared" si="4"/>
        <v>0</v>
      </c>
      <c r="Y18" s="104">
        <f t="shared" si="3"/>
        <v>0</v>
      </c>
    </row>
    <row r="19" spans="2:25" x14ac:dyDescent="0.15">
      <c r="B19" s="87"/>
      <c r="C19" s="88" t="s">
        <v>24</v>
      </c>
      <c r="D19" s="89"/>
      <c r="E19" s="110"/>
      <c r="F19" s="110"/>
      <c r="G19" s="110"/>
      <c r="H19" s="110"/>
      <c r="I19" s="110"/>
      <c r="J19" s="110"/>
      <c r="K19" s="110"/>
      <c r="L19" s="110"/>
      <c r="M19" s="110"/>
      <c r="N19" s="110"/>
      <c r="O19" s="110"/>
      <c r="P19" s="110"/>
      <c r="Q19" s="110"/>
      <c r="R19" s="110"/>
      <c r="S19" s="110"/>
      <c r="T19" s="110"/>
      <c r="U19" s="110"/>
      <c r="V19" s="110"/>
      <c r="W19" s="110"/>
      <c r="X19" s="110"/>
      <c r="Y19" s="105">
        <f t="shared" si="3"/>
        <v>0</v>
      </c>
    </row>
    <row r="20" spans="2:25" x14ac:dyDescent="0.15">
      <c r="B20" s="87"/>
      <c r="C20" s="90" t="s">
        <v>25</v>
      </c>
      <c r="D20" s="74"/>
      <c r="E20" s="111"/>
      <c r="F20" s="111"/>
      <c r="G20" s="111"/>
      <c r="H20" s="111"/>
      <c r="I20" s="111"/>
      <c r="J20" s="111"/>
      <c r="K20" s="111"/>
      <c r="L20" s="111"/>
      <c r="M20" s="111"/>
      <c r="N20" s="111"/>
      <c r="O20" s="111"/>
      <c r="P20" s="111"/>
      <c r="Q20" s="111"/>
      <c r="R20" s="111"/>
      <c r="S20" s="111"/>
      <c r="T20" s="111"/>
      <c r="U20" s="111"/>
      <c r="V20" s="111"/>
      <c r="W20" s="111"/>
      <c r="X20" s="111"/>
      <c r="Y20" s="106">
        <f t="shared" si="3"/>
        <v>0</v>
      </c>
    </row>
    <row r="21" spans="2:25" x14ac:dyDescent="0.15">
      <c r="B21" s="87"/>
      <c r="C21" s="90" t="s">
        <v>92</v>
      </c>
      <c r="D21" s="74"/>
      <c r="E21" s="111"/>
      <c r="F21" s="111"/>
      <c r="G21" s="111"/>
      <c r="H21" s="111"/>
      <c r="I21" s="111"/>
      <c r="J21" s="111"/>
      <c r="K21" s="111"/>
      <c r="L21" s="111"/>
      <c r="M21" s="111"/>
      <c r="N21" s="111"/>
      <c r="O21" s="111"/>
      <c r="P21" s="111"/>
      <c r="Q21" s="111"/>
      <c r="R21" s="111"/>
      <c r="S21" s="111"/>
      <c r="T21" s="111"/>
      <c r="U21" s="111"/>
      <c r="V21" s="111"/>
      <c r="W21" s="111"/>
      <c r="X21" s="111"/>
      <c r="Y21" s="106">
        <f t="shared" si="3"/>
        <v>0</v>
      </c>
    </row>
    <row r="22" spans="2:25" x14ac:dyDescent="0.15">
      <c r="B22" s="87"/>
      <c r="C22" s="90" t="s">
        <v>113</v>
      </c>
      <c r="D22" s="74"/>
      <c r="E22" s="101">
        <f>改築!E321</f>
        <v>0</v>
      </c>
      <c r="F22" s="101">
        <f>改築!F321</f>
        <v>0</v>
      </c>
      <c r="G22" s="101">
        <f>改築!G321</f>
        <v>0</v>
      </c>
      <c r="H22" s="101">
        <f>改築!H321</f>
        <v>0</v>
      </c>
      <c r="I22" s="101">
        <f>改築!I321</f>
        <v>0</v>
      </c>
      <c r="J22" s="101">
        <f>改築!J321</f>
        <v>0</v>
      </c>
      <c r="K22" s="101">
        <f>改築!K321</f>
        <v>0</v>
      </c>
      <c r="L22" s="101">
        <f>改築!L321</f>
        <v>0</v>
      </c>
      <c r="M22" s="101">
        <f>改築!M321</f>
        <v>0</v>
      </c>
      <c r="N22" s="101">
        <f>改築!N321</f>
        <v>0</v>
      </c>
      <c r="O22" s="101">
        <f>改築!O321</f>
        <v>0</v>
      </c>
      <c r="P22" s="101">
        <f>改築!P321</f>
        <v>0</v>
      </c>
      <c r="Q22" s="101">
        <f>改築!Q321</f>
        <v>0</v>
      </c>
      <c r="R22" s="101">
        <f>改築!R321</f>
        <v>0</v>
      </c>
      <c r="S22" s="101">
        <f>改築!S321</f>
        <v>0</v>
      </c>
      <c r="T22" s="101">
        <f>改築!T321</f>
        <v>0</v>
      </c>
      <c r="U22" s="101">
        <f>改築!U321</f>
        <v>0</v>
      </c>
      <c r="V22" s="101">
        <f>改築!V321</f>
        <v>0</v>
      </c>
      <c r="W22" s="101">
        <f>改築!W321</f>
        <v>0</v>
      </c>
      <c r="X22" s="101">
        <f>改築!X321</f>
        <v>0</v>
      </c>
      <c r="Y22" s="106">
        <f t="shared" si="3"/>
        <v>0</v>
      </c>
    </row>
    <row r="23" spans="2:25" x14ac:dyDescent="0.15">
      <c r="B23" s="87"/>
      <c r="C23" s="90" t="s">
        <v>67</v>
      </c>
      <c r="D23" s="74"/>
      <c r="E23" s="101">
        <f>運営権!E9</f>
        <v>0</v>
      </c>
      <c r="F23" s="101">
        <f>運営権!F9</f>
        <v>0</v>
      </c>
      <c r="G23" s="101">
        <f>運営権!G9</f>
        <v>0</v>
      </c>
      <c r="H23" s="101">
        <f>運営権!H9</f>
        <v>0</v>
      </c>
      <c r="I23" s="101">
        <f>運営権!I9</f>
        <v>0</v>
      </c>
      <c r="J23" s="101">
        <f>運営権!J9</f>
        <v>0</v>
      </c>
      <c r="K23" s="101">
        <f>運営権!K9</f>
        <v>0</v>
      </c>
      <c r="L23" s="101">
        <f>運営権!L9</f>
        <v>0</v>
      </c>
      <c r="M23" s="101">
        <f>運営権!M9</f>
        <v>0</v>
      </c>
      <c r="N23" s="101">
        <f>運営権!N9</f>
        <v>0</v>
      </c>
      <c r="O23" s="101">
        <f>運営権!O9</f>
        <v>0</v>
      </c>
      <c r="P23" s="101">
        <f>運営権!P9</f>
        <v>0</v>
      </c>
      <c r="Q23" s="101">
        <f>運営権!Q9</f>
        <v>0</v>
      </c>
      <c r="R23" s="101">
        <f>運営権!R9</f>
        <v>0</v>
      </c>
      <c r="S23" s="101">
        <f>運営権!S9</f>
        <v>0</v>
      </c>
      <c r="T23" s="101">
        <f>運営権!T9</f>
        <v>0</v>
      </c>
      <c r="U23" s="101">
        <f>運営権!U9</f>
        <v>0</v>
      </c>
      <c r="V23" s="101">
        <f>運営権!V9</f>
        <v>0</v>
      </c>
      <c r="W23" s="101">
        <f>運営権!W9</f>
        <v>0</v>
      </c>
      <c r="X23" s="101">
        <f>運営権!X9</f>
        <v>0</v>
      </c>
      <c r="Y23" s="101">
        <f t="shared" si="3"/>
        <v>0</v>
      </c>
    </row>
    <row r="24" spans="2:25" x14ac:dyDescent="0.15">
      <c r="B24" s="87"/>
      <c r="C24" s="90"/>
      <c r="D24" s="74"/>
      <c r="E24" s="111"/>
      <c r="F24" s="111"/>
      <c r="G24" s="111"/>
      <c r="H24" s="111"/>
      <c r="I24" s="111"/>
      <c r="J24" s="111"/>
      <c r="K24" s="111"/>
      <c r="L24" s="111"/>
      <c r="M24" s="111"/>
      <c r="N24" s="111"/>
      <c r="O24" s="111"/>
      <c r="P24" s="111"/>
      <c r="Q24" s="111"/>
      <c r="R24" s="111"/>
      <c r="S24" s="111"/>
      <c r="T24" s="111"/>
      <c r="U24" s="111"/>
      <c r="V24" s="111"/>
      <c r="W24" s="111"/>
      <c r="X24" s="111"/>
      <c r="Y24" s="101">
        <f t="shared" si="3"/>
        <v>0</v>
      </c>
    </row>
    <row r="25" spans="2:25" x14ac:dyDescent="0.15">
      <c r="B25" s="87"/>
      <c r="C25" s="90"/>
      <c r="D25" s="74"/>
      <c r="E25" s="111"/>
      <c r="F25" s="111"/>
      <c r="G25" s="111"/>
      <c r="H25" s="111"/>
      <c r="I25" s="111"/>
      <c r="J25" s="111"/>
      <c r="K25" s="111"/>
      <c r="L25" s="111"/>
      <c r="M25" s="111"/>
      <c r="N25" s="111"/>
      <c r="O25" s="111"/>
      <c r="P25" s="111"/>
      <c r="Q25" s="111"/>
      <c r="R25" s="111"/>
      <c r="S25" s="111"/>
      <c r="T25" s="111"/>
      <c r="U25" s="111"/>
      <c r="V25" s="111"/>
      <c r="W25" s="111"/>
      <c r="X25" s="111"/>
      <c r="Y25" s="101">
        <f t="shared" si="3"/>
        <v>0</v>
      </c>
    </row>
    <row r="26" spans="2:25" x14ac:dyDescent="0.15">
      <c r="B26" s="33" t="s">
        <v>89</v>
      </c>
      <c r="C26" s="91"/>
      <c r="D26" s="66"/>
      <c r="E26" s="103">
        <f>SUM(E12,-E18)</f>
        <v>0</v>
      </c>
      <c r="F26" s="103">
        <f t="shared" ref="F26:X26" si="5">SUM(F12,-F18)</f>
        <v>0</v>
      </c>
      <c r="G26" s="103">
        <f t="shared" si="5"/>
        <v>0</v>
      </c>
      <c r="H26" s="103">
        <f t="shared" si="5"/>
        <v>0</v>
      </c>
      <c r="I26" s="103">
        <f t="shared" si="5"/>
        <v>0</v>
      </c>
      <c r="J26" s="103">
        <f t="shared" si="5"/>
        <v>0</v>
      </c>
      <c r="K26" s="103">
        <f t="shared" si="5"/>
        <v>0</v>
      </c>
      <c r="L26" s="103">
        <f t="shared" si="5"/>
        <v>0</v>
      </c>
      <c r="M26" s="103">
        <f t="shared" si="5"/>
        <v>0</v>
      </c>
      <c r="N26" s="103">
        <f t="shared" si="5"/>
        <v>0</v>
      </c>
      <c r="O26" s="103">
        <f t="shared" si="5"/>
        <v>0</v>
      </c>
      <c r="P26" s="103">
        <f t="shared" si="5"/>
        <v>0</v>
      </c>
      <c r="Q26" s="103">
        <f t="shared" si="5"/>
        <v>0</v>
      </c>
      <c r="R26" s="103">
        <f t="shared" si="5"/>
        <v>0</v>
      </c>
      <c r="S26" s="103">
        <f t="shared" si="5"/>
        <v>0</v>
      </c>
      <c r="T26" s="103">
        <f t="shared" si="5"/>
        <v>0</v>
      </c>
      <c r="U26" s="103">
        <f t="shared" si="5"/>
        <v>0</v>
      </c>
      <c r="V26" s="103">
        <f t="shared" si="5"/>
        <v>0</v>
      </c>
      <c r="W26" s="103">
        <f t="shared" si="5"/>
        <v>0</v>
      </c>
      <c r="X26" s="103">
        <f t="shared" si="5"/>
        <v>0</v>
      </c>
      <c r="Y26" s="107">
        <f t="shared" si="3"/>
        <v>0</v>
      </c>
    </row>
    <row r="27" spans="2:25" x14ac:dyDescent="0.15">
      <c r="B27" s="71" t="s">
        <v>26</v>
      </c>
      <c r="C27" s="86"/>
      <c r="D27" s="73"/>
      <c r="E27" s="99">
        <f>SUM(E28:E30)</f>
        <v>0</v>
      </c>
      <c r="F27" s="99">
        <f t="shared" ref="F27:X27" si="6">SUM(F28:F30)</f>
        <v>0</v>
      </c>
      <c r="G27" s="99">
        <f t="shared" si="6"/>
        <v>0</v>
      </c>
      <c r="H27" s="99">
        <f t="shared" si="6"/>
        <v>0</v>
      </c>
      <c r="I27" s="99">
        <f t="shared" si="6"/>
        <v>0</v>
      </c>
      <c r="J27" s="99">
        <f t="shared" si="6"/>
        <v>0</v>
      </c>
      <c r="K27" s="99">
        <f t="shared" si="6"/>
        <v>0</v>
      </c>
      <c r="L27" s="99">
        <f t="shared" si="6"/>
        <v>0</v>
      </c>
      <c r="M27" s="99">
        <f t="shared" si="6"/>
        <v>0</v>
      </c>
      <c r="N27" s="99">
        <f t="shared" si="6"/>
        <v>0</v>
      </c>
      <c r="O27" s="99">
        <f t="shared" si="6"/>
        <v>0</v>
      </c>
      <c r="P27" s="99">
        <f t="shared" si="6"/>
        <v>0</v>
      </c>
      <c r="Q27" s="99">
        <f t="shared" si="6"/>
        <v>0</v>
      </c>
      <c r="R27" s="99">
        <f t="shared" si="6"/>
        <v>0</v>
      </c>
      <c r="S27" s="99">
        <f t="shared" si="6"/>
        <v>0</v>
      </c>
      <c r="T27" s="99">
        <f t="shared" si="6"/>
        <v>0</v>
      </c>
      <c r="U27" s="99">
        <f t="shared" si="6"/>
        <v>0</v>
      </c>
      <c r="V27" s="99">
        <f t="shared" si="6"/>
        <v>0</v>
      </c>
      <c r="W27" s="99">
        <f t="shared" si="6"/>
        <v>0</v>
      </c>
      <c r="X27" s="99">
        <f t="shared" si="6"/>
        <v>0</v>
      </c>
      <c r="Y27" s="104">
        <f t="shared" si="3"/>
        <v>0</v>
      </c>
    </row>
    <row r="28" spans="2:25" x14ac:dyDescent="0.15">
      <c r="B28" s="87"/>
      <c r="C28" s="88"/>
      <c r="D28" s="89"/>
      <c r="E28" s="110"/>
      <c r="F28" s="110"/>
      <c r="G28" s="110"/>
      <c r="H28" s="110"/>
      <c r="I28" s="110"/>
      <c r="J28" s="110"/>
      <c r="K28" s="110"/>
      <c r="L28" s="110"/>
      <c r="M28" s="110"/>
      <c r="N28" s="110"/>
      <c r="O28" s="110"/>
      <c r="P28" s="110"/>
      <c r="Q28" s="110"/>
      <c r="R28" s="110"/>
      <c r="S28" s="110"/>
      <c r="T28" s="110"/>
      <c r="U28" s="110"/>
      <c r="V28" s="110"/>
      <c r="W28" s="110"/>
      <c r="X28" s="110"/>
      <c r="Y28" s="105">
        <f t="shared" si="3"/>
        <v>0</v>
      </c>
    </row>
    <row r="29" spans="2:25" x14ac:dyDescent="0.15">
      <c r="B29" s="87"/>
      <c r="C29" s="92"/>
      <c r="D29" s="93"/>
      <c r="E29" s="112"/>
      <c r="F29" s="112"/>
      <c r="G29" s="112"/>
      <c r="H29" s="112"/>
      <c r="I29" s="112"/>
      <c r="J29" s="112"/>
      <c r="K29" s="112"/>
      <c r="L29" s="112"/>
      <c r="M29" s="112"/>
      <c r="N29" s="112"/>
      <c r="O29" s="112"/>
      <c r="P29" s="112"/>
      <c r="Q29" s="112"/>
      <c r="R29" s="112"/>
      <c r="S29" s="112"/>
      <c r="T29" s="112"/>
      <c r="U29" s="112"/>
      <c r="V29" s="112"/>
      <c r="W29" s="112"/>
      <c r="X29" s="112"/>
      <c r="Y29" s="109">
        <f>SUM(E29:X29)</f>
        <v>0</v>
      </c>
    </row>
    <row r="30" spans="2:25" x14ac:dyDescent="0.15">
      <c r="B30" s="87"/>
      <c r="C30" s="90"/>
      <c r="D30" s="74"/>
      <c r="E30" s="111"/>
      <c r="F30" s="111"/>
      <c r="G30" s="111"/>
      <c r="H30" s="111"/>
      <c r="I30" s="111"/>
      <c r="J30" s="111"/>
      <c r="K30" s="111"/>
      <c r="L30" s="111"/>
      <c r="M30" s="111"/>
      <c r="N30" s="111"/>
      <c r="O30" s="111"/>
      <c r="P30" s="111"/>
      <c r="Q30" s="111"/>
      <c r="R30" s="111"/>
      <c r="S30" s="111"/>
      <c r="T30" s="111"/>
      <c r="U30" s="111"/>
      <c r="V30" s="111"/>
      <c r="W30" s="111"/>
      <c r="X30" s="111"/>
      <c r="Y30" s="101">
        <f t="shared" si="3"/>
        <v>0</v>
      </c>
    </row>
    <row r="31" spans="2:25" x14ac:dyDescent="0.15">
      <c r="B31" s="71" t="s">
        <v>28</v>
      </c>
      <c r="C31" s="86"/>
      <c r="D31" s="73"/>
      <c r="E31" s="99">
        <f>SUM(E32:E34)</f>
        <v>0</v>
      </c>
      <c r="F31" s="99">
        <f t="shared" ref="F31:X31" si="7">SUM(F32:F34)</f>
        <v>0</v>
      </c>
      <c r="G31" s="99">
        <f t="shared" si="7"/>
        <v>0</v>
      </c>
      <c r="H31" s="99">
        <f t="shared" si="7"/>
        <v>0</v>
      </c>
      <c r="I31" s="99">
        <f t="shared" si="7"/>
        <v>0</v>
      </c>
      <c r="J31" s="99">
        <f t="shared" si="7"/>
        <v>0</v>
      </c>
      <c r="K31" s="99">
        <f t="shared" si="7"/>
        <v>0</v>
      </c>
      <c r="L31" s="99">
        <f t="shared" si="7"/>
        <v>0</v>
      </c>
      <c r="M31" s="99">
        <f t="shared" si="7"/>
        <v>0</v>
      </c>
      <c r="N31" s="99">
        <f t="shared" si="7"/>
        <v>0</v>
      </c>
      <c r="O31" s="99">
        <f t="shared" si="7"/>
        <v>0</v>
      </c>
      <c r="P31" s="99">
        <f t="shared" si="7"/>
        <v>0</v>
      </c>
      <c r="Q31" s="99">
        <f t="shared" si="7"/>
        <v>0</v>
      </c>
      <c r="R31" s="99">
        <f t="shared" si="7"/>
        <v>0</v>
      </c>
      <c r="S31" s="99">
        <f t="shared" si="7"/>
        <v>0</v>
      </c>
      <c r="T31" s="99">
        <f t="shared" si="7"/>
        <v>0</v>
      </c>
      <c r="U31" s="99">
        <f t="shared" si="7"/>
        <v>0</v>
      </c>
      <c r="V31" s="99">
        <f t="shared" si="7"/>
        <v>0</v>
      </c>
      <c r="W31" s="99">
        <f t="shared" si="7"/>
        <v>0</v>
      </c>
      <c r="X31" s="99">
        <f t="shared" si="7"/>
        <v>0</v>
      </c>
      <c r="Y31" s="104">
        <f t="shared" si="3"/>
        <v>0</v>
      </c>
    </row>
    <row r="32" spans="2:25" x14ac:dyDescent="0.15">
      <c r="B32" s="87"/>
      <c r="C32" s="88" t="s">
        <v>91</v>
      </c>
      <c r="D32" s="89"/>
      <c r="E32" s="102">
        <f>E62*1%</f>
        <v>0</v>
      </c>
      <c r="F32" s="102">
        <f t="shared" ref="F32:X32" si="8">F62*1%</f>
        <v>0</v>
      </c>
      <c r="G32" s="102">
        <f t="shared" si="8"/>
        <v>0</v>
      </c>
      <c r="H32" s="102">
        <f t="shared" si="8"/>
        <v>0</v>
      </c>
      <c r="I32" s="102">
        <f t="shared" si="8"/>
        <v>0</v>
      </c>
      <c r="J32" s="102">
        <f t="shared" si="8"/>
        <v>0</v>
      </c>
      <c r="K32" s="102">
        <f t="shared" si="8"/>
        <v>0</v>
      </c>
      <c r="L32" s="102">
        <f t="shared" si="8"/>
        <v>0</v>
      </c>
      <c r="M32" s="102">
        <f t="shared" si="8"/>
        <v>0</v>
      </c>
      <c r="N32" s="102">
        <f t="shared" si="8"/>
        <v>0</v>
      </c>
      <c r="O32" s="102">
        <f t="shared" si="8"/>
        <v>0</v>
      </c>
      <c r="P32" s="102">
        <f t="shared" si="8"/>
        <v>0</v>
      </c>
      <c r="Q32" s="102">
        <f t="shared" si="8"/>
        <v>0</v>
      </c>
      <c r="R32" s="102">
        <f t="shared" si="8"/>
        <v>0</v>
      </c>
      <c r="S32" s="102">
        <f t="shared" si="8"/>
        <v>0</v>
      </c>
      <c r="T32" s="102">
        <f t="shared" si="8"/>
        <v>0</v>
      </c>
      <c r="U32" s="102">
        <f t="shared" si="8"/>
        <v>0</v>
      </c>
      <c r="V32" s="102">
        <f t="shared" si="8"/>
        <v>0</v>
      </c>
      <c r="W32" s="102">
        <f t="shared" si="8"/>
        <v>0</v>
      </c>
      <c r="X32" s="102">
        <f t="shared" si="8"/>
        <v>0</v>
      </c>
      <c r="Y32" s="105">
        <f t="shared" si="3"/>
        <v>0</v>
      </c>
    </row>
    <row r="33" spans="1:26" x14ac:dyDescent="0.15">
      <c r="B33" s="87"/>
      <c r="C33" s="92"/>
      <c r="D33" s="93"/>
      <c r="E33" s="112"/>
      <c r="F33" s="112"/>
      <c r="G33" s="112"/>
      <c r="H33" s="112"/>
      <c r="I33" s="112"/>
      <c r="J33" s="112"/>
      <c r="K33" s="112"/>
      <c r="L33" s="112"/>
      <c r="M33" s="112"/>
      <c r="N33" s="112"/>
      <c r="O33" s="112"/>
      <c r="P33" s="112"/>
      <c r="Q33" s="112"/>
      <c r="R33" s="112"/>
      <c r="S33" s="112"/>
      <c r="T33" s="112"/>
      <c r="U33" s="112"/>
      <c r="V33" s="112"/>
      <c r="W33" s="112"/>
      <c r="X33" s="112"/>
      <c r="Y33" s="109">
        <f>SUM(E33:X33)</f>
        <v>0</v>
      </c>
    </row>
    <row r="34" spans="1:26" x14ac:dyDescent="0.15">
      <c r="B34" s="87"/>
      <c r="C34" s="90"/>
      <c r="D34" s="74"/>
      <c r="E34" s="111"/>
      <c r="F34" s="111"/>
      <c r="G34" s="111"/>
      <c r="H34" s="111"/>
      <c r="I34" s="111"/>
      <c r="J34" s="111"/>
      <c r="K34" s="111"/>
      <c r="L34" s="111"/>
      <c r="M34" s="111"/>
      <c r="N34" s="111"/>
      <c r="O34" s="111"/>
      <c r="P34" s="111"/>
      <c r="Q34" s="111"/>
      <c r="R34" s="111"/>
      <c r="S34" s="111"/>
      <c r="T34" s="111"/>
      <c r="U34" s="111"/>
      <c r="V34" s="111"/>
      <c r="W34" s="111"/>
      <c r="X34" s="111"/>
      <c r="Y34" s="101">
        <f t="shared" si="3"/>
        <v>0</v>
      </c>
      <c r="Z34" s="13"/>
    </row>
    <row r="35" spans="1:26" x14ac:dyDescent="0.15">
      <c r="B35" s="33" t="s">
        <v>90</v>
      </c>
      <c r="C35" s="91"/>
      <c r="D35" s="66"/>
      <c r="E35" s="103">
        <f>SUM(E26:E27,-E31)</f>
        <v>0</v>
      </c>
      <c r="F35" s="103">
        <f t="shared" ref="F35:X35" si="9">SUM(F26:F27,-F31)</f>
        <v>0</v>
      </c>
      <c r="G35" s="103">
        <f t="shared" si="9"/>
        <v>0</v>
      </c>
      <c r="H35" s="103">
        <f t="shared" si="9"/>
        <v>0</v>
      </c>
      <c r="I35" s="103">
        <f t="shared" si="9"/>
        <v>0</v>
      </c>
      <c r="J35" s="103">
        <f t="shared" si="9"/>
        <v>0</v>
      </c>
      <c r="K35" s="103">
        <f t="shared" si="9"/>
        <v>0</v>
      </c>
      <c r="L35" s="103">
        <f t="shared" si="9"/>
        <v>0</v>
      </c>
      <c r="M35" s="103">
        <f t="shared" si="9"/>
        <v>0</v>
      </c>
      <c r="N35" s="103">
        <f t="shared" si="9"/>
        <v>0</v>
      </c>
      <c r="O35" s="103">
        <f t="shared" si="9"/>
        <v>0</v>
      </c>
      <c r="P35" s="103">
        <f t="shared" si="9"/>
        <v>0</v>
      </c>
      <c r="Q35" s="103">
        <f t="shared" si="9"/>
        <v>0</v>
      </c>
      <c r="R35" s="103">
        <f t="shared" si="9"/>
        <v>0</v>
      </c>
      <c r="S35" s="103">
        <f t="shared" si="9"/>
        <v>0</v>
      </c>
      <c r="T35" s="103">
        <f t="shared" si="9"/>
        <v>0</v>
      </c>
      <c r="U35" s="103">
        <f t="shared" si="9"/>
        <v>0</v>
      </c>
      <c r="V35" s="103">
        <f t="shared" si="9"/>
        <v>0</v>
      </c>
      <c r="W35" s="103">
        <f t="shared" si="9"/>
        <v>0</v>
      </c>
      <c r="X35" s="103">
        <f t="shared" si="9"/>
        <v>0</v>
      </c>
      <c r="Y35" s="107">
        <f t="shared" si="3"/>
        <v>0</v>
      </c>
    </row>
    <row r="36" spans="1:26" x14ac:dyDescent="0.15">
      <c r="B36" s="33" t="s">
        <v>88</v>
      </c>
      <c r="C36" s="91"/>
      <c r="D36" s="66"/>
      <c r="E36" s="103">
        <f>E35</f>
        <v>0</v>
      </c>
      <c r="F36" s="103">
        <f t="shared" ref="F36:X36" si="10">F35</f>
        <v>0</v>
      </c>
      <c r="G36" s="103">
        <f t="shared" si="10"/>
        <v>0</v>
      </c>
      <c r="H36" s="103">
        <f t="shared" si="10"/>
        <v>0</v>
      </c>
      <c r="I36" s="103">
        <f t="shared" si="10"/>
        <v>0</v>
      </c>
      <c r="J36" s="103">
        <f t="shared" si="10"/>
        <v>0</v>
      </c>
      <c r="K36" s="103">
        <f t="shared" si="10"/>
        <v>0</v>
      </c>
      <c r="L36" s="103">
        <f t="shared" si="10"/>
        <v>0</v>
      </c>
      <c r="M36" s="103">
        <f t="shared" si="10"/>
        <v>0</v>
      </c>
      <c r="N36" s="103">
        <f t="shared" si="10"/>
        <v>0</v>
      </c>
      <c r="O36" s="103">
        <f t="shared" si="10"/>
        <v>0</v>
      </c>
      <c r="P36" s="103">
        <f t="shared" si="10"/>
        <v>0</v>
      </c>
      <c r="Q36" s="103">
        <f t="shared" si="10"/>
        <v>0</v>
      </c>
      <c r="R36" s="103">
        <f t="shared" si="10"/>
        <v>0</v>
      </c>
      <c r="S36" s="103">
        <f t="shared" si="10"/>
        <v>0</v>
      </c>
      <c r="T36" s="103">
        <f t="shared" si="10"/>
        <v>0</v>
      </c>
      <c r="U36" s="103">
        <f t="shared" si="10"/>
        <v>0</v>
      </c>
      <c r="V36" s="103">
        <f t="shared" si="10"/>
        <v>0</v>
      </c>
      <c r="W36" s="103">
        <f t="shared" si="10"/>
        <v>0</v>
      </c>
      <c r="X36" s="103">
        <f t="shared" si="10"/>
        <v>0</v>
      </c>
      <c r="Y36" s="107">
        <f t="shared" si="3"/>
        <v>0</v>
      </c>
    </row>
    <row r="37" spans="1:26" x14ac:dyDescent="0.15">
      <c r="B37" s="33" t="s">
        <v>30</v>
      </c>
      <c r="C37" s="91"/>
      <c r="D37" s="115"/>
      <c r="E37" s="103">
        <f>MAX(E36*$D$37,0)</f>
        <v>0</v>
      </c>
      <c r="F37" s="103">
        <f t="shared" ref="F37:X37" si="11">MAX(F36*$D$37,0)</f>
        <v>0</v>
      </c>
      <c r="G37" s="103">
        <f t="shared" si="11"/>
        <v>0</v>
      </c>
      <c r="H37" s="103">
        <f t="shared" si="11"/>
        <v>0</v>
      </c>
      <c r="I37" s="103">
        <f t="shared" si="11"/>
        <v>0</v>
      </c>
      <c r="J37" s="103">
        <f t="shared" si="11"/>
        <v>0</v>
      </c>
      <c r="K37" s="103">
        <f t="shared" si="11"/>
        <v>0</v>
      </c>
      <c r="L37" s="103">
        <f t="shared" si="11"/>
        <v>0</v>
      </c>
      <c r="M37" s="103">
        <f t="shared" si="11"/>
        <v>0</v>
      </c>
      <c r="N37" s="103">
        <f t="shared" si="11"/>
        <v>0</v>
      </c>
      <c r="O37" s="103">
        <f t="shared" si="11"/>
        <v>0</v>
      </c>
      <c r="P37" s="103">
        <f t="shared" si="11"/>
        <v>0</v>
      </c>
      <c r="Q37" s="103">
        <f t="shared" si="11"/>
        <v>0</v>
      </c>
      <c r="R37" s="103">
        <f t="shared" si="11"/>
        <v>0</v>
      </c>
      <c r="S37" s="103">
        <f t="shared" si="11"/>
        <v>0</v>
      </c>
      <c r="T37" s="103">
        <f t="shared" si="11"/>
        <v>0</v>
      </c>
      <c r="U37" s="103">
        <f t="shared" si="11"/>
        <v>0</v>
      </c>
      <c r="V37" s="103">
        <f t="shared" si="11"/>
        <v>0</v>
      </c>
      <c r="W37" s="103">
        <f t="shared" si="11"/>
        <v>0</v>
      </c>
      <c r="X37" s="103">
        <f t="shared" si="11"/>
        <v>0</v>
      </c>
      <c r="Y37" s="107">
        <f t="shared" si="3"/>
        <v>0</v>
      </c>
    </row>
    <row r="38" spans="1:26" x14ac:dyDescent="0.15">
      <c r="B38" s="33" t="s">
        <v>31</v>
      </c>
      <c r="C38" s="91"/>
      <c r="D38" s="66"/>
      <c r="E38" s="113"/>
      <c r="F38" s="113"/>
      <c r="G38" s="113"/>
      <c r="H38" s="113"/>
      <c r="I38" s="113"/>
      <c r="J38" s="113"/>
      <c r="K38" s="113"/>
      <c r="L38" s="113"/>
      <c r="M38" s="113"/>
      <c r="N38" s="113"/>
      <c r="O38" s="113"/>
      <c r="P38" s="113"/>
      <c r="Q38" s="113"/>
      <c r="R38" s="113"/>
      <c r="S38" s="113"/>
      <c r="T38" s="113"/>
      <c r="U38" s="113"/>
      <c r="V38" s="113"/>
      <c r="W38" s="113"/>
      <c r="X38" s="113"/>
      <c r="Y38" s="107">
        <f t="shared" si="3"/>
        <v>0</v>
      </c>
    </row>
    <row r="39" spans="1:26" x14ac:dyDescent="0.15">
      <c r="B39" s="33" t="s">
        <v>87</v>
      </c>
      <c r="C39" s="91"/>
      <c r="D39" s="66"/>
      <c r="E39" s="103">
        <f t="shared" ref="E39:X39" si="12">SUM(E36,-E37,-E38)</f>
        <v>0</v>
      </c>
      <c r="F39" s="103">
        <f t="shared" si="12"/>
        <v>0</v>
      </c>
      <c r="G39" s="103">
        <f t="shared" si="12"/>
        <v>0</v>
      </c>
      <c r="H39" s="103">
        <f t="shared" si="12"/>
        <v>0</v>
      </c>
      <c r="I39" s="103">
        <f t="shared" si="12"/>
        <v>0</v>
      </c>
      <c r="J39" s="103">
        <f t="shared" si="12"/>
        <v>0</v>
      </c>
      <c r="K39" s="103">
        <f t="shared" si="12"/>
        <v>0</v>
      </c>
      <c r="L39" s="103">
        <f t="shared" si="12"/>
        <v>0</v>
      </c>
      <c r="M39" s="103">
        <f t="shared" si="12"/>
        <v>0</v>
      </c>
      <c r="N39" s="103">
        <f t="shared" si="12"/>
        <v>0</v>
      </c>
      <c r="O39" s="103">
        <f t="shared" si="12"/>
        <v>0</v>
      </c>
      <c r="P39" s="103">
        <f t="shared" si="12"/>
        <v>0</v>
      </c>
      <c r="Q39" s="103">
        <f t="shared" si="12"/>
        <v>0</v>
      </c>
      <c r="R39" s="103">
        <f t="shared" si="12"/>
        <v>0</v>
      </c>
      <c r="S39" s="103">
        <f t="shared" si="12"/>
        <v>0</v>
      </c>
      <c r="T39" s="103">
        <f t="shared" si="12"/>
        <v>0</v>
      </c>
      <c r="U39" s="103">
        <f t="shared" si="12"/>
        <v>0</v>
      </c>
      <c r="V39" s="103">
        <f t="shared" si="12"/>
        <v>0</v>
      </c>
      <c r="W39" s="103">
        <f t="shared" si="12"/>
        <v>0</v>
      </c>
      <c r="X39" s="103">
        <f t="shared" si="12"/>
        <v>0</v>
      </c>
      <c r="Y39" s="107">
        <f t="shared" si="3"/>
        <v>0</v>
      </c>
    </row>
    <row r="40" spans="1:26" x14ac:dyDescent="0.15">
      <c r="E40" s="13"/>
      <c r="F40" s="13"/>
      <c r="G40" s="13"/>
      <c r="H40" s="13"/>
      <c r="I40" s="13"/>
      <c r="J40" s="13"/>
      <c r="K40" s="13"/>
      <c r="L40" s="13"/>
      <c r="M40" s="13"/>
      <c r="N40" s="13"/>
      <c r="O40" s="13"/>
      <c r="P40" s="13"/>
      <c r="Q40" s="13"/>
      <c r="R40" s="13"/>
      <c r="S40" s="13"/>
      <c r="T40" s="13"/>
      <c r="U40" s="13"/>
      <c r="V40" s="13"/>
      <c r="W40" s="13"/>
      <c r="X40" s="13"/>
    </row>
    <row r="41" spans="1:26" ht="15.75" x14ac:dyDescent="0.15">
      <c r="A41" s="4" t="s">
        <v>33</v>
      </c>
      <c r="E41" s="13"/>
      <c r="F41" s="13"/>
      <c r="G41" s="13"/>
      <c r="H41" s="13"/>
      <c r="I41" s="13"/>
      <c r="J41" s="13"/>
      <c r="K41" s="13"/>
      <c r="L41" s="13"/>
      <c r="M41" s="13"/>
      <c r="N41" s="13"/>
      <c r="O41" s="13"/>
      <c r="P41" s="13"/>
      <c r="Q41" s="13"/>
      <c r="R41" s="13"/>
      <c r="S41" s="13"/>
      <c r="T41" s="13"/>
      <c r="U41" s="13"/>
      <c r="V41" s="13"/>
      <c r="W41" s="13"/>
      <c r="X41" s="13"/>
      <c r="Y41" s="53" t="s">
        <v>54</v>
      </c>
    </row>
    <row r="42" spans="1:26" x14ac:dyDescent="0.15">
      <c r="E42" s="7" t="s">
        <v>0</v>
      </c>
      <c r="F42" s="7" t="s">
        <v>1</v>
      </c>
      <c r="G42" s="7" t="s">
        <v>2</v>
      </c>
      <c r="H42" s="7" t="s">
        <v>3</v>
      </c>
      <c r="I42" s="7" t="s">
        <v>4</v>
      </c>
      <c r="J42" s="7" t="s">
        <v>5</v>
      </c>
      <c r="K42" s="7" t="s">
        <v>6</v>
      </c>
      <c r="L42" s="7" t="s">
        <v>7</v>
      </c>
      <c r="M42" s="7" t="s">
        <v>8</v>
      </c>
      <c r="N42" s="7" t="s">
        <v>9</v>
      </c>
      <c r="O42" s="7" t="s">
        <v>10</v>
      </c>
      <c r="P42" s="7" t="s">
        <v>11</v>
      </c>
      <c r="Q42" s="7" t="s">
        <v>12</v>
      </c>
      <c r="R42" s="7" t="s">
        <v>13</v>
      </c>
      <c r="S42" s="7" t="s">
        <v>14</v>
      </c>
      <c r="T42" s="7" t="s">
        <v>15</v>
      </c>
      <c r="U42" s="7" t="s">
        <v>16</v>
      </c>
      <c r="V42" s="7" t="s">
        <v>17</v>
      </c>
      <c r="W42" s="7" t="s">
        <v>18</v>
      </c>
      <c r="X42" s="7" t="s">
        <v>19</v>
      </c>
      <c r="Y42" s="10"/>
    </row>
    <row r="43" spans="1:26" x14ac:dyDescent="0.15">
      <c r="E43" s="8">
        <v>1</v>
      </c>
      <c r="F43" s="8">
        <f>E43+1</f>
        <v>2</v>
      </c>
      <c r="G43" s="8">
        <f t="shared" ref="G43:X43" si="13">F43+1</f>
        <v>3</v>
      </c>
      <c r="H43" s="8">
        <f t="shared" si="13"/>
        <v>4</v>
      </c>
      <c r="I43" s="8">
        <f t="shared" si="13"/>
        <v>5</v>
      </c>
      <c r="J43" s="8">
        <f t="shared" si="13"/>
        <v>6</v>
      </c>
      <c r="K43" s="8">
        <f t="shared" si="13"/>
        <v>7</v>
      </c>
      <c r="L43" s="8">
        <f t="shared" si="13"/>
        <v>8</v>
      </c>
      <c r="M43" s="8">
        <f t="shared" si="13"/>
        <v>9</v>
      </c>
      <c r="N43" s="8">
        <f t="shared" si="13"/>
        <v>10</v>
      </c>
      <c r="O43" s="8">
        <f t="shared" si="13"/>
        <v>11</v>
      </c>
      <c r="P43" s="8">
        <f t="shared" si="13"/>
        <v>12</v>
      </c>
      <c r="Q43" s="8">
        <f t="shared" si="13"/>
        <v>13</v>
      </c>
      <c r="R43" s="8">
        <f t="shared" si="13"/>
        <v>14</v>
      </c>
      <c r="S43" s="8">
        <f t="shared" si="13"/>
        <v>15</v>
      </c>
      <c r="T43" s="8">
        <f t="shared" si="13"/>
        <v>16</v>
      </c>
      <c r="U43" s="8">
        <f t="shared" si="13"/>
        <v>17</v>
      </c>
      <c r="V43" s="8">
        <f t="shared" si="13"/>
        <v>18</v>
      </c>
      <c r="W43" s="8">
        <f t="shared" si="13"/>
        <v>19</v>
      </c>
      <c r="X43" s="8">
        <f t="shared" si="13"/>
        <v>20</v>
      </c>
      <c r="Y43" s="11" t="s">
        <v>29</v>
      </c>
    </row>
    <row r="44" spans="1:26" x14ac:dyDescent="0.15">
      <c r="E44" s="9">
        <v>43555</v>
      </c>
      <c r="F44" s="9">
        <f>DATE(YEAR(E44)+1,MONTH(E44),DAY(E44))</f>
        <v>43921</v>
      </c>
      <c r="G44" s="9">
        <f t="shared" ref="G44:X44" si="14">DATE(YEAR(F44)+1,MONTH(F44),DAY(F44))</f>
        <v>44286</v>
      </c>
      <c r="H44" s="9">
        <f t="shared" si="14"/>
        <v>44651</v>
      </c>
      <c r="I44" s="9">
        <f t="shared" si="14"/>
        <v>45016</v>
      </c>
      <c r="J44" s="9">
        <f t="shared" si="14"/>
        <v>45382</v>
      </c>
      <c r="K44" s="9">
        <f t="shared" si="14"/>
        <v>45747</v>
      </c>
      <c r="L44" s="9">
        <f t="shared" si="14"/>
        <v>46112</v>
      </c>
      <c r="M44" s="9">
        <f t="shared" si="14"/>
        <v>46477</v>
      </c>
      <c r="N44" s="9">
        <f t="shared" si="14"/>
        <v>46843</v>
      </c>
      <c r="O44" s="9">
        <f t="shared" si="14"/>
        <v>47208</v>
      </c>
      <c r="P44" s="9">
        <f t="shared" si="14"/>
        <v>47573</v>
      </c>
      <c r="Q44" s="9">
        <f t="shared" si="14"/>
        <v>47938</v>
      </c>
      <c r="R44" s="9">
        <f t="shared" si="14"/>
        <v>48304</v>
      </c>
      <c r="S44" s="9">
        <f t="shared" si="14"/>
        <v>48669</v>
      </c>
      <c r="T44" s="9">
        <f t="shared" si="14"/>
        <v>49034</v>
      </c>
      <c r="U44" s="9">
        <f t="shared" si="14"/>
        <v>49399</v>
      </c>
      <c r="V44" s="9">
        <f t="shared" si="14"/>
        <v>49765</v>
      </c>
      <c r="W44" s="9">
        <f t="shared" si="14"/>
        <v>50130</v>
      </c>
      <c r="X44" s="9">
        <f t="shared" si="14"/>
        <v>50495</v>
      </c>
      <c r="Y44" s="12"/>
    </row>
    <row r="45" spans="1:26" x14ac:dyDescent="0.15">
      <c r="B45" s="71" t="s">
        <v>34</v>
      </c>
      <c r="C45" s="86"/>
      <c r="D45" s="73"/>
      <c r="E45" s="99">
        <f t="shared" ref="E45:W45" si="15">SUM(E46:E54)</f>
        <v>0</v>
      </c>
      <c r="F45" s="99">
        <f t="shared" si="15"/>
        <v>0</v>
      </c>
      <c r="G45" s="99">
        <f t="shared" si="15"/>
        <v>0</v>
      </c>
      <c r="H45" s="99">
        <f t="shared" si="15"/>
        <v>0</v>
      </c>
      <c r="I45" s="99">
        <f t="shared" si="15"/>
        <v>0</v>
      </c>
      <c r="J45" s="99">
        <f t="shared" si="15"/>
        <v>0</v>
      </c>
      <c r="K45" s="99">
        <f t="shared" si="15"/>
        <v>0</v>
      </c>
      <c r="L45" s="99">
        <f t="shared" si="15"/>
        <v>0</v>
      </c>
      <c r="M45" s="99">
        <f t="shared" si="15"/>
        <v>0</v>
      </c>
      <c r="N45" s="99">
        <f t="shared" si="15"/>
        <v>0</v>
      </c>
      <c r="O45" s="99">
        <f t="shared" si="15"/>
        <v>0</v>
      </c>
      <c r="P45" s="99">
        <f t="shared" si="15"/>
        <v>0</v>
      </c>
      <c r="Q45" s="99">
        <f t="shared" si="15"/>
        <v>0</v>
      </c>
      <c r="R45" s="99">
        <f t="shared" si="15"/>
        <v>0</v>
      </c>
      <c r="S45" s="99">
        <f t="shared" si="15"/>
        <v>0</v>
      </c>
      <c r="T45" s="99">
        <f t="shared" si="15"/>
        <v>0</v>
      </c>
      <c r="U45" s="99">
        <f t="shared" si="15"/>
        <v>0</v>
      </c>
      <c r="V45" s="99">
        <f t="shared" si="15"/>
        <v>0</v>
      </c>
      <c r="W45" s="99">
        <f t="shared" si="15"/>
        <v>0</v>
      </c>
      <c r="X45" s="99">
        <f>SUM(X46:X54)</f>
        <v>0</v>
      </c>
      <c r="Y45" s="104">
        <f>SUM(E45:X45)</f>
        <v>0</v>
      </c>
    </row>
    <row r="46" spans="1:26" x14ac:dyDescent="0.15">
      <c r="B46" s="87"/>
      <c r="C46" s="88" t="s">
        <v>93</v>
      </c>
      <c r="D46" s="94"/>
      <c r="E46" s="102">
        <f t="shared" ref="E46:X46" si="16">E35</f>
        <v>0</v>
      </c>
      <c r="F46" s="102">
        <f t="shared" si="16"/>
        <v>0</v>
      </c>
      <c r="G46" s="102">
        <f t="shared" si="16"/>
        <v>0</v>
      </c>
      <c r="H46" s="102">
        <f t="shared" si="16"/>
        <v>0</v>
      </c>
      <c r="I46" s="102">
        <f t="shared" si="16"/>
        <v>0</v>
      </c>
      <c r="J46" s="102">
        <f t="shared" si="16"/>
        <v>0</v>
      </c>
      <c r="K46" s="102">
        <f t="shared" si="16"/>
        <v>0</v>
      </c>
      <c r="L46" s="102">
        <f t="shared" si="16"/>
        <v>0</v>
      </c>
      <c r="M46" s="102">
        <f t="shared" si="16"/>
        <v>0</v>
      </c>
      <c r="N46" s="102">
        <f t="shared" si="16"/>
        <v>0</v>
      </c>
      <c r="O46" s="102">
        <f t="shared" si="16"/>
        <v>0</v>
      </c>
      <c r="P46" s="102">
        <f t="shared" si="16"/>
        <v>0</v>
      </c>
      <c r="Q46" s="102">
        <f t="shared" si="16"/>
        <v>0</v>
      </c>
      <c r="R46" s="102">
        <f t="shared" si="16"/>
        <v>0</v>
      </c>
      <c r="S46" s="102">
        <f t="shared" si="16"/>
        <v>0</v>
      </c>
      <c r="T46" s="102">
        <f t="shared" si="16"/>
        <v>0</v>
      </c>
      <c r="U46" s="102">
        <f t="shared" si="16"/>
        <v>0</v>
      </c>
      <c r="V46" s="102">
        <f t="shared" si="16"/>
        <v>0</v>
      </c>
      <c r="W46" s="102">
        <f t="shared" si="16"/>
        <v>0</v>
      </c>
      <c r="X46" s="102">
        <f t="shared" si="16"/>
        <v>0</v>
      </c>
      <c r="Y46" s="105">
        <f t="shared" ref="Y46:Y64" si="17">SUM(E46:X46)</f>
        <v>0</v>
      </c>
    </row>
    <row r="47" spans="1:26" x14ac:dyDescent="0.15">
      <c r="B47" s="87"/>
      <c r="C47" s="90" t="s">
        <v>119</v>
      </c>
      <c r="D47" s="74"/>
      <c r="E47" s="101">
        <f t="shared" ref="E47:X48" si="18">E22</f>
        <v>0</v>
      </c>
      <c r="F47" s="101">
        <f t="shared" si="18"/>
        <v>0</v>
      </c>
      <c r="G47" s="101">
        <f t="shared" si="18"/>
        <v>0</v>
      </c>
      <c r="H47" s="101">
        <f t="shared" si="18"/>
        <v>0</v>
      </c>
      <c r="I47" s="101">
        <f t="shared" si="18"/>
        <v>0</v>
      </c>
      <c r="J47" s="101">
        <f t="shared" si="18"/>
        <v>0</v>
      </c>
      <c r="K47" s="101">
        <f t="shared" si="18"/>
        <v>0</v>
      </c>
      <c r="L47" s="101">
        <f t="shared" si="18"/>
        <v>0</v>
      </c>
      <c r="M47" s="101">
        <f t="shared" si="18"/>
        <v>0</v>
      </c>
      <c r="N47" s="101">
        <f t="shared" si="18"/>
        <v>0</v>
      </c>
      <c r="O47" s="101">
        <f t="shared" si="18"/>
        <v>0</v>
      </c>
      <c r="P47" s="101">
        <f t="shared" si="18"/>
        <v>0</v>
      </c>
      <c r="Q47" s="101">
        <f t="shared" si="18"/>
        <v>0</v>
      </c>
      <c r="R47" s="101">
        <f t="shared" si="18"/>
        <v>0</v>
      </c>
      <c r="S47" s="101">
        <f t="shared" si="18"/>
        <v>0</v>
      </c>
      <c r="T47" s="101">
        <f t="shared" si="18"/>
        <v>0</v>
      </c>
      <c r="U47" s="101">
        <f t="shared" si="18"/>
        <v>0</v>
      </c>
      <c r="V47" s="101">
        <f t="shared" si="18"/>
        <v>0</v>
      </c>
      <c r="W47" s="101">
        <f t="shared" si="18"/>
        <v>0</v>
      </c>
      <c r="X47" s="101">
        <f t="shared" si="18"/>
        <v>0</v>
      </c>
      <c r="Y47" s="106">
        <f t="shared" si="17"/>
        <v>0</v>
      </c>
    </row>
    <row r="48" spans="1:26" x14ac:dyDescent="0.15">
      <c r="B48" s="87"/>
      <c r="C48" s="90" t="s">
        <v>67</v>
      </c>
      <c r="D48" s="74"/>
      <c r="E48" s="101">
        <f>E23</f>
        <v>0</v>
      </c>
      <c r="F48" s="101">
        <f t="shared" si="18"/>
        <v>0</v>
      </c>
      <c r="G48" s="101">
        <f t="shared" si="18"/>
        <v>0</v>
      </c>
      <c r="H48" s="101">
        <f t="shared" si="18"/>
        <v>0</v>
      </c>
      <c r="I48" s="101">
        <f t="shared" si="18"/>
        <v>0</v>
      </c>
      <c r="J48" s="101">
        <f t="shared" si="18"/>
        <v>0</v>
      </c>
      <c r="K48" s="101">
        <f t="shared" si="18"/>
        <v>0</v>
      </c>
      <c r="L48" s="101">
        <f t="shared" si="18"/>
        <v>0</v>
      </c>
      <c r="M48" s="101">
        <f t="shared" si="18"/>
        <v>0</v>
      </c>
      <c r="N48" s="101">
        <f t="shared" si="18"/>
        <v>0</v>
      </c>
      <c r="O48" s="101">
        <f t="shared" si="18"/>
        <v>0</v>
      </c>
      <c r="P48" s="101">
        <f t="shared" si="18"/>
        <v>0</v>
      </c>
      <c r="Q48" s="101">
        <f t="shared" si="18"/>
        <v>0</v>
      </c>
      <c r="R48" s="101">
        <f t="shared" si="18"/>
        <v>0</v>
      </c>
      <c r="S48" s="101">
        <f t="shared" si="18"/>
        <v>0</v>
      </c>
      <c r="T48" s="101">
        <f t="shared" si="18"/>
        <v>0</v>
      </c>
      <c r="U48" s="101">
        <f t="shared" si="18"/>
        <v>0</v>
      </c>
      <c r="V48" s="101">
        <f t="shared" si="18"/>
        <v>0</v>
      </c>
      <c r="W48" s="101">
        <f t="shared" si="18"/>
        <v>0</v>
      </c>
      <c r="X48" s="101">
        <f t="shared" si="18"/>
        <v>0</v>
      </c>
      <c r="Y48" s="106">
        <f t="shared" si="17"/>
        <v>0</v>
      </c>
    </row>
    <row r="49" spans="2:26" x14ac:dyDescent="0.15">
      <c r="B49" s="87"/>
      <c r="C49" s="90" t="s">
        <v>35</v>
      </c>
      <c r="D49" s="74"/>
      <c r="E49" s="101">
        <f t="shared" ref="E49:X49" si="19">-E37</f>
        <v>0</v>
      </c>
      <c r="F49" s="101">
        <f t="shared" si="19"/>
        <v>0</v>
      </c>
      <c r="G49" s="101">
        <f t="shared" si="19"/>
        <v>0</v>
      </c>
      <c r="H49" s="101">
        <f t="shared" si="19"/>
        <v>0</v>
      </c>
      <c r="I49" s="101">
        <f t="shared" si="19"/>
        <v>0</v>
      </c>
      <c r="J49" s="101">
        <f t="shared" si="19"/>
        <v>0</v>
      </c>
      <c r="K49" s="101">
        <f t="shared" si="19"/>
        <v>0</v>
      </c>
      <c r="L49" s="101">
        <f t="shared" si="19"/>
        <v>0</v>
      </c>
      <c r="M49" s="101">
        <f t="shared" si="19"/>
        <v>0</v>
      </c>
      <c r="N49" s="101">
        <f t="shared" si="19"/>
        <v>0</v>
      </c>
      <c r="O49" s="101">
        <f t="shared" si="19"/>
        <v>0</v>
      </c>
      <c r="P49" s="101">
        <f t="shared" si="19"/>
        <v>0</v>
      </c>
      <c r="Q49" s="101">
        <f t="shared" si="19"/>
        <v>0</v>
      </c>
      <c r="R49" s="101">
        <f t="shared" si="19"/>
        <v>0</v>
      </c>
      <c r="S49" s="101">
        <f t="shared" si="19"/>
        <v>0</v>
      </c>
      <c r="T49" s="101">
        <f t="shared" si="19"/>
        <v>0</v>
      </c>
      <c r="U49" s="101">
        <f t="shared" si="19"/>
        <v>0</v>
      </c>
      <c r="V49" s="101">
        <f t="shared" si="19"/>
        <v>0</v>
      </c>
      <c r="W49" s="101">
        <f t="shared" si="19"/>
        <v>0</v>
      </c>
      <c r="X49" s="101">
        <f t="shared" si="19"/>
        <v>0</v>
      </c>
      <c r="Y49" s="106">
        <f t="shared" si="17"/>
        <v>0</v>
      </c>
    </row>
    <row r="50" spans="2:26" ht="14.25" customHeight="1" x14ac:dyDescent="0.15">
      <c r="B50" s="87"/>
      <c r="C50" s="122" t="s">
        <v>114</v>
      </c>
      <c r="D50" s="123"/>
      <c r="E50" s="101">
        <f>-改築!E318</f>
        <v>0</v>
      </c>
      <c r="F50" s="101">
        <f>-改築!F318</f>
        <v>0</v>
      </c>
      <c r="G50" s="101">
        <f>-改築!G318</f>
        <v>0</v>
      </c>
      <c r="H50" s="101">
        <f>-改築!H318</f>
        <v>0</v>
      </c>
      <c r="I50" s="101">
        <f>-改築!I318</f>
        <v>0</v>
      </c>
      <c r="J50" s="101">
        <f>-改築!J318</f>
        <v>0</v>
      </c>
      <c r="K50" s="101">
        <f>-改築!K318</f>
        <v>0</v>
      </c>
      <c r="L50" s="101">
        <f>-改築!L318</f>
        <v>0</v>
      </c>
      <c r="M50" s="101">
        <f>-改築!M318</f>
        <v>0</v>
      </c>
      <c r="N50" s="101">
        <f>-改築!N318</f>
        <v>0</v>
      </c>
      <c r="O50" s="101">
        <f>-改築!O318</f>
        <v>0</v>
      </c>
      <c r="P50" s="101">
        <f>-改築!P318</f>
        <v>0</v>
      </c>
      <c r="Q50" s="101">
        <f>-改築!Q318</f>
        <v>0</v>
      </c>
      <c r="R50" s="101">
        <f>-改築!R318</f>
        <v>0</v>
      </c>
      <c r="S50" s="101">
        <f>-改築!S318</f>
        <v>0</v>
      </c>
      <c r="T50" s="101">
        <f>-改築!T318</f>
        <v>0</v>
      </c>
      <c r="U50" s="101">
        <f>-改築!U318</f>
        <v>0</v>
      </c>
      <c r="V50" s="101">
        <f>-改築!V318</f>
        <v>0</v>
      </c>
      <c r="W50" s="101">
        <f>-改築!W318</f>
        <v>0</v>
      </c>
      <c r="X50" s="101">
        <f>-改築!X318</f>
        <v>0</v>
      </c>
      <c r="Y50" s="106">
        <f t="shared" si="17"/>
        <v>0</v>
      </c>
    </row>
    <row r="51" spans="2:26" x14ac:dyDescent="0.15">
      <c r="B51" s="87"/>
      <c r="C51" s="122" t="s">
        <v>117</v>
      </c>
      <c r="D51" s="123"/>
      <c r="E51" s="101"/>
      <c r="F51" s="101"/>
      <c r="G51" s="101"/>
      <c r="H51" s="101"/>
      <c r="I51" s="101"/>
      <c r="J51" s="101"/>
      <c r="K51" s="101"/>
      <c r="L51" s="101"/>
      <c r="M51" s="101"/>
      <c r="N51" s="101"/>
      <c r="O51" s="101"/>
      <c r="P51" s="101"/>
      <c r="Q51" s="101"/>
      <c r="R51" s="101"/>
      <c r="S51" s="101"/>
      <c r="T51" s="101"/>
      <c r="U51" s="101"/>
      <c r="V51" s="101"/>
      <c r="W51" s="101"/>
      <c r="X51" s="101">
        <f>改築!Y318</f>
        <v>0</v>
      </c>
      <c r="Y51" s="101">
        <f>SUM(E51:X51)</f>
        <v>0</v>
      </c>
    </row>
    <row r="52" spans="2:26" x14ac:dyDescent="0.15">
      <c r="B52" s="87"/>
      <c r="C52" s="90" t="s">
        <v>70</v>
      </c>
      <c r="D52" s="74"/>
      <c r="E52" s="111"/>
      <c r="F52" s="111"/>
      <c r="G52" s="111"/>
      <c r="H52" s="111"/>
      <c r="I52" s="111"/>
      <c r="J52" s="111"/>
      <c r="K52" s="111"/>
      <c r="L52" s="111"/>
      <c r="M52" s="111"/>
      <c r="N52" s="111"/>
      <c r="O52" s="111"/>
      <c r="P52" s="111"/>
      <c r="Q52" s="111"/>
      <c r="R52" s="111"/>
      <c r="S52" s="111"/>
      <c r="T52" s="111"/>
      <c r="U52" s="111"/>
      <c r="V52" s="111"/>
      <c r="W52" s="111"/>
      <c r="X52" s="111"/>
      <c r="Y52" s="101">
        <f t="shared" si="17"/>
        <v>0</v>
      </c>
      <c r="Z52" s="13"/>
    </row>
    <row r="53" spans="2:26" x14ac:dyDescent="0.15">
      <c r="B53" s="87"/>
      <c r="C53" s="90"/>
      <c r="D53" s="74"/>
      <c r="E53" s="111"/>
      <c r="F53" s="111"/>
      <c r="G53" s="111"/>
      <c r="H53" s="111"/>
      <c r="I53" s="111"/>
      <c r="J53" s="111"/>
      <c r="K53" s="111"/>
      <c r="L53" s="111"/>
      <c r="M53" s="111"/>
      <c r="N53" s="111"/>
      <c r="O53" s="111"/>
      <c r="P53" s="111"/>
      <c r="Q53" s="111"/>
      <c r="R53" s="111"/>
      <c r="S53" s="111"/>
      <c r="T53" s="111"/>
      <c r="U53" s="111"/>
      <c r="V53" s="111"/>
      <c r="W53" s="111"/>
      <c r="X53" s="111"/>
      <c r="Y53" s="101">
        <f t="shared" si="17"/>
        <v>0</v>
      </c>
      <c r="Z53" s="13"/>
    </row>
    <row r="54" spans="2:26" x14ac:dyDescent="0.15">
      <c r="B54" s="87"/>
      <c r="C54" s="90" t="s">
        <v>97</v>
      </c>
      <c r="D54" s="74"/>
      <c r="E54" s="111"/>
      <c r="F54" s="111"/>
      <c r="G54" s="111"/>
      <c r="H54" s="111"/>
      <c r="I54" s="111"/>
      <c r="J54" s="111"/>
      <c r="K54" s="111"/>
      <c r="L54" s="111"/>
      <c r="M54" s="111"/>
      <c r="N54" s="111"/>
      <c r="O54" s="111"/>
      <c r="P54" s="111"/>
      <c r="Q54" s="111"/>
      <c r="R54" s="111"/>
      <c r="S54" s="111"/>
      <c r="T54" s="111"/>
      <c r="U54" s="111"/>
      <c r="V54" s="111"/>
      <c r="W54" s="111"/>
      <c r="X54" s="111"/>
      <c r="Y54" s="106">
        <f t="shared" si="17"/>
        <v>0</v>
      </c>
    </row>
    <row r="55" spans="2:26" x14ac:dyDescent="0.15">
      <c r="B55" s="71" t="s">
        <v>36</v>
      </c>
      <c r="C55" s="86"/>
      <c r="D55" s="73"/>
      <c r="E55" s="99">
        <f t="shared" ref="E55:X55" si="20">SUM(E56:E60)</f>
        <v>0</v>
      </c>
      <c r="F55" s="99">
        <f t="shared" si="20"/>
        <v>0</v>
      </c>
      <c r="G55" s="99">
        <f t="shared" si="20"/>
        <v>0</v>
      </c>
      <c r="H55" s="99">
        <f t="shared" si="20"/>
        <v>0</v>
      </c>
      <c r="I55" s="99">
        <f t="shared" si="20"/>
        <v>0</v>
      </c>
      <c r="J55" s="99">
        <f t="shared" si="20"/>
        <v>0</v>
      </c>
      <c r="K55" s="99">
        <f t="shared" si="20"/>
        <v>0</v>
      </c>
      <c r="L55" s="99">
        <f t="shared" si="20"/>
        <v>0</v>
      </c>
      <c r="M55" s="99">
        <f t="shared" si="20"/>
        <v>0</v>
      </c>
      <c r="N55" s="99">
        <f t="shared" si="20"/>
        <v>0</v>
      </c>
      <c r="O55" s="99">
        <f t="shared" si="20"/>
        <v>0</v>
      </c>
      <c r="P55" s="99">
        <f t="shared" si="20"/>
        <v>0</v>
      </c>
      <c r="Q55" s="99">
        <f t="shared" si="20"/>
        <v>0</v>
      </c>
      <c r="R55" s="99">
        <f t="shared" si="20"/>
        <v>0</v>
      </c>
      <c r="S55" s="99">
        <f t="shared" si="20"/>
        <v>0</v>
      </c>
      <c r="T55" s="99">
        <f t="shared" si="20"/>
        <v>0</v>
      </c>
      <c r="U55" s="99">
        <f t="shared" si="20"/>
        <v>0</v>
      </c>
      <c r="V55" s="99">
        <f t="shared" si="20"/>
        <v>0</v>
      </c>
      <c r="W55" s="99">
        <f t="shared" si="20"/>
        <v>0</v>
      </c>
      <c r="X55" s="99">
        <f t="shared" si="20"/>
        <v>0</v>
      </c>
      <c r="Y55" s="104">
        <f t="shared" si="17"/>
        <v>0</v>
      </c>
    </row>
    <row r="56" spans="2:26" x14ac:dyDescent="0.15">
      <c r="B56" s="87"/>
      <c r="C56" s="88" t="s">
        <v>94</v>
      </c>
      <c r="D56" s="94"/>
      <c r="E56" s="102">
        <f>-主要工事一覧!D45</f>
        <v>0</v>
      </c>
      <c r="F56" s="102">
        <f>-主要工事一覧!E45</f>
        <v>0</v>
      </c>
      <c r="G56" s="102">
        <f>-主要工事一覧!F45</f>
        <v>0</v>
      </c>
      <c r="H56" s="102">
        <f>-主要工事一覧!G45</f>
        <v>0</v>
      </c>
      <c r="I56" s="102">
        <f>-主要工事一覧!H45</f>
        <v>0</v>
      </c>
      <c r="J56" s="102">
        <f>-主要工事一覧!I45</f>
        <v>0</v>
      </c>
      <c r="K56" s="102">
        <f>-主要工事一覧!J45</f>
        <v>0</v>
      </c>
      <c r="L56" s="102">
        <f>-主要工事一覧!K45</f>
        <v>0</v>
      </c>
      <c r="M56" s="102">
        <f>-主要工事一覧!L45</f>
        <v>0</v>
      </c>
      <c r="N56" s="102">
        <f>-主要工事一覧!M45</f>
        <v>0</v>
      </c>
      <c r="O56" s="102">
        <f>-主要工事一覧!N45</f>
        <v>0</v>
      </c>
      <c r="P56" s="102">
        <f>-主要工事一覧!O45</f>
        <v>0</v>
      </c>
      <c r="Q56" s="102">
        <f>-主要工事一覧!P45</f>
        <v>0</v>
      </c>
      <c r="R56" s="102">
        <f>-主要工事一覧!Q45</f>
        <v>0</v>
      </c>
      <c r="S56" s="102">
        <f>-主要工事一覧!R45</f>
        <v>0</v>
      </c>
      <c r="T56" s="102">
        <f>-主要工事一覧!S45</f>
        <v>0</v>
      </c>
      <c r="U56" s="102">
        <f>-主要工事一覧!T45</f>
        <v>0</v>
      </c>
      <c r="V56" s="102">
        <f>-主要工事一覧!U45</f>
        <v>0</v>
      </c>
      <c r="W56" s="102">
        <f>-主要工事一覧!V45</f>
        <v>0</v>
      </c>
      <c r="X56" s="102">
        <f>-主要工事一覧!W45</f>
        <v>0</v>
      </c>
      <c r="Y56" s="105">
        <f t="shared" si="17"/>
        <v>0</v>
      </c>
    </row>
    <row r="57" spans="2:26" x14ac:dyDescent="0.15">
      <c r="B57" s="87"/>
      <c r="C57" s="95" t="s">
        <v>95</v>
      </c>
      <c r="D57" s="96"/>
      <c r="E57" s="101">
        <f>SUM(改築!E319:E320)</f>
        <v>0</v>
      </c>
      <c r="F57" s="101">
        <f>SUM(改築!F319:F320)</f>
        <v>0</v>
      </c>
      <c r="G57" s="101">
        <f>SUM(改築!G319:G320)</f>
        <v>0</v>
      </c>
      <c r="H57" s="101">
        <f>SUM(改築!H319:H320)</f>
        <v>0</v>
      </c>
      <c r="I57" s="101">
        <f>SUM(改築!I319:I320)</f>
        <v>0</v>
      </c>
      <c r="J57" s="101">
        <f>SUM(改築!J319:J320)</f>
        <v>0</v>
      </c>
      <c r="K57" s="101">
        <f>SUM(改築!K319:K320)</f>
        <v>0</v>
      </c>
      <c r="L57" s="101">
        <f>SUM(改築!L319:L320)</f>
        <v>0</v>
      </c>
      <c r="M57" s="101">
        <f>SUM(改築!M319:M320)</f>
        <v>0</v>
      </c>
      <c r="N57" s="101">
        <f>SUM(改築!N319:N320)</f>
        <v>0</v>
      </c>
      <c r="O57" s="101">
        <f>SUM(改築!O319:O320)</f>
        <v>0</v>
      </c>
      <c r="P57" s="101">
        <f>SUM(改築!P319:P320)</f>
        <v>0</v>
      </c>
      <c r="Q57" s="101">
        <f>SUM(改築!Q319:Q320)</f>
        <v>0</v>
      </c>
      <c r="R57" s="101">
        <f>SUM(改築!R319:R320)</f>
        <v>0</v>
      </c>
      <c r="S57" s="101">
        <f>SUM(改築!S319:S320)</f>
        <v>0</v>
      </c>
      <c r="T57" s="101">
        <f>SUM(改築!T319:T320)</f>
        <v>0</v>
      </c>
      <c r="U57" s="101">
        <f>SUM(改築!U319:U320)</f>
        <v>0</v>
      </c>
      <c r="V57" s="101">
        <f>SUM(改築!V319:V320)</f>
        <v>0</v>
      </c>
      <c r="W57" s="101">
        <f>SUM(改築!W319:W320)</f>
        <v>0</v>
      </c>
      <c r="X57" s="101">
        <f>SUM(改築!X319:X320)</f>
        <v>0</v>
      </c>
      <c r="Y57" s="106">
        <f t="shared" si="17"/>
        <v>0</v>
      </c>
    </row>
    <row r="58" spans="2:26" x14ac:dyDescent="0.15">
      <c r="B58" s="87"/>
      <c r="C58" s="90" t="s">
        <v>118</v>
      </c>
      <c r="D58" s="96"/>
      <c r="E58" s="101">
        <f>改築!E318</f>
        <v>0</v>
      </c>
      <c r="F58" s="101">
        <f>改築!F318</f>
        <v>0</v>
      </c>
      <c r="G58" s="101">
        <f>改築!G318</f>
        <v>0</v>
      </c>
      <c r="H58" s="101">
        <f>改築!H318</f>
        <v>0</v>
      </c>
      <c r="I58" s="101">
        <f>改築!I318</f>
        <v>0</v>
      </c>
      <c r="J58" s="101">
        <f>改築!J318</f>
        <v>0</v>
      </c>
      <c r="K58" s="101">
        <f>改築!K318</f>
        <v>0</v>
      </c>
      <c r="L58" s="101">
        <f>改築!L318</f>
        <v>0</v>
      </c>
      <c r="M58" s="101">
        <f>改築!M318</f>
        <v>0</v>
      </c>
      <c r="N58" s="101">
        <f>改築!N318</f>
        <v>0</v>
      </c>
      <c r="O58" s="101">
        <f>改築!O318</f>
        <v>0</v>
      </c>
      <c r="P58" s="101">
        <f>改築!P318</f>
        <v>0</v>
      </c>
      <c r="Q58" s="101">
        <f>改築!Q318</f>
        <v>0</v>
      </c>
      <c r="R58" s="101">
        <f>改築!R318</f>
        <v>0</v>
      </c>
      <c r="S58" s="101">
        <f>改築!S318</f>
        <v>0</v>
      </c>
      <c r="T58" s="101">
        <f>改築!T318</f>
        <v>0</v>
      </c>
      <c r="U58" s="101">
        <f>改築!U318</f>
        <v>0</v>
      </c>
      <c r="V58" s="101">
        <f>改築!V318</f>
        <v>0</v>
      </c>
      <c r="W58" s="101">
        <f>改築!W318</f>
        <v>0</v>
      </c>
      <c r="X58" s="101">
        <f>改築!X318</f>
        <v>0</v>
      </c>
      <c r="Y58" s="106">
        <f t="shared" si="17"/>
        <v>0</v>
      </c>
    </row>
    <row r="59" spans="2:26" x14ac:dyDescent="0.15">
      <c r="B59" s="87"/>
      <c r="C59" s="90" t="s">
        <v>96</v>
      </c>
      <c r="D59" s="74"/>
      <c r="E59" s="101">
        <f>-(運営権!E15+運営権!E16)</f>
        <v>0</v>
      </c>
      <c r="F59" s="101">
        <f>-(運営権!F15+運営権!F16)</f>
        <v>0</v>
      </c>
      <c r="G59" s="101">
        <f>-(運営権!G15+運営権!G16)</f>
        <v>0</v>
      </c>
      <c r="H59" s="101">
        <f>-(運営権!H15+運営権!H16)</f>
        <v>0</v>
      </c>
      <c r="I59" s="101">
        <f>-(運営権!I15+運営権!I16)</f>
        <v>0</v>
      </c>
      <c r="J59" s="101">
        <f>-(運営権!J15+運営権!J16)</f>
        <v>0</v>
      </c>
      <c r="K59" s="101">
        <f>-(運営権!K15+運営権!K16)</f>
        <v>0</v>
      </c>
      <c r="L59" s="101">
        <f>-(運営権!L15+運営権!L16)</f>
        <v>0</v>
      </c>
      <c r="M59" s="101">
        <f>-(運営権!M15+運営権!M16)</f>
        <v>0</v>
      </c>
      <c r="N59" s="101">
        <f>-(運営権!N15+運営権!N16)</f>
        <v>0</v>
      </c>
      <c r="O59" s="101">
        <f>-(運営権!O15+運営権!O16)</f>
        <v>0</v>
      </c>
      <c r="P59" s="101">
        <f>-(運営権!P15+運営権!P16)</f>
        <v>0</v>
      </c>
      <c r="Q59" s="101">
        <f>-(運営権!Q15+運営権!Q16)</f>
        <v>0</v>
      </c>
      <c r="R59" s="101">
        <f>-(運営権!R15+運営権!R16)</f>
        <v>0</v>
      </c>
      <c r="S59" s="101">
        <f>-(運営権!S15+運営権!S16)</f>
        <v>0</v>
      </c>
      <c r="T59" s="101">
        <f>-(運営権!T15+運営権!T16)</f>
        <v>0</v>
      </c>
      <c r="U59" s="101">
        <f>-(運営権!U15+運営権!U16)</f>
        <v>0</v>
      </c>
      <c r="V59" s="101">
        <f>-(運営権!V15+運営権!V16)</f>
        <v>0</v>
      </c>
      <c r="W59" s="101">
        <f>-(運営権!W15+運営権!W16)</f>
        <v>0</v>
      </c>
      <c r="X59" s="101">
        <f>-(運営権!X15+運営権!X16)</f>
        <v>0</v>
      </c>
      <c r="Y59" s="101">
        <f t="shared" si="17"/>
        <v>0</v>
      </c>
    </row>
    <row r="60" spans="2:26" x14ac:dyDescent="0.15">
      <c r="B60" s="87"/>
      <c r="C60" s="90"/>
      <c r="D60" s="74"/>
      <c r="E60" s="111"/>
      <c r="F60" s="111"/>
      <c r="G60" s="111"/>
      <c r="H60" s="111"/>
      <c r="I60" s="111"/>
      <c r="J60" s="111"/>
      <c r="K60" s="111"/>
      <c r="L60" s="111"/>
      <c r="M60" s="111"/>
      <c r="N60" s="111"/>
      <c r="O60" s="111"/>
      <c r="P60" s="111"/>
      <c r="Q60" s="111"/>
      <c r="R60" s="111"/>
      <c r="S60" s="111"/>
      <c r="T60" s="111"/>
      <c r="U60" s="111"/>
      <c r="V60" s="111"/>
      <c r="W60" s="111"/>
      <c r="X60" s="111"/>
      <c r="Y60" s="101">
        <f t="shared" si="17"/>
        <v>0</v>
      </c>
    </row>
    <row r="61" spans="2:26" x14ac:dyDescent="0.15">
      <c r="B61" s="71" t="s">
        <v>37</v>
      </c>
      <c r="C61" s="86"/>
      <c r="D61" s="73"/>
      <c r="E61" s="99">
        <f>SUM(E62:E64)</f>
        <v>0</v>
      </c>
      <c r="F61" s="99">
        <f t="shared" ref="F61:X61" si="21">SUM(F62:F64)</f>
        <v>0</v>
      </c>
      <c r="G61" s="99">
        <f t="shared" si="21"/>
        <v>0</v>
      </c>
      <c r="H61" s="99">
        <f t="shared" si="21"/>
        <v>0</v>
      </c>
      <c r="I61" s="99">
        <f t="shared" si="21"/>
        <v>0</v>
      </c>
      <c r="J61" s="99">
        <f t="shared" si="21"/>
        <v>0</v>
      </c>
      <c r="K61" s="99">
        <f t="shared" si="21"/>
        <v>0</v>
      </c>
      <c r="L61" s="99">
        <f t="shared" si="21"/>
        <v>0</v>
      </c>
      <c r="M61" s="99">
        <f t="shared" si="21"/>
        <v>0</v>
      </c>
      <c r="N61" s="99">
        <f t="shared" si="21"/>
        <v>0</v>
      </c>
      <c r="O61" s="99">
        <f t="shared" si="21"/>
        <v>0</v>
      </c>
      <c r="P61" s="99">
        <f t="shared" si="21"/>
        <v>0</v>
      </c>
      <c r="Q61" s="99">
        <f t="shared" si="21"/>
        <v>0</v>
      </c>
      <c r="R61" s="99">
        <f t="shared" si="21"/>
        <v>0</v>
      </c>
      <c r="S61" s="99">
        <f t="shared" si="21"/>
        <v>0</v>
      </c>
      <c r="T61" s="99">
        <f t="shared" si="21"/>
        <v>0</v>
      </c>
      <c r="U61" s="99">
        <f t="shared" si="21"/>
        <v>0</v>
      </c>
      <c r="V61" s="99">
        <f t="shared" si="21"/>
        <v>0</v>
      </c>
      <c r="W61" s="99">
        <f t="shared" si="21"/>
        <v>0</v>
      </c>
      <c r="X61" s="99">
        <f t="shared" si="21"/>
        <v>0</v>
      </c>
      <c r="Y61" s="104">
        <f t="shared" si="17"/>
        <v>0</v>
      </c>
    </row>
    <row r="62" spans="2:26" x14ac:dyDescent="0.15">
      <c r="B62" s="87"/>
      <c r="C62" s="88" t="s">
        <v>39</v>
      </c>
      <c r="D62" s="94"/>
      <c r="E62" s="110"/>
      <c r="F62" s="110"/>
      <c r="G62" s="110"/>
      <c r="H62" s="110"/>
      <c r="I62" s="110"/>
      <c r="J62" s="110"/>
      <c r="K62" s="110"/>
      <c r="L62" s="110"/>
      <c r="M62" s="110"/>
      <c r="N62" s="110"/>
      <c r="O62" s="110"/>
      <c r="P62" s="110"/>
      <c r="Q62" s="110"/>
      <c r="R62" s="110"/>
      <c r="S62" s="110"/>
      <c r="T62" s="110"/>
      <c r="U62" s="110"/>
      <c r="V62" s="110"/>
      <c r="W62" s="110"/>
      <c r="X62" s="110"/>
      <c r="Y62" s="105">
        <f>SUM(E62:X62)</f>
        <v>0</v>
      </c>
    </row>
    <row r="63" spans="2:26" x14ac:dyDescent="0.15">
      <c r="B63" s="87"/>
      <c r="C63" s="90" t="s">
        <v>38</v>
      </c>
      <c r="D63" s="96"/>
      <c r="E63" s="111"/>
      <c r="F63" s="111"/>
      <c r="G63" s="111"/>
      <c r="H63" s="111"/>
      <c r="I63" s="111"/>
      <c r="J63" s="111"/>
      <c r="K63" s="111"/>
      <c r="L63" s="111"/>
      <c r="M63" s="111"/>
      <c r="N63" s="111"/>
      <c r="O63" s="111"/>
      <c r="P63" s="111"/>
      <c r="Q63" s="111"/>
      <c r="R63" s="111"/>
      <c r="S63" s="111"/>
      <c r="T63" s="111"/>
      <c r="U63" s="111"/>
      <c r="V63" s="111"/>
      <c r="W63" s="111"/>
      <c r="X63" s="111"/>
      <c r="Y63" s="106">
        <f t="shared" si="17"/>
        <v>0</v>
      </c>
    </row>
    <row r="64" spans="2:26" x14ac:dyDescent="0.15">
      <c r="B64" s="87"/>
      <c r="C64" s="90"/>
      <c r="D64" s="74"/>
      <c r="E64" s="111"/>
      <c r="F64" s="111"/>
      <c r="G64" s="111"/>
      <c r="H64" s="111"/>
      <c r="I64" s="111"/>
      <c r="J64" s="111"/>
      <c r="K64" s="111"/>
      <c r="L64" s="111"/>
      <c r="M64" s="111"/>
      <c r="N64" s="111"/>
      <c r="O64" s="111"/>
      <c r="P64" s="111"/>
      <c r="Q64" s="111"/>
      <c r="R64" s="111"/>
      <c r="S64" s="111"/>
      <c r="T64" s="111"/>
      <c r="U64" s="111"/>
      <c r="V64" s="111"/>
      <c r="W64" s="111"/>
      <c r="X64" s="111"/>
      <c r="Y64" s="101">
        <f t="shared" si="17"/>
        <v>0</v>
      </c>
    </row>
    <row r="65" spans="1:26" x14ac:dyDescent="0.15">
      <c r="B65" s="33" t="s">
        <v>40</v>
      </c>
      <c r="C65" s="91"/>
      <c r="D65" s="66"/>
      <c r="E65" s="103">
        <f t="shared" ref="E65:X65" si="22">SUM(E45,E55,E61)</f>
        <v>0</v>
      </c>
      <c r="F65" s="103">
        <f t="shared" si="22"/>
        <v>0</v>
      </c>
      <c r="G65" s="103">
        <f t="shared" si="22"/>
        <v>0</v>
      </c>
      <c r="H65" s="103">
        <f t="shared" si="22"/>
        <v>0</v>
      </c>
      <c r="I65" s="103">
        <f t="shared" si="22"/>
        <v>0</v>
      </c>
      <c r="J65" s="103">
        <f t="shared" si="22"/>
        <v>0</v>
      </c>
      <c r="K65" s="103">
        <f t="shared" si="22"/>
        <v>0</v>
      </c>
      <c r="L65" s="103">
        <f t="shared" si="22"/>
        <v>0</v>
      </c>
      <c r="M65" s="103">
        <f t="shared" si="22"/>
        <v>0</v>
      </c>
      <c r="N65" s="103">
        <f t="shared" si="22"/>
        <v>0</v>
      </c>
      <c r="O65" s="103">
        <f t="shared" si="22"/>
        <v>0</v>
      </c>
      <c r="P65" s="103">
        <f t="shared" si="22"/>
        <v>0</v>
      </c>
      <c r="Q65" s="103">
        <f t="shared" si="22"/>
        <v>0</v>
      </c>
      <c r="R65" s="103">
        <f t="shared" si="22"/>
        <v>0</v>
      </c>
      <c r="S65" s="103">
        <f t="shared" si="22"/>
        <v>0</v>
      </c>
      <c r="T65" s="103">
        <f t="shared" si="22"/>
        <v>0</v>
      </c>
      <c r="U65" s="103">
        <f t="shared" si="22"/>
        <v>0</v>
      </c>
      <c r="V65" s="103">
        <f t="shared" si="22"/>
        <v>0</v>
      </c>
      <c r="W65" s="103">
        <f t="shared" si="22"/>
        <v>0</v>
      </c>
      <c r="X65" s="103">
        <f t="shared" si="22"/>
        <v>0</v>
      </c>
      <c r="Y65" s="107"/>
    </row>
    <row r="66" spans="1:26" x14ac:dyDescent="0.15">
      <c r="B66" s="33" t="s">
        <v>41</v>
      </c>
      <c r="C66" s="91"/>
      <c r="D66" s="66"/>
      <c r="E66" s="108">
        <f>E83</f>
        <v>0</v>
      </c>
      <c r="F66" s="103">
        <f>E67</f>
        <v>0</v>
      </c>
      <c r="G66" s="103">
        <f t="shared" ref="G66:X66" si="23">F67</f>
        <v>0</v>
      </c>
      <c r="H66" s="103">
        <f t="shared" si="23"/>
        <v>0</v>
      </c>
      <c r="I66" s="103">
        <f t="shared" si="23"/>
        <v>0</v>
      </c>
      <c r="J66" s="103">
        <f t="shared" si="23"/>
        <v>0</v>
      </c>
      <c r="K66" s="103">
        <f t="shared" si="23"/>
        <v>0</v>
      </c>
      <c r="L66" s="103">
        <f t="shared" si="23"/>
        <v>0</v>
      </c>
      <c r="M66" s="103">
        <f t="shared" si="23"/>
        <v>0</v>
      </c>
      <c r="N66" s="103">
        <f t="shared" si="23"/>
        <v>0</v>
      </c>
      <c r="O66" s="103">
        <f t="shared" si="23"/>
        <v>0</v>
      </c>
      <c r="P66" s="103">
        <f t="shared" si="23"/>
        <v>0</v>
      </c>
      <c r="Q66" s="103">
        <f t="shared" si="23"/>
        <v>0</v>
      </c>
      <c r="R66" s="103">
        <f t="shared" si="23"/>
        <v>0</v>
      </c>
      <c r="S66" s="103">
        <f t="shared" si="23"/>
        <v>0</v>
      </c>
      <c r="T66" s="103">
        <f t="shared" si="23"/>
        <v>0</v>
      </c>
      <c r="U66" s="103">
        <f t="shared" si="23"/>
        <v>0</v>
      </c>
      <c r="V66" s="103">
        <f t="shared" si="23"/>
        <v>0</v>
      </c>
      <c r="W66" s="103">
        <f t="shared" si="23"/>
        <v>0</v>
      </c>
      <c r="X66" s="103">
        <f t="shared" si="23"/>
        <v>0</v>
      </c>
      <c r="Y66" s="107"/>
    </row>
    <row r="67" spans="1:26" x14ac:dyDescent="0.15">
      <c r="B67" s="33" t="s">
        <v>42</v>
      </c>
      <c r="C67" s="91"/>
      <c r="D67" s="66"/>
      <c r="E67" s="103">
        <f>SUM(E65:E66)</f>
        <v>0</v>
      </c>
      <c r="F67" s="103">
        <f>SUM(F65:F66)</f>
        <v>0</v>
      </c>
      <c r="G67" s="103">
        <f t="shared" ref="G67:X67" si="24">SUM(G65:G66)</f>
        <v>0</v>
      </c>
      <c r="H67" s="103">
        <f t="shared" si="24"/>
        <v>0</v>
      </c>
      <c r="I67" s="103">
        <f t="shared" si="24"/>
        <v>0</v>
      </c>
      <c r="J67" s="103">
        <f t="shared" si="24"/>
        <v>0</v>
      </c>
      <c r="K67" s="103">
        <f t="shared" si="24"/>
        <v>0</v>
      </c>
      <c r="L67" s="103">
        <f t="shared" si="24"/>
        <v>0</v>
      </c>
      <c r="M67" s="103">
        <f t="shared" si="24"/>
        <v>0</v>
      </c>
      <c r="N67" s="103">
        <f t="shared" si="24"/>
        <v>0</v>
      </c>
      <c r="O67" s="103">
        <f t="shared" si="24"/>
        <v>0</v>
      </c>
      <c r="P67" s="103">
        <f t="shared" si="24"/>
        <v>0</v>
      </c>
      <c r="Q67" s="103">
        <f t="shared" si="24"/>
        <v>0</v>
      </c>
      <c r="R67" s="103">
        <f t="shared" si="24"/>
        <v>0</v>
      </c>
      <c r="S67" s="103">
        <f t="shared" si="24"/>
        <v>0</v>
      </c>
      <c r="T67" s="103">
        <f t="shared" si="24"/>
        <v>0</v>
      </c>
      <c r="U67" s="103">
        <f t="shared" si="24"/>
        <v>0</v>
      </c>
      <c r="V67" s="103">
        <f t="shared" si="24"/>
        <v>0</v>
      </c>
      <c r="W67" s="103">
        <f t="shared" si="24"/>
        <v>0</v>
      </c>
      <c r="X67" s="103">
        <f t="shared" si="24"/>
        <v>0</v>
      </c>
      <c r="Y67" s="107"/>
    </row>
    <row r="68" spans="1:26" x14ac:dyDescent="0.15">
      <c r="E68" s="13"/>
      <c r="F68" s="13"/>
      <c r="G68" s="13"/>
      <c r="H68" s="13"/>
      <c r="I68" s="13"/>
      <c r="J68" s="13"/>
      <c r="K68" s="13"/>
      <c r="L68" s="13"/>
      <c r="M68" s="13"/>
      <c r="N68" s="13"/>
      <c r="O68" s="13"/>
      <c r="P68" s="13"/>
      <c r="Q68" s="13"/>
      <c r="R68" s="13"/>
      <c r="S68" s="13"/>
      <c r="T68" s="13"/>
      <c r="U68" s="13"/>
      <c r="V68" s="13"/>
      <c r="W68" s="13"/>
      <c r="X68" s="13"/>
    </row>
    <row r="69" spans="1:26" ht="15.75" x14ac:dyDescent="0.15">
      <c r="A69" s="4" t="s">
        <v>43</v>
      </c>
      <c r="E69" s="13"/>
      <c r="F69" s="13"/>
      <c r="G69" s="13"/>
      <c r="H69" s="13"/>
      <c r="I69" s="13"/>
      <c r="J69" s="13"/>
      <c r="K69" s="13"/>
      <c r="L69" s="13"/>
      <c r="M69" s="13"/>
      <c r="N69" s="13"/>
      <c r="O69" s="13"/>
      <c r="P69" s="13"/>
      <c r="Q69" s="13"/>
      <c r="R69" s="13"/>
      <c r="S69" s="13"/>
      <c r="T69" s="13"/>
      <c r="U69" s="13"/>
      <c r="V69" s="13"/>
      <c r="W69" s="13"/>
      <c r="X69" s="53" t="s">
        <v>54</v>
      </c>
    </row>
    <row r="70" spans="1:26" x14ac:dyDescent="0.15">
      <c r="E70" s="7" t="s">
        <v>0</v>
      </c>
      <c r="F70" s="7" t="s">
        <v>1</v>
      </c>
      <c r="G70" s="7" t="s">
        <v>2</v>
      </c>
      <c r="H70" s="7" t="s">
        <v>3</v>
      </c>
      <c r="I70" s="7" t="s">
        <v>4</v>
      </c>
      <c r="J70" s="7" t="s">
        <v>5</v>
      </c>
      <c r="K70" s="7" t="s">
        <v>6</v>
      </c>
      <c r="L70" s="7" t="s">
        <v>7</v>
      </c>
      <c r="M70" s="7" t="s">
        <v>8</v>
      </c>
      <c r="N70" s="7" t="s">
        <v>9</v>
      </c>
      <c r="O70" s="7" t="s">
        <v>10</v>
      </c>
      <c r="P70" s="7" t="s">
        <v>11</v>
      </c>
      <c r="Q70" s="7" t="s">
        <v>12</v>
      </c>
      <c r="R70" s="7" t="s">
        <v>13</v>
      </c>
      <c r="S70" s="7" t="s">
        <v>14</v>
      </c>
      <c r="T70" s="7" t="s">
        <v>15</v>
      </c>
      <c r="U70" s="7" t="s">
        <v>16</v>
      </c>
      <c r="V70" s="7" t="s">
        <v>17</v>
      </c>
      <c r="W70" s="7" t="s">
        <v>18</v>
      </c>
      <c r="X70" s="7" t="s">
        <v>19</v>
      </c>
    </row>
    <row r="71" spans="1:26" x14ac:dyDescent="0.15">
      <c r="E71" s="8">
        <v>1</v>
      </c>
      <c r="F71" s="8">
        <f>E71+1</f>
        <v>2</v>
      </c>
      <c r="G71" s="8">
        <f t="shared" ref="G71:X71" si="25">F71+1</f>
        <v>3</v>
      </c>
      <c r="H71" s="8">
        <f t="shared" si="25"/>
        <v>4</v>
      </c>
      <c r="I71" s="8">
        <f t="shared" si="25"/>
        <v>5</v>
      </c>
      <c r="J71" s="8">
        <f t="shared" si="25"/>
        <v>6</v>
      </c>
      <c r="K71" s="8">
        <f t="shared" si="25"/>
        <v>7</v>
      </c>
      <c r="L71" s="8">
        <f t="shared" si="25"/>
        <v>8</v>
      </c>
      <c r="M71" s="8">
        <f t="shared" si="25"/>
        <v>9</v>
      </c>
      <c r="N71" s="8">
        <f t="shared" si="25"/>
        <v>10</v>
      </c>
      <c r="O71" s="8">
        <f t="shared" si="25"/>
        <v>11</v>
      </c>
      <c r="P71" s="8">
        <f t="shared" si="25"/>
        <v>12</v>
      </c>
      <c r="Q71" s="8">
        <f t="shared" si="25"/>
        <v>13</v>
      </c>
      <c r="R71" s="8">
        <f t="shared" si="25"/>
        <v>14</v>
      </c>
      <c r="S71" s="8">
        <f t="shared" si="25"/>
        <v>15</v>
      </c>
      <c r="T71" s="8">
        <f t="shared" si="25"/>
        <v>16</v>
      </c>
      <c r="U71" s="8">
        <f t="shared" si="25"/>
        <v>17</v>
      </c>
      <c r="V71" s="8">
        <f t="shared" si="25"/>
        <v>18</v>
      </c>
      <c r="W71" s="8">
        <f t="shared" si="25"/>
        <v>19</v>
      </c>
      <c r="X71" s="8">
        <f t="shared" si="25"/>
        <v>20</v>
      </c>
    </row>
    <row r="72" spans="1:26" x14ac:dyDescent="0.15">
      <c r="E72" s="9">
        <v>43555</v>
      </c>
      <c r="F72" s="9">
        <f>DATE(YEAR(E72)+1,MONTH(E72),DAY(E72))</f>
        <v>43921</v>
      </c>
      <c r="G72" s="9">
        <f t="shared" ref="G72:X72" si="26">DATE(YEAR(F72)+1,MONTH(F72),DAY(F72))</f>
        <v>44286</v>
      </c>
      <c r="H72" s="9">
        <f t="shared" si="26"/>
        <v>44651</v>
      </c>
      <c r="I72" s="9">
        <f t="shared" si="26"/>
        <v>45016</v>
      </c>
      <c r="J72" s="9">
        <f t="shared" si="26"/>
        <v>45382</v>
      </c>
      <c r="K72" s="9">
        <f t="shared" si="26"/>
        <v>45747</v>
      </c>
      <c r="L72" s="9">
        <f t="shared" si="26"/>
        <v>46112</v>
      </c>
      <c r="M72" s="9">
        <f t="shared" si="26"/>
        <v>46477</v>
      </c>
      <c r="N72" s="9">
        <f t="shared" si="26"/>
        <v>46843</v>
      </c>
      <c r="O72" s="9">
        <f t="shared" si="26"/>
        <v>47208</v>
      </c>
      <c r="P72" s="9">
        <f t="shared" si="26"/>
        <v>47573</v>
      </c>
      <c r="Q72" s="9">
        <f t="shared" si="26"/>
        <v>47938</v>
      </c>
      <c r="R72" s="9">
        <f t="shared" si="26"/>
        <v>48304</v>
      </c>
      <c r="S72" s="9">
        <f t="shared" si="26"/>
        <v>48669</v>
      </c>
      <c r="T72" s="9">
        <f t="shared" si="26"/>
        <v>49034</v>
      </c>
      <c r="U72" s="9">
        <f t="shared" si="26"/>
        <v>49399</v>
      </c>
      <c r="V72" s="9">
        <f t="shared" si="26"/>
        <v>49765</v>
      </c>
      <c r="W72" s="9">
        <f t="shared" si="26"/>
        <v>50130</v>
      </c>
      <c r="X72" s="9">
        <f t="shared" si="26"/>
        <v>50495</v>
      </c>
    </row>
    <row r="73" spans="1:26" x14ac:dyDescent="0.15">
      <c r="B73" s="71" t="s">
        <v>44</v>
      </c>
      <c r="C73" s="86"/>
      <c r="D73" s="73"/>
      <c r="E73" s="99">
        <f t="shared" ref="E73:X73" si="27">SUM(E74:E77)</f>
        <v>0</v>
      </c>
      <c r="F73" s="99">
        <f t="shared" si="27"/>
        <v>0</v>
      </c>
      <c r="G73" s="99">
        <f t="shared" si="27"/>
        <v>0</v>
      </c>
      <c r="H73" s="99">
        <f t="shared" si="27"/>
        <v>0</v>
      </c>
      <c r="I73" s="99">
        <f t="shared" si="27"/>
        <v>0</v>
      </c>
      <c r="J73" s="99">
        <f t="shared" si="27"/>
        <v>0</v>
      </c>
      <c r="K73" s="99">
        <f t="shared" si="27"/>
        <v>0</v>
      </c>
      <c r="L73" s="99">
        <f t="shared" si="27"/>
        <v>0</v>
      </c>
      <c r="M73" s="99">
        <f t="shared" si="27"/>
        <v>0</v>
      </c>
      <c r="N73" s="99">
        <f t="shared" si="27"/>
        <v>0</v>
      </c>
      <c r="O73" s="99">
        <f t="shared" si="27"/>
        <v>0</v>
      </c>
      <c r="P73" s="99">
        <f t="shared" si="27"/>
        <v>0</v>
      </c>
      <c r="Q73" s="99">
        <f t="shared" si="27"/>
        <v>0</v>
      </c>
      <c r="R73" s="99">
        <f t="shared" si="27"/>
        <v>0</v>
      </c>
      <c r="S73" s="99">
        <f t="shared" si="27"/>
        <v>0</v>
      </c>
      <c r="T73" s="99">
        <f t="shared" si="27"/>
        <v>0</v>
      </c>
      <c r="U73" s="99">
        <f t="shared" si="27"/>
        <v>0</v>
      </c>
      <c r="V73" s="99">
        <f t="shared" si="27"/>
        <v>0</v>
      </c>
      <c r="W73" s="99">
        <f>SUM(W74:W77)</f>
        <v>0</v>
      </c>
      <c r="X73" s="99">
        <f t="shared" si="27"/>
        <v>0</v>
      </c>
    </row>
    <row r="74" spans="1:26" s="42" customFormat="1" x14ac:dyDescent="0.15">
      <c r="B74" s="97"/>
      <c r="C74" s="88" t="s">
        <v>53</v>
      </c>
      <c r="D74" s="94"/>
      <c r="E74" s="100">
        <f>E67</f>
        <v>0</v>
      </c>
      <c r="F74" s="100">
        <f>F67</f>
        <v>0</v>
      </c>
      <c r="G74" s="100">
        <f t="shared" ref="G74:X74" si="28">G67</f>
        <v>0</v>
      </c>
      <c r="H74" s="100">
        <f t="shared" si="28"/>
        <v>0</v>
      </c>
      <c r="I74" s="100">
        <f t="shared" si="28"/>
        <v>0</v>
      </c>
      <c r="J74" s="100">
        <f t="shared" si="28"/>
        <v>0</v>
      </c>
      <c r="K74" s="100">
        <f t="shared" si="28"/>
        <v>0</v>
      </c>
      <c r="L74" s="100">
        <f t="shared" si="28"/>
        <v>0</v>
      </c>
      <c r="M74" s="100">
        <f t="shared" si="28"/>
        <v>0</v>
      </c>
      <c r="N74" s="100">
        <f t="shared" si="28"/>
        <v>0</v>
      </c>
      <c r="O74" s="100">
        <f t="shared" si="28"/>
        <v>0</v>
      </c>
      <c r="P74" s="100">
        <f t="shared" si="28"/>
        <v>0</v>
      </c>
      <c r="Q74" s="100">
        <f t="shared" si="28"/>
        <v>0</v>
      </c>
      <c r="R74" s="100">
        <f t="shared" si="28"/>
        <v>0</v>
      </c>
      <c r="S74" s="100">
        <f t="shared" si="28"/>
        <v>0</v>
      </c>
      <c r="T74" s="100">
        <f t="shared" si="28"/>
        <v>0</v>
      </c>
      <c r="U74" s="100">
        <f t="shared" si="28"/>
        <v>0</v>
      </c>
      <c r="V74" s="100">
        <f t="shared" si="28"/>
        <v>0</v>
      </c>
      <c r="W74" s="100">
        <f t="shared" si="28"/>
        <v>0</v>
      </c>
      <c r="X74" s="100">
        <f t="shared" si="28"/>
        <v>0</v>
      </c>
    </row>
    <row r="75" spans="1:26" x14ac:dyDescent="0.15">
      <c r="B75" s="87"/>
      <c r="C75" s="90" t="s">
        <v>115</v>
      </c>
      <c r="D75" s="74"/>
      <c r="E75" s="101">
        <f>改築!E318</f>
        <v>0</v>
      </c>
      <c r="F75" s="101">
        <f>SUM(改築!$E$318:'改築'!F318)</f>
        <v>0</v>
      </c>
      <c r="G75" s="101">
        <f>SUM(改築!$E$318:'改築'!G318)</f>
        <v>0</v>
      </c>
      <c r="H75" s="101">
        <f>SUM(改築!$E$318:'改築'!H318)</f>
        <v>0</v>
      </c>
      <c r="I75" s="101">
        <f>SUM(改築!$E$318:'改築'!I318)</f>
        <v>0</v>
      </c>
      <c r="J75" s="101">
        <f>SUM(改築!$E$318:'改築'!J318)</f>
        <v>0</v>
      </c>
      <c r="K75" s="101">
        <f>SUM(改築!$E$318:'改築'!K318)</f>
        <v>0</v>
      </c>
      <c r="L75" s="101">
        <f>SUM(改築!$E$318:'改築'!L318)</f>
        <v>0</v>
      </c>
      <c r="M75" s="101">
        <f>SUM(改築!$E$318:'改築'!M318)</f>
        <v>0</v>
      </c>
      <c r="N75" s="101">
        <f>SUM(改築!$E$318:'改築'!N318)</f>
        <v>0</v>
      </c>
      <c r="O75" s="101">
        <f>SUM(改築!$E$318:'改築'!O318)</f>
        <v>0</v>
      </c>
      <c r="P75" s="101">
        <f>SUM(改築!$E$318:'改築'!P318)</f>
        <v>0</v>
      </c>
      <c r="Q75" s="101">
        <f>SUM(改築!$E$318:'改築'!Q318)</f>
        <v>0</v>
      </c>
      <c r="R75" s="101">
        <f>SUM(改築!$E$318:'改築'!R318)</f>
        <v>0</v>
      </c>
      <c r="S75" s="101">
        <f>SUM(改築!$E$318:'改築'!S318)</f>
        <v>0</v>
      </c>
      <c r="T75" s="101">
        <f>SUM(改築!$E$318:'改築'!T318)</f>
        <v>0</v>
      </c>
      <c r="U75" s="101">
        <f>SUM(改築!$E$318:'改築'!U318)</f>
        <v>0</v>
      </c>
      <c r="V75" s="101">
        <f>SUM(改築!$E$318:'改築'!V318)</f>
        <v>0</v>
      </c>
      <c r="W75" s="101">
        <f>SUM(改築!$E$318:'改築'!W318)</f>
        <v>0</v>
      </c>
      <c r="X75" s="101">
        <f>SUM(改築!$E$318:'改築'!X318)-改築!Y318</f>
        <v>0</v>
      </c>
    </row>
    <row r="76" spans="1:26" x14ac:dyDescent="0.15">
      <c r="B76" s="87"/>
      <c r="C76" s="90" t="s">
        <v>116</v>
      </c>
      <c r="D76" s="74"/>
      <c r="E76" s="101">
        <f>改築!E322</f>
        <v>0</v>
      </c>
      <c r="F76" s="101">
        <f>改築!F322</f>
        <v>0</v>
      </c>
      <c r="G76" s="101">
        <f>改築!G322</f>
        <v>0</v>
      </c>
      <c r="H76" s="101">
        <f>改築!H322</f>
        <v>0</v>
      </c>
      <c r="I76" s="101">
        <f>改築!I322</f>
        <v>0</v>
      </c>
      <c r="J76" s="101">
        <f>改築!J322</f>
        <v>0</v>
      </c>
      <c r="K76" s="101">
        <f>改築!K322</f>
        <v>0</v>
      </c>
      <c r="L76" s="101">
        <f>改築!L322</f>
        <v>0</v>
      </c>
      <c r="M76" s="101">
        <f>改築!M322</f>
        <v>0</v>
      </c>
      <c r="N76" s="101">
        <f>改築!N322</f>
        <v>0</v>
      </c>
      <c r="O76" s="101">
        <f>改築!O322</f>
        <v>0</v>
      </c>
      <c r="P76" s="101">
        <f>改築!P322</f>
        <v>0</v>
      </c>
      <c r="Q76" s="101">
        <f>改築!Q322</f>
        <v>0</v>
      </c>
      <c r="R76" s="101">
        <f>改築!R322</f>
        <v>0</v>
      </c>
      <c r="S76" s="101">
        <f>改築!S322</f>
        <v>0</v>
      </c>
      <c r="T76" s="101">
        <f>改築!T322</f>
        <v>0</v>
      </c>
      <c r="U76" s="101">
        <f>改築!U322</f>
        <v>0</v>
      </c>
      <c r="V76" s="101">
        <f>改築!V322</f>
        <v>0</v>
      </c>
      <c r="W76" s="101">
        <f>改築!W322</f>
        <v>0</v>
      </c>
      <c r="X76" s="101">
        <f>改築!X322</f>
        <v>0</v>
      </c>
    </row>
    <row r="77" spans="1:26" x14ac:dyDescent="0.15">
      <c r="B77" s="87"/>
      <c r="C77" s="90" t="s">
        <v>68</v>
      </c>
      <c r="D77" s="74"/>
      <c r="E77" s="101">
        <f>運営権!E10</f>
        <v>0</v>
      </c>
      <c r="F77" s="101">
        <f>運営権!F10</f>
        <v>0</v>
      </c>
      <c r="G77" s="101">
        <f>運営権!G10</f>
        <v>0</v>
      </c>
      <c r="H77" s="101">
        <f>運営権!H10</f>
        <v>0</v>
      </c>
      <c r="I77" s="101">
        <f>運営権!I10</f>
        <v>0</v>
      </c>
      <c r="J77" s="101">
        <f>運営権!J10</f>
        <v>0</v>
      </c>
      <c r="K77" s="101">
        <f>運営権!K10</f>
        <v>0</v>
      </c>
      <c r="L77" s="101">
        <f>運営権!L10</f>
        <v>0</v>
      </c>
      <c r="M77" s="101">
        <f>運営権!M10</f>
        <v>0</v>
      </c>
      <c r="N77" s="101">
        <f>運営権!N10</f>
        <v>0</v>
      </c>
      <c r="O77" s="101">
        <f>運営権!O10</f>
        <v>0</v>
      </c>
      <c r="P77" s="101">
        <f>運営権!P10</f>
        <v>0</v>
      </c>
      <c r="Q77" s="101">
        <f>運営権!Q10</f>
        <v>0</v>
      </c>
      <c r="R77" s="101">
        <f>運営権!R10</f>
        <v>0</v>
      </c>
      <c r="S77" s="101">
        <f>運営権!S10</f>
        <v>0</v>
      </c>
      <c r="T77" s="101">
        <f>運営権!T10</f>
        <v>0</v>
      </c>
      <c r="U77" s="101">
        <f>運営権!U10</f>
        <v>0</v>
      </c>
      <c r="V77" s="101">
        <f>運営権!V10</f>
        <v>0</v>
      </c>
      <c r="W77" s="101">
        <f>運営権!W10</f>
        <v>0</v>
      </c>
      <c r="X77" s="101">
        <f>運営権!X10</f>
        <v>0</v>
      </c>
      <c r="Y77" s="13"/>
      <c r="Z77" s="13"/>
    </row>
    <row r="78" spans="1:26" x14ac:dyDescent="0.15">
      <c r="B78" s="71" t="s">
        <v>45</v>
      </c>
      <c r="C78" s="86"/>
      <c r="D78" s="73"/>
      <c r="E78" s="99">
        <f>SUM(E79:E81)</f>
        <v>0</v>
      </c>
      <c r="F78" s="99">
        <f t="shared" ref="F78:X78" si="29">SUM(F79:F81)</f>
        <v>0</v>
      </c>
      <c r="G78" s="99">
        <f t="shared" si="29"/>
        <v>0</v>
      </c>
      <c r="H78" s="99">
        <f t="shared" si="29"/>
        <v>0</v>
      </c>
      <c r="I78" s="99">
        <f t="shared" si="29"/>
        <v>0</v>
      </c>
      <c r="J78" s="99">
        <f t="shared" si="29"/>
        <v>0</v>
      </c>
      <c r="K78" s="99">
        <f t="shared" si="29"/>
        <v>0</v>
      </c>
      <c r="L78" s="99">
        <f t="shared" si="29"/>
        <v>0</v>
      </c>
      <c r="M78" s="99">
        <f t="shared" si="29"/>
        <v>0</v>
      </c>
      <c r="N78" s="99">
        <f t="shared" si="29"/>
        <v>0</v>
      </c>
      <c r="O78" s="99">
        <f t="shared" si="29"/>
        <v>0</v>
      </c>
      <c r="P78" s="99">
        <f t="shared" si="29"/>
        <v>0</v>
      </c>
      <c r="Q78" s="99">
        <f t="shared" si="29"/>
        <v>0</v>
      </c>
      <c r="R78" s="99">
        <f t="shared" si="29"/>
        <v>0</v>
      </c>
      <c r="S78" s="99">
        <f t="shared" si="29"/>
        <v>0</v>
      </c>
      <c r="T78" s="99">
        <f t="shared" si="29"/>
        <v>0</v>
      </c>
      <c r="U78" s="99">
        <f t="shared" si="29"/>
        <v>0</v>
      </c>
      <c r="V78" s="99">
        <f t="shared" si="29"/>
        <v>0</v>
      </c>
      <c r="W78" s="99">
        <f t="shared" si="29"/>
        <v>0</v>
      </c>
      <c r="X78" s="99">
        <f t="shared" si="29"/>
        <v>0</v>
      </c>
    </row>
    <row r="79" spans="1:26" x14ac:dyDescent="0.15">
      <c r="B79" s="87"/>
      <c r="C79" s="88" t="s">
        <v>49</v>
      </c>
      <c r="D79" s="94"/>
      <c r="E79" s="102">
        <f>SUM($E62:E63)</f>
        <v>0</v>
      </c>
      <c r="F79" s="102">
        <f>SUM($E62:F63)</f>
        <v>0</v>
      </c>
      <c r="G79" s="102">
        <f>SUM($E62:G63)</f>
        <v>0</v>
      </c>
      <c r="H79" s="102">
        <f>SUM($E62:H63)</f>
        <v>0</v>
      </c>
      <c r="I79" s="102">
        <f>SUM($E62:I63)</f>
        <v>0</v>
      </c>
      <c r="J79" s="102">
        <f>SUM($E62:J63)</f>
        <v>0</v>
      </c>
      <c r="K79" s="102">
        <f>SUM($E62:K63)</f>
        <v>0</v>
      </c>
      <c r="L79" s="102">
        <f>SUM($E62:L63)</f>
        <v>0</v>
      </c>
      <c r="M79" s="102">
        <f>SUM($E62:M63)</f>
        <v>0</v>
      </c>
      <c r="N79" s="102">
        <f>SUM($E62:N63)</f>
        <v>0</v>
      </c>
      <c r="O79" s="102">
        <f>SUM($E62:O63)</f>
        <v>0</v>
      </c>
      <c r="P79" s="102">
        <f>SUM($E62:P63)</f>
        <v>0</v>
      </c>
      <c r="Q79" s="102">
        <f>SUM($E62:Q63)</f>
        <v>0</v>
      </c>
      <c r="R79" s="102">
        <f>SUM($E62:R63)</f>
        <v>0</v>
      </c>
      <c r="S79" s="102">
        <f>SUM($E62:S63)</f>
        <v>0</v>
      </c>
      <c r="T79" s="102">
        <f>SUM($E62:T63)</f>
        <v>0</v>
      </c>
      <c r="U79" s="102">
        <f>SUM($E62:U63)</f>
        <v>0</v>
      </c>
      <c r="V79" s="102">
        <f>SUM($E62:V63)</f>
        <v>0</v>
      </c>
      <c r="W79" s="102">
        <f>SUM($E62:W63)</f>
        <v>0</v>
      </c>
      <c r="X79" s="102">
        <f>SUM($E62:X63)</f>
        <v>0</v>
      </c>
    </row>
    <row r="80" spans="1:26" x14ac:dyDescent="0.15">
      <c r="B80" s="87"/>
      <c r="C80" s="90" t="s">
        <v>69</v>
      </c>
      <c r="D80" s="74"/>
      <c r="E80" s="101">
        <f>運営権!E17</f>
        <v>0</v>
      </c>
      <c r="F80" s="101">
        <f>運営権!F17</f>
        <v>0</v>
      </c>
      <c r="G80" s="101">
        <f>運営権!G17</f>
        <v>0</v>
      </c>
      <c r="H80" s="101">
        <f>運営権!H17</f>
        <v>0</v>
      </c>
      <c r="I80" s="101">
        <f>運営権!I17</f>
        <v>0</v>
      </c>
      <c r="J80" s="101">
        <f>運営権!J17</f>
        <v>0</v>
      </c>
      <c r="K80" s="101">
        <f>運営権!K17</f>
        <v>0</v>
      </c>
      <c r="L80" s="101">
        <f>運営権!L17</f>
        <v>0</v>
      </c>
      <c r="M80" s="101">
        <f>運営権!M17</f>
        <v>0</v>
      </c>
      <c r="N80" s="101">
        <f>運営権!N17</f>
        <v>0</v>
      </c>
      <c r="O80" s="101">
        <f>運営権!O17</f>
        <v>0</v>
      </c>
      <c r="P80" s="101">
        <f>運営権!P17</f>
        <v>0</v>
      </c>
      <c r="Q80" s="101">
        <f>運営権!Q17</f>
        <v>0</v>
      </c>
      <c r="R80" s="101">
        <f>運営権!R17</f>
        <v>0</v>
      </c>
      <c r="S80" s="101">
        <f>運営権!S17</f>
        <v>0</v>
      </c>
      <c r="T80" s="101">
        <f>運営権!T17</f>
        <v>0</v>
      </c>
      <c r="U80" s="101">
        <f>運営権!U17</f>
        <v>0</v>
      </c>
      <c r="V80" s="101">
        <f>運営権!V17</f>
        <v>0</v>
      </c>
      <c r="W80" s="101">
        <f>運営権!W17</f>
        <v>0</v>
      </c>
      <c r="X80" s="101">
        <f>運営権!X17</f>
        <v>0</v>
      </c>
      <c r="Y80" s="13"/>
      <c r="Z80" s="13"/>
    </row>
    <row r="81" spans="2:26" x14ac:dyDescent="0.15">
      <c r="B81" s="87"/>
      <c r="C81" s="90" t="s">
        <v>84</v>
      </c>
      <c r="D81" s="74"/>
      <c r="E81" s="114"/>
      <c r="F81" s="114"/>
      <c r="G81" s="114"/>
      <c r="H81" s="114"/>
      <c r="I81" s="114"/>
      <c r="J81" s="114"/>
      <c r="K81" s="114"/>
      <c r="L81" s="114"/>
      <c r="M81" s="114"/>
      <c r="N81" s="114"/>
      <c r="O81" s="114"/>
      <c r="P81" s="114"/>
      <c r="Q81" s="114"/>
      <c r="R81" s="114"/>
      <c r="S81" s="114"/>
      <c r="T81" s="114"/>
      <c r="U81" s="114"/>
      <c r="V81" s="114"/>
      <c r="W81" s="114"/>
      <c r="X81" s="114"/>
      <c r="Y81" s="13"/>
      <c r="Z81" s="13"/>
    </row>
    <row r="82" spans="2:26" x14ac:dyDescent="0.15">
      <c r="B82" s="98" t="s">
        <v>46</v>
      </c>
      <c r="C82" s="86"/>
      <c r="D82" s="73"/>
      <c r="E82" s="99">
        <f>SUM(E83:E85)</f>
        <v>0</v>
      </c>
      <c r="F82" s="99">
        <f t="shared" ref="F82:X82" si="30">SUM(F83:F85)</f>
        <v>0</v>
      </c>
      <c r="G82" s="99">
        <f t="shared" si="30"/>
        <v>0</v>
      </c>
      <c r="H82" s="99">
        <f t="shared" si="30"/>
        <v>0</v>
      </c>
      <c r="I82" s="99">
        <f t="shared" si="30"/>
        <v>0</v>
      </c>
      <c r="J82" s="99">
        <f t="shared" si="30"/>
        <v>0</v>
      </c>
      <c r="K82" s="99">
        <f t="shared" si="30"/>
        <v>0</v>
      </c>
      <c r="L82" s="99">
        <f t="shared" si="30"/>
        <v>0</v>
      </c>
      <c r="M82" s="99">
        <f t="shared" si="30"/>
        <v>0</v>
      </c>
      <c r="N82" s="99">
        <f t="shared" si="30"/>
        <v>0</v>
      </c>
      <c r="O82" s="99">
        <f t="shared" si="30"/>
        <v>0</v>
      </c>
      <c r="P82" s="99">
        <f t="shared" si="30"/>
        <v>0</v>
      </c>
      <c r="Q82" s="99">
        <f t="shared" si="30"/>
        <v>0</v>
      </c>
      <c r="R82" s="99">
        <f t="shared" si="30"/>
        <v>0</v>
      </c>
      <c r="S82" s="99">
        <f t="shared" si="30"/>
        <v>0</v>
      </c>
      <c r="T82" s="99">
        <f t="shared" si="30"/>
        <v>0</v>
      </c>
      <c r="U82" s="99">
        <f t="shared" si="30"/>
        <v>0</v>
      </c>
      <c r="V82" s="99">
        <f t="shared" si="30"/>
        <v>0</v>
      </c>
      <c r="W82" s="99">
        <f t="shared" si="30"/>
        <v>0</v>
      </c>
      <c r="X82" s="99">
        <f t="shared" si="30"/>
        <v>0</v>
      </c>
    </row>
    <row r="83" spans="2:26" x14ac:dyDescent="0.15">
      <c r="B83" s="87"/>
      <c r="C83" s="88" t="s">
        <v>47</v>
      </c>
      <c r="D83" s="94"/>
      <c r="E83" s="110"/>
      <c r="F83" s="110">
        <f>E83</f>
        <v>0</v>
      </c>
      <c r="G83" s="110">
        <f t="shared" ref="G83:X83" si="31">F83</f>
        <v>0</v>
      </c>
      <c r="H83" s="110">
        <f t="shared" si="31"/>
        <v>0</v>
      </c>
      <c r="I83" s="110">
        <f t="shared" si="31"/>
        <v>0</v>
      </c>
      <c r="J83" s="110">
        <f t="shared" si="31"/>
        <v>0</v>
      </c>
      <c r="K83" s="110">
        <f t="shared" si="31"/>
        <v>0</v>
      </c>
      <c r="L83" s="110">
        <f t="shared" si="31"/>
        <v>0</v>
      </c>
      <c r="M83" s="110">
        <f t="shared" si="31"/>
        <v>0</v>
      </c>
      <c r="N83" s="110">
        <f t="shared" si="31"/>
        <v>0</v>
      </c>
      <c r="O83" s="110">
        <f t="shared" si="31"/>
        <v>0</v>
      </c>
      <c r="P83" s="110">
        <f t="shared" si="31"/>
        <v>0</v>
      </c>
      <c r="Q83" s="110">
        <f t="shared" si="31"/>
        <v>0</v>
      </c>
      <c r="R83" s="110">
        <f t="shared" si="31"/>
        <v>0</v>
      </c>
      <c r="S83" s="110">
        <f t="shared" si="31"/>
        <v>0</v>
      </c>
      <c r="T83" s="110">
        <f t="shared" si="31"/>
        <v>0</v>
      </c>
      <c r="U83" s="110">
        <f t="shared" si="31"/>
        <v>0</v>
      </c>
      <c r="V83" s="110">
        <f t="shared" si="31"/>
        <v>0</v>
      </c>
      <c r="W83" s="110">
        <f t="shared" si="31"/>
        <v>0</v>
      </c>
      <c r="X83" s="110">
        <f t="shared" si="31"/>
        <v>0</v>
      </c>
    </row>
    <row r="84" spans="2:26" x14ac:dyDescent="0.15">
      <c r="B84" s="87"/>
      <c r="C84" s="90" t="s">
        <v>73</v>
      </c>
      <c r="D84" s="74"/>
      <c r="E84" s="101">
        <f>SUM($E39:E39)</f>
        <v>0</v>
      </c>
      <c r="F84" s="101">
        <f>SUM($E39:F39)</f>
        <v>0</v>
      </c>
      <c r="G84" s="101">
        <f>SUM($E39:G39)</f>
        <v>0</v>
      </c>
      <c r="H84" s="101">
        <f>SUM($E39:H39)</f>
        <v>0</v>
      </c>
      <c r="I84" s="101">
        <f>SUM($E39:I39)</f>
        <v>0</v>
      </c>
      <c r="J84" s="101">
        <f>SUM($E39:J39)</f>
        <v>0</v>
      </c>
      <c r="K84" s="101">
        <f>SUM($E39:K39)</f>
        <v>0</v>
      </c>
      <c r="L84" s="101">
        <f>SUM($E39:L39)</f>
        <v>0</v>
      </c>
      <c r="M84" s="101">
        <f>SUM($E39:M39)</f>
        <v>0</v>
      </c>
      <c r="N84" s="101">
        <f>SUM($E39:N39)</f>
        <v>0</v>
      </c>
      <c r="O84" s="101">
        <f>SUM($E39:O39)</f>
        <v>0</v>
      </c>
      <c r="P84" s="101">
        <f>SUM($E39:P39)</f>
        <v>0</v>
      </c>
      <c r="Q84" s="101">
        <f>SUM($E39:Q39)</f>
        <v>0</v>
      </c>
      <c r="R84" s="101">
        <f>SUM($E39:R39)</f>
        <v>0</v>
      </c>
      <c r="S84" s="101">
        <f>SUM($E39:S39)</f>
        <v>0</v>
      </c>
      <c r="T84" s="101">
        <f>SUM($E39:T39)</f>
        <v>0</v>
      </c>
      <c r="U84" s="101">
        <f>SUM($E39:U39)</f>
        <v>0</v>
      </c>
      <c r="V84" s="101">
        <f>SUM($E39:V39)</f>
        <v>0</v>
      </c>
      <c r="W84" s="101">
        <f>SUM($E39:W39)</f>
        <v>0</v>
      </c>
      <c r="X84" s="101">
        <f>SUM($E39:X39)</f>
        <v>0</v>
      </c>
    </row>
    <row r="85" spans="2:26" x14ac:dyDescent="0.15">
      <c r="B85" s="87"/>
      <c r="C85" s="90"/>
      <c r="D85" s="74"/>
      <c r="E85" s="111"/>
      <c r="F85" s="111"/>
      <c r="G85" s="111"/>
      <c r="H85" s="111"/>
      <c r="I85" s="111"/>
      <c r="J85" s="111"/>
      <c r="K85" s="111"/>
      <c r="L85" s="111"/>
      <c r="M85" s="111"/>
      <c r="N85" s="111"/>
      <c r="O85" s="111"/>
      <c r="P85" s="111"/>
      <c r="Q85" s="111"/>
      <c r="R85" s="111"/>
      <c r="S85" s="111"/>
      <c r="T85" s="111"/>
      <c r="U85" s="111"/>
      <c r="V85" s="111"/>
      <c r="W85" s="111"/>
      <c r="X85" s="111"/>
      <c r="Y85" s="13"/>
      <c r="Z85" s="13"/>
    </row>
    <row r="86" spans="2:26" x14ac:dyDescent="0.15">
      <c r="B86" s="33" t="s">
        <v>48</v>
      </c>
      <c r="C86" s="91"/>
      <c r="D86" s="66"/>
      <c r="E86" s="103">
        <f>SUM(E78,E82)</f>
        <v>0</v>
      </c>
      <c r="F86" s="103">
        <f t="shared" ref="F86:X86" si="32">SUM(F78,F82)</f>
        <v>0</v>
      </c>
      <c r="G86" s="103">
        <f t="shared" si="32"/>
        <v>0</v>
      </c>
      <c r="H86" s="103">
        <f t="shared" si="32"/>
        <v>0</v>
      </c>
      <c r="I86" s="103">
        <f t="shared" si="32"/>
        <v>0</v>
      </c>
      <c r="J86" s="103">
        <f t="shared" si="32"/>
        <v>0</v>
      </c>
      <c r="K86" s="103">
        <f t="shared" si="32"/>
        <v>0</v>
      </c>
      <c r="L86" s="103">
        <f t="shared" si="32"/>
        <v>0</v>
      </c>
      <c r="M86" s="103">
        <f t="shared" si="32"/>
        <v>0</v>
      </c>
      <c r="N86" s="103">
        <f t="shared" si="32"/>
        <v>0</v>
      </c>
      <c r="O86" s="103">
        <f t="shared" si="32"/>
        <v>0</v>
      </c>
      <c r="P86" s="103">
        <f t="shared" si="32"/>
        <v>0</v>
      </c>
      <c r="Q86" s="103">
        <f t="shared" si="32"/>
        <v>0</v>
      </c>
      <c r="R86" s="103">
        <f t="shared" si="32"/>
        <v>0</v>
      </c>
      <c r="S86" s="103">
        <f t="shared" si="32"/>
        <v>0</v>
      </c>
      <c r="T86" s="103">
        <f t="shared" si="32"/>
        <v>0</v>
      </c>
      <c r="U86" s="103">
        <f t="shared" si="32"/>
        <v>0</v>
      </c>
      <c r="V86" s="103">
        <f t="shared" si="32"/>
        <v>0</v>
      </c>
      <c r="W86" s="103">
        <f t="shared" si="32"/>
        <v>0</v>
      </c>
      <c r="X86" s="103">
        <f t="shared" si="32"/>
        <v>0</v>
      </c>
    </row>
    <row r="87" spans="2:26" x14ac:dyDescent="0.15">
      <c r="B87" s="116" t="s">
        <v>125</v>
      </c>
      <c r="C87" s="91"/>
      <c r="D87" s="66"/>
      <c r="E87" s="103">
        <f>E73-E86</f>
        <v>0</v>
      </c>
      <c r="F87" s="103">
        <f t="shared" ref="F87:X87" si="33">F73-F86</f>
        <v>0</v>
      </c>
      <c r="G87" s="103">
        <f t="shared" si="33"/>
        <v>0</v>
      </c>
      <c r="H87" s="103">
        <f t="shared" si="33"/>
        <v>0</v>
      </c>
      <c r="I87" s="103">
        <f t="shared" si="33"/>
        <v>0</v>
      </c>
      <c r="J87" s="103">
        <f t="shared" si="33"/>
        <v>0</v>
      </c>
      <c r="K87" s="103">
        <f t="shared" si="33"/>
        <v>0</v>
      </c>
      <c r="L87" s="103">
        <f t="shared" si="33"/>
        <v>0</v>
      </c>
      <c r="M87" s="103">
        <f t="shared" si="33"/>
        <v>0</v>
      </c>
      <c r="N87" s="103">
        <f t="shared" si="33"/>
        <v>0</v>
      </c>
      <c r="O87" s="103">
        <f t="shared" si="33"/>
        <v>0</v>
      </c>
      <c r="P87" s="103">
        <f t="shared" si="33"/>
        <v>0</v>
      </c>
      <c r="Q87" s="103">
        <f t="shared" si="33"/>
        <v>0</v>
      </c>
      <c r="R87" s="103">
        <f t="shared" si="33"/>
        <v>0</v>
      </c>
      <c r="S87" s="103">
        <f t="shared" si="33"/>
        <v>0</v>
      </c>
      <c r="T87" s="103">
        <f t="shared" si="33"/>
        <v>0</v>
      </c>
      <c r="U87" s="103">
        <f t="shared" si="33"/>
        <v>0</v>
      </c>
      <c r="V87" s="103">
        <f t="shared" si="33"/>
        <v>0</v>
      </c>
      <c r="W87" s="103">
        <f t="shared" si="33"/>
        <v>0</v>
      </c>
      <c r="X87" s="103">
        <f t="shared" si="33"/>
        <v>0</v>
      </c>
    </row>
  </sheetData>
  <mergeCells count="2">
    <mergeCell ref="C50:D50"/>
    <mergeCell ref="C51:D51"/>
  </mergeCells>
  <phoneticPr fontId="3"/>
  <pageMargins left="0.70866141732283472" right="0.70866141732283472" top="0.74803149606299213" bottom="0.74803149606299213" header="0.31496062992125984" footer="0.31496062992125984"/>
  <pageSetup paperSize="8" scale="6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45"/>
  <sheetViews>
    <sheetView showGridLines="0" topLeftCell="A67" zoomScale="70" zoomScaleNormal="70" workbookViewId="0">
      <selection activeCell="C10" sqref="C10"/>
    </sheetView>
  </sheetViews>
  <sheetFormatPr defaultColWidth="0" defaultRowHeight="14.25" x14ac:dyDescent="0.15"/>
  <cols>
    <col min="1" max="1" width="4.125" style="1" customWidth="1"/>
    <col min="2" max="2" width="37" style="1" customWidth="1"/>
    <col min="3" max="3" width="10.5" style="1" customWidth="1"/>
    <col min="4" max="24" width="12.625" style="1" customWidth="1"/>
    <col min="25" max="25" width="9" style="1" customWidth="1"/>
    <col min="26" max="16384" width="9" style="1" hidden="1"/>
  </cols>
  <sheetData>
    <row r="2" spans="1:24" ht="15.75" x14ac:dyDescent="0.15">
      <c r="A2" s="4" t="s">
        <v>98</v>
      </c>
    </row>
    <row r="3" spans="1:24" ht="15.75" x14ac:dyDescent="0.15">
      <c r="A3" s="4"/>
    </row>
    <row r="4" spans="1:24" x14ac:dyDescent="0.15">
      <c r="X4" s="53" t="s">
        <v>54</v>
      </c>
    </row>
    <row r="5" spans="1:24" x14ac:dyDescent="0.15">
      <c r="D5" s="14">
        <v>30</v>
      </c>
      <c r="E5" s="14">
        <f>D5+1</f>
        <v>31</v>
      </c>
      <c r="F5" s="14">
        <f t="shared" ref="F5:W5" si="0">E5+1</f>
        <v>32</v>
      </c>
      <c r="G5" s="14">
        <f t="shared" si="0"/>
        <v>33</v>
      </c>
      <c r="H5" s="14">
        <f t="shared" si="0"/>
        <v>34</v>
      </c>
      <c r="I5" s="14">
        <f t="shared" si="0"/>
        <v>35</v>
      </c>
      <c r="J5" s="14">
        <f t="shared" si="0"/>
        <v>36</v>
      </c>
      <c r="K5" s="14">
        <f t="shared" si="0"/>
        <v>37</v>
      </c>
      <c r="L5" s="14">
        <f t="shared" si="0"/>
        <v>38</v>
      </c>
      <c r="M5" s="14">
        <f t="shared" si="0"/>
        <v>39</v>
      </c>
      <c r="N5" s="14">
        <f t="shared" si="0"/>
        <v>40</v>
      </c>
      <c r="O5" s="14">
        <f t="shared" si="0"/>
        <v>41</v>
      </c>
      <c r="P5" s="14">
        <f t="shared" si="0"/>
        <v>42</v>
      </c>
      <c r="Q5" s="14">
        <f t="shared" si="0"/>
        <v>43</v>
      </c>
      <c r="R5" s="14">
        <f t="shared" si="0"/>
        <v>44</v>
      </c>
      <c r="S5" s="14">
        <f t="shared" si="0"/>
        <v>45</v>
      </c>
      <c r="T5" s="14">
        <f t="shared" si="0"/>
        <v>46</v>
      </c>
      <c r="U5" s="14">
        <f t="shared" si="0"/>
        <v>47</v>
      </c>
      <c r="V5" s="14">
        <f t="shared" si="0"/>
        <v>48</v>
      </c>
      <c r="W5" s="14">
        <f t="shared" si="0"/>
        <v>49</v>
      </c>
      <c r="X5" s="10"/>
    </row>
    <row r="6" spans="1:24" x14ac:dyDescent="0.15">
      <c r="D6" s="8">
        <v>1</v>
      </c>
      <c r="E6" s="8">
        <f t="shared" ref="E6:W6" si="1">D6+1</f>
        <v>2</v>
      </c>
      <c r="F6" s="8">
        <f t="shared" si="1"/>
        <v>3</v>
      </c>
      <c r="G6" s="8">
        <f t="shared" si="1"/>
        <v>4</v>
      </c>
      <c r="H6" s="8">
        <f t="shared" si="1"/>
        <v>5</v>
      </c>
      <c r="I6" s="8">
        <f t="shared" si="1"/>
        <v>6</v>
      </c>
      <c r="J6" s="8">
        <f t="shared" si="1"/>
        <v>7</v>
      </c>
      <c r="K6" s="8">
        <f t="shared" si="1"/>
        <v>8</v>
      </c>
      <c r="L6" s="8">
        <f t="shared" si="1"/>
        <v>9</v>
      </c>
      <c r="M6" s="8">
        <f t="shared" si="1"/>
        <v>10</v>
      </c>
      <c r="N6" s="8">
        <f t="shared" si="1"/>
        <v>11</v>
      </c>
      <c r="O6" s="8">
        <f t="shared" si="1"/>
        <v>12</v>
      </c>
      <c r="P6" s="8">
        <f t="shared" si="1"/>
        <v>13</v>
      </c>
      <c r="Q6" s="8">
        <f t="shared" si="1"/>
        <v>14</v>
      </c>
      <c r="R6" s="8">
        <f t="shared" si="1"/>
        <v>15</v>
      </c>
      <c r="S6" s="8">
        <f t="shared" si="1"/>
        <v>16</v>
      </c>
      <c r="T6" s="8">
        <f t="shared" si="1"/>
        <v>17</v>
      </c>
      <c r="U6" s="8">
        <f t="shared" si="1"/>
        <v>18</v>
      </c>
      <c r="V6" s="8">
        <f t="shared" si="1"/>
        <v>19</v>
      </c>
      <c r="W6" s="8">
        <f t="shared" si="1"/>
        <v>20</v>
      </c>
      <c r="X6" s="11" t="s">
        <v>29</v>
      </c>
    </row>
    <row r="7" spans="1:24" x14ac:dyDescent="0.15">
      <c r="B7" s="21" t="s">
        <v>56</v>
      </c>
      <c r="C7" s="21" t="s">
        <v>57</v>
      </c>
      <c r="D7" s="9">
        <v>43555</v>
      </c>
      <c r="E7" s="9">
        <f t="shared" ref="E7:W7" si="2">DATE(YEAR(D7)+1,MONTH(D7),DAY(D7))</f>
        <v>43921</v>
      </c>
      <c r="F7" s="9">
        <f t="shared" si="2"/>
        <v>44286</v>
      </c>
      <c r="G7" s="9">
        <f t="shared" si="2"/>
        <v>44651</v>
      </c>
      <c r="H7" s="9">
        <f t="shared" si="2"/>
        <v>45016</v>
      </c>
      <c r="I7" s="9">
        <f t="shared" si="2"/>
        <v>45382</v>
      </c>
      <c r="J7" s="9">
        <f t="shared" si="2"/>
        <v>45747</v>
      </c>
      <c r="K7" s="9">
        <f t="shared" si="2"/>
        <v>46112</v>
      </c>
      <c r="L7" s="9">
        <f t="shared" si="2"/>
        <v>46477</v>
      </c>
      <c r="M7" s="9">
        <f t="shared" si="2"/>
        <v>46843</v>
      </c>
      <c r="N7" s="9">
        <f t="shared" si="2"/>
        <v>47208</v>
      </c>
      <c r="O7" s="9">
        <f t="shared" si="2"/>
        <v>47573</v>
      </c>
      <c r="P7" s="9">
        <f t="shared" si="2"/>
        <v>47938</v>
      </c>
      <c r="Q7" s="9">
        <f t="shared" si="2"/>
        <v>48304</v>
      </c>
      <c r="R7" s="9">
        <f t="shared" si="2"/>
        <v>48669</v>
      </c>
      <c r="S7" s="9">
        <f t="shared" si="2"/>
        <v>49034</v>
      </c>
      <c r="T7" s="9">
        <f t="shared" si="2"/>
        <v>49399</v>
      </c>
      <c r="U7" s="9">
        <f t="shared" si="2"/>
        <v>49765</v>
      </c>
      <c r="V7" s="9">
        <f t="shared" si="2"/>
        <v>50130</v>
      </c>
      <c r="W7" s="9">
        <f t="shared" si="2"/>
        <v>50495</v>
      </c>
      <c r="X7" s="12"/>
    </row>
    <row r="8" spans="1:24" x14ac:dyDescent="0.15">
      <c r="B8" s="51"/>
      <c r="C8" s="46"/>
      <c r="D8" s="81"/>
      <c r="E8" s="81"/>
      <c r="F8" s="81"/>
      <c r="G8" s="81"/>
      <c r="H8" s="81"/>
      <c r="I8" s="81"/>
      <c r="J8" s="81"/>
      <c r="K8" s="81"/>
      <c r="L8" s="81"/>
      <c r="M8" s="81"/>
      <c r="N8" s="81"/>
      <c r="O8" s="81"/>
      <c r="P8" s="81"/>
      <c r="Q8" s="81"/>
      <c r="R8" s="81"/>
      <c r="S8" s="81"/>
      <c r="T8" s="81"/>
      <c r="U8" s="81"/>
      <c r="V8" s="81"/>
      <c r="W8" s="81"/>
      <c r="X8" s="58">
        <f>SUM(D8:W8)</f>
        <v>0</v>
      </c>
    </row>
    <row r="9" spans="1:24" x14ac:dyDescent="0.15">
      <c r="B9" s="52"/>
      <c r="C9" s="48"/>
      <c r="D9" s="82"/>
      <c r="E9" s="82"/>
      <c r="F9" s="82"/>
      <c r="G9" s="82"/>
      <c r="H9" s="82"/>
      <c r="I9" s="82"/>
      <c r="J9" s="82"/>
      <c r="K9" s="82"/>
      <c r="L9" s="82"/>
      <c r="M9" s="82"/>
      <c r="N9" s="82"/>
      <c r="O9" s="82"/>
      <c r="P9" s="82"/>
      <c r="Q9" s="82"/>
      <c r="R9" s="82"/>
      <c r="S9" s="82"/>
      <c r="T9" s="82"/>
      <c r="U9" s="82"/>
      <c r="V9" s="82"/>
      <c r="W9" s="82"/>
      <c r="X9" s="61">
        <f t="shared" ref="X9:X35" si="3">SUM(D9:W9)</f>
        <v>0</v>
      </c>
    </row>
    <row r="10" spans="1:24" x14ac:dyDescent="0.15">
      <c r="B10" s="52"/>
      <c r="C10" s="48"/>
      <c r="D10" s="82"/>
      <c r="E10" s="82"/>
      <c r="F10" s="82"/>
      <c r="G10" s="82"/>
      <c r="H10" s="82"/>
      <c r="I10" s="82"/>
      <c r="J10" s="82"/>
      <c r="K10" s="82"/>
      <c r="L10" s="82"/>
      <c r="M10" s="82"/>
      <c r="N10" s="82"/>
      <c r="O10" s="82"/>
      <c r="P10" s="82"/>
      <c r="Q10" s="82"/>
      <c r="R10" s="82"/>
      <c r="S10" s="82"/>
      <c r="T10" s="82"/>
      <c r="U10" s="82"/>
      <c r="V10" s="82"/>
      <c r="W10" s="82"/>
      <c r="X10" s="61">
        <f t="shared" si="3"/>
        <v>0</v>
      </c>
    </row>
    <row r="11" spans="1:24" x14ac:dyDescent="0.15">
      <c r="B11" s="52"/>
      <c r="C11" s="48"/>
      <c r="D11" s="82"/>
      <c r="E11" s="82"/>
      <c r="F11" s="82"/>
      <c r="G11" s="82"/>
      <c r="H11" s="82"/>
      <c r="I11" s="82"/>
      <c r="J11" s="82"/>
      <c r="K11" s="82"/>
      <c r="L11" s="82"/>
      <c r="M11" s="82"/>
      <c r="N11" s="82"/>
      <c r="O11" s="82"/>
      <c r="P11" s="82"/>
      <c r="Q11" s="82"/>
      <c r="R11" s="82"/>
      <c r="S11" s="82"/>
      <c r="T11" s="82"/>
      <c r="U11" s="82"/>
      <c r="V11" s="82"/>
      <c r="W11" s="82"/>
      <c r="X11" s="61">
        <f t="shared" si="3"/>
        <v>0</v>
      </c>
    </row>
    <row r="12" spans="1:24" x14ac:dyDescent="0.15">
      <c r="B12" s="52"/>
      <c r="C12" s="48"/>
      <c r="D12" s="82"/>
      <c r="E12" s="82"/>
      <c r="F12" s="82"/>
      <c r="G12" s="82"/>
      <c r="H12" s="82"/>
      <c r="I12" s="82"/>
      <c r="J12" s="82"/>
      <c r="K12" s="82"/>
      <c r="L12" s="82"/>
      <c r="M12" s="82"/>
      <c r="N12" s="82"/>
      <c r="O12" s="82"/>
      <c r="P12" s="82"/>
      <c r="Q12" s="82"/>
      <c r="R12" s="82"/>
      <c r="S12" s="82"/>
      <c r="T12" s="82"/>
      <c r="U12" s="82"/>
      <c r="V12" s="82"/>
      <c r="W12" s="82"/>
      <c r="X12" s="61">
        <f t="shared" si="3"/>
        <v>0</v>
      </c>
    </row>
    <row r="13" spans="1:24" x14ac:dyDescent="0.15">
      <c r="B13" s="47"/>
      <c r="C13" s="48"/>
      <c r="D13" s="82"/>
      <c r="E13" s="82"/>
      <c r="F13" s="82"/>
      <c r="G13" s="82"/>
      <c r="H13" s="82"/>
      <c r="I13" s="82"/>
      <c r="J13" s="82"/>
      <c r="K13" s="82"/>
      <c r="L13" s="82"/>
      <c r="M13" s="82"/>
      <c r="N13" s="82"/>
      <c r="O13" s="82"/>
      <c r="P13" s="82"/>
      <c r="Q13" s="82"/>
      <c r="R13" s="82"/>
      <c r="S13" s="82"/>
      <c r="T13" s="82"/>
      <c r="U13" s="82"/>
      <c r="V13" s="82"/>
      <c r="W13" s="82"/>
      <c r="X13" s="61">
        <f t="shared" si="3"/>
        <v>0</v>
      </c>
    </row>
    <row r="14" spans="1:24" x14ac:dyDescent="0.15">
      <c r="B14" s="47"/>
      <c r="C14" s="48"/>
      <c r="D14" s="82"/>
      <c r="E14" s="82"/>
      <c r="F14" s="82"/>
      <c r="G14" s="82"/>
      <c r="H14" s="82"/>
      <c r="I14" s="82"/>
      <c r="J14" s="82"/>
      <c r="K14" s="82"/>
      <c r="L14" s="82"/>
      <c r="M14" s="82"/>
      <c r="N14" s="82"/>
      <c r="O14" s="82"/>
      <c r="P14" s="82"/>
      <c r="Q14" s="82"/>
      <c r="R14" s="82"/>
      <c r="S14" s="82"/>
      <c r="T14" s="82"/>
      <c r="U14" s="82"/>
      <c r="V14" s="82"/>
      <c r="W14" s="82"/>
      <c r="X14" s="61">
        <f t="shared" si="3"/>
        <v>0</v>
      </c>
    </row>
    <row r="15" spans="1:24" x14ac:dyDescent="0.15">
      <c r="B15" s="47"/>
      <c r="C15" s="48"/>
      <c r="D15" s="82"/>
      <c r="E15" s="82"/>
      <c r="F15" s="82"/>
      <c r="G15" s="82"/>
      <c r="H15" s="82"/>
      <c r="I15" s="82"/>
      <c r="J15" s="82"/>
      <c r="K15" s="82"/>
      <c r="L15" s="82"/>
      <c r="M15" s="82"/>
      <c r="N15" s="82"/>
      <c r="O15" s="82"/>
      <c r="P15" s="82"/>
      <c r="Q15" s="82"/>
      <c r="R15" s="82"/>
      <c r="S15" s="82"/>
      <c r="T15" s="82"/>
      <c r="U15" s="82"/>
      <c r="V15" s="82"/>
      <c r="W15" s="82"/>
      <c r="X15" s="61">
        <f t="shared" si="3"/>
        <v>0</v>
      </c>
    </row>
    <row r="16" spans="1:24" x14ac:dyDescent="0.15">
      <c r="B16" s="47"/>
      <c r="C16" s="48"/>
      <c r="D16" s="82"/>
      <c r="E16" s="82"/>
      <c r="F16" s="82"/>
      <c r="G16" s="82"/>
      <c r="H16" s="82"/>
      <c r="I16" s="82"/>
      <c r="J16" s="82"/>
      <c r="K16" s="82"/>
      <c r="L16" s="82"/>
      <c r="M16" s="82"/>
      <c r="N16" s="82"/>
      <c r="O16" s="82"/>
      <c r="P16" s="82"/>
      <c r="Q16" s="82"/>
      <c r="R16" s="82"/>
      <c r="S16" s="82"/>
      <c r="T16" s="82"/>
      <c r="U16" s="82"/>
      <c r="V16" s="82"/>
      <c r="W16" s="82"/>
      <c r="X16" s="61">
        <f t="shared" si="3"/>
        <v>0</v>
      </c>
    </row>
    <row r="17" spans="2:24" x14ac:dyDescent="0.15">
      <c r="B17" s="47"/>
      <c r="C17" s="48"/>
      <c r="D17" s="82"/>
      <c r="E17" s="82"/>
      <c r="F17" s="82"/>
      <c r="G17" s="82"/>
      <c r="H17" s="82"/>
      <c r="I17" s="82"/>
      <c r="J17" s="82"/>
      <c r="K17" s="82"/>
      <c r="L17" s="82"/>
      <c r="M17" s="82"/>
      <c r="N17" s="82"/>
      <c r="O17" s="82"/>
      <c r="P17" s="82"/>
      <c r="Q17" s="82"/>
      <c r="R17" s="82"/>
      <c r="S17" s="82"/>
      <c r="T17" s="82"/>
      <c r="U17" s="82"/>
      <c r="V17" s="82"/>
      <c r="W17" s="82"/>
      <c r="X17" s="61">
        <f t="shared" si="3"/>
        <v>0</v>
      </c>
    </row>
    <row r="18" spans="2:24" x14ac:dyDescent="0.15">
      <c r="B18" s="47"/>
      <c r="C18" s="48"/>
      <c r="D18" s="82"/>
      <c r="E18" s="82"/>
      <c r="F18" s="82"/>
      <c r="G18" s="82"/>
      <c r="H18" s="82"/>
      <c r="I18" s="82"/>
      <c r="J18" s="82"/>
      <c r="K18" s="82"/>
      <c r="L18" s="82"/>
      <c r="M18" s="82"/>
      <c r="N18" s="82"/>
      <c r="O18" s="82"/>
      <c r="P18" s="82"/>
      <c r="Q18" s="82"/>
      <c r="R18" s="82"/>
      <c r="S18" s="82"/>
      <c r="T18" s="82"/>
      <c r="U18" s="82"/>
      <c r="V18" s="82"/>
      <c r="W18" s="82"/>
      <c r="X18" s="61">
        <f t="shared" si="3"/>
        <v>0</v>
      </c>
    </row>
    <row r="19" spans="2:24" x14ac:dyDescent="0.15">
      <c r="B19" s="47"/>
      <c r="C19" s="48"/>
      <c r="D19" s="82"/>
      <c r="E19" s="82"/>
      <c r="F19" s="82"/>
      <c r="G19" s="82"/>
      <c r="H19" s="82"/>
      <c r="I19" s="82"/>
      <c r="J19" s="82"/>
      <c r="K19" s="82"/>
      <c r="L19" s="82"/>
      <c r="M19" s="82"/>
      <c r="N19" s="82"/>
      <c r="O19" s="82"/>
      <c r="P19" s="82"/>
      <c r="Q19" s="82"/>
      <c r="R19" s="82"/>
      <c r="S19" s="82"/>
      <c r="T19" s="82"/>
      <c r="U19" s="82"/>
      <c r="V19" s="82"/>
      <c r="W19" s="82"/>
      <c r="X19" s="61">
        <f t="shared" si="3"/>
        <v>0</v>
      </c>
    </row>
    <row r="20" spans="2:24" x14ac:dyDescent="0.15">
      <c r="B20" s="47"/>
      <c r="C20" s="48"/>
      <c r="D20" s="82"/>
      <c r="E20" s="82"/>
      <c r="F20" s="82"/>
      <c r="G20" s="82"/>
      <c r="H20" s="82"/>
      <c r="I20" s="82"/>
      <c r="J20" s="82"/>
      <c r="K20" s="82"/>
      <c r="L20" s="82"/>
      <c r="M20" s="82"/>
      <c r="N20" s="82"/>
      <c r="O20" s="82"/>
      <c r="P20" s="82"/>
      <c r="Q20" s="82"/>
      <c r="R20" s="82"/>
      <c r="S20" s="82"/>
      <c r="T20" s="82"/>
      <c r="U20" s="82"/>
      <c r="V20" s="82"/>
      <c r="W20" s="82"/>
      <c r="X20" s="61">
        <f t="shared" si="3"/>
        <v>0</v>
      </c>
    </row>
    <row r="21" spans="2:24" x14ac:dyDescent="0.15">
      <c r="B21" s="47"/>
      <c r="C21" s="48"/>
      <c r="D21" s="82"/>
      <c r="E21" s="82"/>
      <c r="F21" s="82"/>
      <c r="G21" s="82"/>
      <c r="H21" s="82"/>
      <c r="I21" s="82"/>
      <c r="J21" s="82"/>
      <c r="K21" s="82"/>
      <c r="L21" s="82"/>
      <c r="M21" s="82"/>
      <c r="N21" s="82"/>
      <c r="O21" s="82"/>
      <c r="P21" s="82"/>
      <c r="Q21" s="82"/>
      <c r="R21" s="82"/>
      <c r="S21" s="82"/>
      <c r="T21" s="82"/>
      <c r="U21" s="82"/>
      <c r="V21" s="82"/>
      <c r="W21" s="82"/>
      <c r="X21" s="61">
        <f t="shared" si="3"/>
        <v>0</v>
      </c>
    </row>
    <row r="22" spans="2:24" x14ac:dyDescent="0.15">
      <c r="B22" s="47"/>
      <c r="C22" s="48"/>
      <c r="D22" s="82"/>
      <c r="E22" s="82"/>
      <c r="F22" s="82"/>
      <c r="G22" s="82"/>
      <c r="H22" s="82"/>
      <c r="I22" s="82"/>
      <c r="J22" s="82"/>
      <c r="K22" s="82"/>
      <c r="L22" s="82"/>
      <c r="M22" s="82"/>
      <c r="N22" s="82"/>
      <c r="O22" s="82"/>
      <c r="P22" s="82"/>
      <c r="Q22" s="82"/>
      <c r="R22" s="82"/>
      <c r="S22" s="82"/>
      <c r="T22" s="82"/>
      <c r="U22" s="82"/>
      <c r="V22" s="82"/>
      <c r="W22" s="82"/>
      <c r="X22" s="61">
        <f t="shared" si="3"/>
        <v>0</v>
      </c>
    </row>
    <row r="23" spans="2:24" x14ac:dyDescent="0.15">
      <c r="B23" s="47"/>
      <c r="C23" s="48"/>
      <c r="D23" s="82"/>
      <c r="E23" s="82"/>
      <c r="F23" s="82"/>
      <c r="G23" s="82"/>
      <c r="H23" s="82"/>
      <c r="I23" s="82"/>
      <c r="J23" s="82"/>
      <c r="K23" s="82"/>
      <c r="L23" s="82"/>
      <c r="M23" s="82"/>
      <c r="N23" s="82"/>
      <c r="O23" s="82"/>
      <c r="P23" s="82"/>
      <c r="Q23" s="82"/>
      <c r="R23" s="82"/>
      <c r="S23" s="82"/>
      <c r="T23" s="82"/>
      <c r="U23" s="82"/>
      <c r="V23" s="82"/>
      <c r="W23" s="82"/>
      <c r="X23" s="61">
        <f t="shared" si="3"/>
        <v>0</v>
      </c>
    </row>
    <row r="24" spans="2:24" x14ac:dyDescent="0.15">
      <c r="B24" s="47"/>
      <c r="C24" s="48"/>
      <c r="D24" s="82"/>
      <c r="E24" s="82"/>
      <c r="F24" s="82"/>
      <c r="G24" s="82"/>
      <c r="H24" s="82"/>
      <c r="I24" s="82"/>
      <c r="J24" s="82"/>
      <c r="K24" s="82"/>
      <c r="L24" s="82"/>
      <c r="M24" s="82"/>
      <c r="N24" s="82"/>
      <c r="O24" s="82"/>
      <c r="P24" s="82"/>
      <c r="Q24" s="82"/>
      <c r="R24" s="82"/>
      <c r="S24" s="82"/>
      <c r="T24" s="82"/>
      <c r="U24" s="82"/>
      <c r="V24" s="82"/>
      <c r="W24" s="82"/>
      <c r="X24" s="61">
        <f t="shared" si="3"/>
        <v>0</v>
      </c>
    </row>
    <row r="25" spans="2:24" x14ac:dyDescent="0.15">
      <c r="B25" s="47"/>
      <c r="C25" s="48"/>
      <c r="D25" s="82"/>
      <c r="E25" s="82"/>
      <c r="F25" s="82"/>
      <c r="G25" s="82"/>
      <c r="H25" s="82"/>
      <c r="I25" s="82"/>
      <c r="J25" s="82"/>
      <c r="K25" s="82"/>
      <c r="L25" s="82"/>
      <c r="M25" s="82"/>
      <c r="N25" s="82"/>
      <c r="O25" s="82"/>
      <c r="P25" s="82"/>
      <c r="Q25" s="82"/>
      <c r="R25" s="82"/>
      <c r="S25" s="82"/>
      <c r="T25" s="82"/>
      <c r="U25" s="82"/>
      <c r="V25" s="82"/>
      <c r="W25" s="82"/>
      <c r="X25" s="61">
        <f t="shared" si="3"/>
        <v>0</v>
      </c>
    </row>
    <row r="26" spans="2:24" x14ac:dyDescent="0.15">
      <c r="B26" s="47"/>
      <c r="C26" s="48"/>
      <c r="D26" s="82"/>
      <c r="E26" s="82"/>
      <c r="F26" s="82"/>
      <c r="G26" s="82"/>
      <c r="H26" s="82"/>
      <c r="I26" s="82"/>
      <c r="J26" s="82"/>
      <c r="K26" s="82"/>
      <c r="L26" s="82"/>
      <c r="M26" s="82"/>
      <c r="N26" s="82"/>
      <c r="O26" s="82"/>
      <c r="P26" s="82"/>
      <c r="Q26" s="82"/>
      <c r="R26" s="82"/>
      <c r="S26" s="82"/>
      <c r="T26" s="82"/>
      <c r="U26" s="82"/>
      <c r="V26" s="82"/>
      <c r="W26" s="82"/>
      <c r="X26" s="61">
        <f t="shared" si="3"/>
        <v>0</v>
      </c>
    </row>
    <row r="27" spans="2:24" x14ac:dyDescent="0.15">
      <c r="B27" s="49"/>
      <c r="C27" s="50"/>
      <c r="D27" s="83"/>
      <c r="E27" s="83"/>
      <c r="F27" s="83"/>
      <c r="G27" s="83"/>
      <c r="H27" s="83"/>
      <c r="I27" s="83"/>
      <c r="J27" s="83"/>
      <c r="K27" s="83"/>
      <c r="L27" s="83"/>
      <c r="M27" s="83"/>
      <c r="N27" s="83"/>
      <c r="O27" s="83"/>
      <c r="P27" s="83"/>
      <c r="Q27" s="83"/>
      <c r="R27" s="83"/>
      <c r="S27" s="83"/>
      <c r="T27" s="83"/>
      <c r="U27" s="83"/>
      <c r="V27" s="83"/>
      <c r="W27" s="83"/>
      <c r="X27" s="61">
        <f t="shared" si="3"/>
        <v>0</v>
      </c>
    </row>
    <row r="28" spans="2:24" x14ac:dyDescent="0.15">
      <c r="B28" s="49"/>
      <c r="C28" s="50"/>
      <c r="D28" s="83"/>
      <c r="E28" s="83"/>
      <c r="F28" s="83"/>
      <c r="G28" s="83"/>
      <c r="H28" s="83"/>
      <c r="I28" s="83"/>
      <c r="J28" s="83"/>
      <c r="K28" s="83"/>
      <c r="L28" s="83"/>
      <c r="M28" s="83"/>
      <c r="N28" s="83"/>
      <c r="O28" s="83"/>
      <c r="P28" s="83"/>
      <c r="Q28" s="83"/>
      <c r="R28" s="83"/>
      <c r="S28" s="83"/>
      <c r="T28" s="83"/>
      <c r="U28" s="83"/>
      <c r="V28" s="83"/>
      <c r="W28" s="83"/>
      <c r="X28" s="61">
        <f t="shared" si="3"/>
        <v>0</v>
      </c>
    </row>
    <row r="29" spans="2:24" x14ac:dyDescent="0.15">
      <c r="B29" s="49"/>
      <c r="C29" s="50"/>
      <c r="D29" s="83"/>
      <c r="E29" s="83"/>
      <c r="F29" s="83"/>
      <c r="G29" s="83"/>
      <c r="H29" s="83"/>
      <c r="I29" s="83"/>
      <c r="J29" s="83"/>
      <c r="K29" s="83"/>
      <c r="L29" s="83"/>
      <c r="M29" s="83"/>
      <c r="N29" s="83"/>
      <c r="O29" s="83"/>
      <c r="P29" s="83"/>
      <c r="Q29" s="83"/>
      <c r="R29" s="83"/>
      <c r="S29" s="83"/>
      <c r="T29" s="83"/>
      <c r="U29" s="83"/>
      <c r="V29" s="83"/>
      <c r="W29" s="83"/>
      <c r="X29" s="61">
        <f t="shared" si="3"/>
        <v>0</v>
      </c>
    </row>
    <row r="30" spans="2:24" x14ac:dyDescent="0.15">
      <c r="B30" s="49"/>
      <c r="C30" s="50"/>
      <c r="D30" s="83"/>
      <c r="E30" s="83"/>
      <c r="F30" s="83"/>
      <c r="G30" s="83"/>
      <c r="H30" s="83"/>
      <c r="I30" s="83"/>
      <c r="J30" s="83"/>
      <c r="K30" s="83"/>
      <c r="L30" s="83"/>
      <c r="M30" s="83"/>
      <c r="N30" s="83"/>
      <c r="O30" s="83"/>
      <c r="P30" s="83"/>
      <c r="Q30" s="83"/>
      <c r="R30" s="83"/>
      <c r="S30" s="83"/>
      <c r="T30" s="83"/>
      <c r="U30" s="83"/>
      <c r="V30" s="83"/>
      <c r="W30" s="83"/>
      <c r="X30" s="61">
        <f t="shared" si="3"/>
        <v>0</v>
      </c>
    </row>
    <row r="31" spans="2:24" x14ac:dyDescent="0.15">
      <c r="B31" s="49"/>
      <c r="C31" s="50"/>
      <c r="D31" s="83"/>
      <c r="E31" s="83"/>
      <c r="F31" s="83"/>
      <c r="G31" s="83"/>
      <c r="H31" s="83"/>
      <c r="I31" s="83"/>
      <c r="J31" s="83"/>
      <c r="K31" s="83"/>
      <c r="L31" s="83"/>
      <c r="M31" s="83"/>
      <c r="N31" s="83"/>
      <c r="O31" s="83"/>
      <c r="P31" s="83"/>
      <c r="Q31" s="83"/>
      <c r="R31" s="83"/>
      <c r="S31" s="83"/>
      <c r="T31" s="83"/>
      <c r="U31" s="83"/>
      <c r="V31" s="83"/>
      <c r="W31" s="83"/>
      <c r="X31" s="61">
        <f t="shared" si="3"/>
        <v>0</v>
      </c>
    </row>
    <row r="32" spans="2:24" x14ac:dyDescent="0.15">
      <c r="B32" s="49"/>
      <c r="C32" s="50"/>
      <c r="D32" s="83"/>
      <c r="E32" s="83"/>
      <c r="F32" s="83"/>
      <c r="G32" s="83"/>
      <c r="H32" s="83"/>
      <c r="I32" s="83"/>
      <c r="J32" s="83"/>
      <c r="K32" s="83"/>
      <c r="L32" s="83"/>
      <c r="M32" s="83"/>
      <c r="N32" s="83"/>
      <c r="O32" s="83"/>
      <c r="P32" s="83"/>
      <c r="Q32" s="83"/>
      <c r="R32" s="83"/>
      <c r="S32" s="83"/>
      <c r="T32" s="83"/>
      <c r="U32" s="83"/>
      <c r="V32" s="83"/>
      <c r="W32" s="83"/>
      <c r="X32" s="61">
        <f t="shared" si="3"/>
        <v>0</v>
      </c>
    </row>
    <row r="33" spans="2:24" x14ac:dyDescent="0.15">
      <c r="B33" s="49"/>
      <c r="C33" s="50"/>
      <c r="D33" s="83"/>
      <c r="E33" s="83"/>
      <c r="F33" s="83"/>
      <c r="G33" s="83"/>
      <c r="H33" s="83"/>
      <c r="I33" s="83"/>
      <c r="J33" s="83"/>
      <c r="K33" s="83"/>
      <c r="L33" s="83"/>
      <c r="M33" s="83"/>
      <c r="N33" s="83"/>
      <c r="O33" s="83"/>
      <c r="P33" s="83"/>
      <c r="Q33" s="83"/>
      <c r="R33" s="83"/>
      <c r="S33" s="83"/>
      <c r="T33" s="83"/>
      <c r="U33" s="83"/>
      <c r="V33" s="83"/>
      <c r="W33" s="83"/>
      <c r="X33" s="61">
        <f t="shared" si="3"/>
        <v>0</v>
      </c>
    </row>
    <row r="34" spans="2:24" x14ac:dyDescent="0.15">
      <c r="B34" s="49"/>
      <c r="C34" s="50"/>
      <c r="D34" s="83"/>
      <c r="E34" s="83"/>
      <c r="F34" s="83"/>
      <c r="G34" s="83"/>
      <c r="H34" s="83"/>
      <c r="I34" s="83"/>
      <c r="J34" s="83"/>
      <c r="K34" s="83"/>
      <c r="L34" s="83"/>
      <c r="M34" s="83"/>
      <c r="N34" s="83"/>
      <c r="O34" s="83"/>
      <c r="P34" s="83"/>
      <c r="Q34" s="83"/>
      <c r="R34" s="83"/>
      <c r="S34" s="83"/>
      <c r="T34" s="83"/>
      <c r="U34" s="83"/>
      <c r="V34" s="83"/>
      <c r="W34" s="83"/>
      <c r="X34" s="61">
        <f t="shared" si="3"/>
        <v>0</v>
      </c>
    </row>
    <row r="35" spans="2:24" x14ac:dyDescent="0.15">
      <c r="B35" s="49"/>
      <c r="C35" s="50"/>
      <c r="D35" s="83"/>
      <c r="E35" s="83"/>
      <c r="F35" s="83"/>
      <c r="G35" s="83"/>
      <c r="H35" s="83"/>
      <c r="I35" s="83"/>
      <c r="J35" s="83"/>
      <c r="K35" s="83"/>
      <c r="L35" s="83"/>
      <c r="M35" s="83"/>
      <c r="N35" s="83"/>
      <c r="O35" s="83"/>
      <c r="P35" s="83"/>
      <c r="Q35" s="83"/>
      <c r="R35" s="83"/>
      <c r="S35" s="83"/>
      <c r="T35" s="83"/>
      <c r="U35" s="83"/>
      <c r="V35" s="83"/>
      <c r="W35" s="83"/>
      <c r="X35" s="84">
        <f t="shared" si="3"/>
        <v>0</v>
      </c>
    </row>
    <row r="36" spans="2:24" x14ac:dyDescent="0.15">
      <c r="B36" s="35" t="s">
        <v>64</v>
      </c>
      <c r="C36" s="22"/>
      <c r="D36" s="23"/>
      <c r="E36" s="23"/>
      <c r="F36" s="23"/>
      <c r="G36" s="23"/>
      <c r="H36" s="23"/>
      <c r="I36" s="23"/>
      <c r="J36" s="23"/>
      <c r="K36" s="23"/>
      <c r="L36" s="23"/>
      <c r="M36" s="23"/>
      <c r="N36" s="23"/>
      <c r="O36" s="23"/>
      <c r="P36" s="23"/>
      <c r="Q36" s="23"/>
      <c r="R36" s="23"/>
      <c r="S36" s="23"/>
      <c r="T36" s="23"/>
      <c r="U36" s="23"/>
      <c r="V36" s="23"/>
      <c r="W36" s="23"/>
      <c r="X36" s="23"/>
    </row>
    <row r="38" spans="2:24" x14ac:dyDescent="0.15">
      <c r="B38" s="71" t="s">
        <v>58</v>
      </c>
      <c r="C38" s="55"/>
      <c r="D38" s="85">
        <f>SUM(D39:D43)</f>
        <v>0</v>
      </c>
      <c r="E38" s="85">
        <f t="shared" ref="E38:W38" si="4">SUM(E39:E43)</f>
        <v>0</v>
      </c>
      <c r="F38" s="85">
        <f t="shared" si="4"/>
        <v>0</v>
      </c>
      <c r="G38" s="85">
        <f t="shared" si="4"/>
        <v>0</v>
      </c>
      <c r="H38" s="85">
        <f t="shared" si="4"/>
        <v>0</v>
      </c>
      <c r="I38" s="85">
        <f t="shared" si="4"/>
        <v>0</v>
      </c>
      <c r="J38" s="85">
        <f t="shared" si="4"/>
        <v>0</v>
      </c>
      <c r="K38" s="85">
        <f t="shared" si="4"/>
        <v>0</v>
      </c>
      <c r="L38" s="85">
        <f t="shared" si="4"/>
        <v>0</v>
      </c>
      <c r="M38" s="85">
        <f t="shared" si="4"/>
        <v>0</v>
      </c>
      <c r="N38" s="85">
        <f t="shared" si="4"/>
        <v>0</v>
      </c>
      <c r="O38" s="85">
        <f t="shared" si="4"/>
        <v>0</v>
      </c>
      <c r="P38" s="85">
        <f t="shared" si="4"/>
        <v>0</v>
      </c>
      <c r="Q38" s="85">
        <f t="shared" si="4"/>
        <v>0</v>
      </c>
      <c r="R38" s="85">
        <f t="shared" si="4"/>
        <v>0</v>
      </c>
      <c r="S38" s="85">
        <f t="shared" si="4"/>
        <v>0</v>
      </c>
      <c r="T38" s="85">
        <f t="shared" si="4"/>
        <v>0</v>
      </c>
      <c r="U38" s="85">
        <f t="shared" si="4"/>
        <v>0</v>
      </c>
      <c r="V38" s="85">
        <f t="shared" si="4"/>
        <v>0</v>
      </c>
      <c r="W38" s="85">
        <f t="shared" si="4"/>
        <v>0</v>
      </c>
    </row>
    <row r="39" spans="2:24" x14ac:dyDescent="0.15">
      <c r="B39" s="78" t="s">
        <v>121</v>
      </c>
      <c r="C39" s="15">
        <v>8</v>
      </c>
      <c r="D39" s="59">
        <f>SUMIF($C$8:$C$36,$C39,D$8:D$36)</f>
        <v>0</v>
      </c>
      <c r="E39" s="59">
        <f t="shared" ref="E39:W43" si="5">SUMIF($C$8:$C$36,$C39,E$8:E$36)</f>
        <v>0</v>
      </c>
      <c r="F39" s="59">
        <f t="shared" si="5"/>
        <v>0</v>
      </c>
      <c r="G39" s="59">
        <f t="shared" si="5"/>
        <v>0</v>
      </c>
      <c r="H39" s="59">
        <f t="shared" si="5"/>
        <v>0</v>
      </c>
      <c r="I39" s="59">
        <f t="shared" si="5"/>
        <v>0</v>
      </c>
      <c r="J39" s="59">
        <f t="shared" si="5"/>
        <v>0</v>
      </c>
      <c r="K39" s="59">
        <f t="shared" si="5"/>
        <v>0</v>
      </c>
      <c r="L39" s="59">
        <f t="shared" si="5"/>
        <v>0</v>
      </c>
      <c r="M39" s="59">
        <f t="shared" si="5"/>
        <v>0</v>
      </c>
      <c r="N39" s="59">
        <f t="shared" si="5"/>
        <v>0</v>
      </c>
      <c r="O39" s="59">
        <f t="shared" si="5"/>
        <v>0</v>
      </c>
      <c r="P39" s="59">
        <f t="shared" si="5"/>
        <v>0</v>
      </c>
      <c r="Q39" s="59">
        <f t="shared" si="5"/>
        <v>0</v>
      </c>
      <c r="R39" s="59">
        <f t="shared" si="5"/>
        <v>0</v>
      </c>
      <c r="S39" s="59">
        <f t="shared" si="5"/>
        <v>0</v>
      </c>
      <c r="T39" s="59">
        <f t="shared" si="5"/>
        <v>0</v>
      </c>
      <c r="U39" s="59">
        <f t="shared" si="5"/>
        <v>0</v>
      </c>
      <c r="V39" s="59">
        <f t="shared" si="5"/>
        <v>0</v>
      </c>
      <c r="W39" s="59">
        <f t="shared" si="5"/>
        <v>0</v>
      </c>
    </row>
    <row r="40" spans="2:24" x14ac:dyDescent="0.15">
      <c r="B40" s="79" t="s">
        <v>59</v>
      </c>
      <c r="C40" s="16">
        <v>10</v>
      </c>
      <c r="D40" s="60">
        <f t="shared" ref="D40:S43" si="6">SUMIF($C$8:$C$36,$C40,D$8:D$36)</f>
        <v>0</v>
      </c>
      <c r="E40" s="60">
        <f t="shared" si="6"/>
        <v>0</v>
      </c>
      <c r="F40" s="60">
        <f t="shared" si="6"/>
        <v>0</v>
      </c>
      <c r="G40" s="60">
        <f t="shared" si="6"/>
        <v>0</v>
      </c>
      <c r="H40" s="60">
        <f t="shared" si="6"/>
        <v>0</v>
      </c>
      <c r="I40" s="60">
        <f t="shared" si="6"/>
        <v>0</v>
      </c>
      <c r="J40" s="60">
        <f t="shared" si="6"/>
        <v>0</v>
      </c>
      <c r="K40" s="60">
        <f t="shared" si="6"/>
        <v>0</v>
      </c>
      <c r="L40" s="60">
        <f t="shared" si="6"/>
        <v>0</v>
      </c>
      <c r="M40" s="60">
        <f t="shared" si="6"/>
        <v>0</v>
      </c>
      <c r="N40" s="60">
        <f t="shared" si="6"/>
        <v>0</v>
      </c>
      <c r="O40" s="60">
        <f t="shared" si="6"/>
        <v>0</v>
      </c>
      <c r="P40" s="60">
        <f t="shared" si="6"/>
        <v>0</v>
      </c>
      <c r="Q40" s="60">
        <f t="shared" si="6"/>
        <v>0</v>
      </c>
      <c r="R40" s="60">
        <f t="shared" si="6"/>
        <v>0</v>
      </c>
      <c r="S40" s="60">
        <f t="shared" si="6"/>
        <v>0</v>
      </c>
      <c r="T40" s="60">
        <f t="shared" si="5"/>
        <v>0</v>
      </c>
      <c r="U40" s="60">
        <f t="shared" si="5"/>
        <v>0</v>
      </c>
      <c r="V40" s="60">
        <f t="shared" si="5"/>
        <v>0</v>
      </c>
      <c r="W40" s="60">
        <f t="shared" si="5"/>
        <v>0</v>
      </c>
    </row>
    <row r="41" spans="2:24" x14ac:dyDescent="0.15">
      <c r="B41" s="79" t="s">
        <v>60</v>
      </c>
      <c r="C41" s="16">
        <v>15</v>
      </c>
      <c r="D41" s="60">
        <f t="shared" si="6"/>
        <v>0</v>
      </c>
      <c r="E41" s="60">
        <f t="shared" si="5"/>
        <v>0</v>
      </c>
      <c r="F41" s="60">
        <f t="shared" si="5"/>
        <v>0</v>
      </c>
      <c r="G41" s="60">
        <f t="shared" si="5"/>
        <v>0</v>
      </c>
      <c r="H41" s="60">
        <f t="shared" si="5"/>
        <v>0</v>
      </c>
      <c r="I41" s="60">
        <f t="shared" si="5"/>
        <v>0</v>
      </c>
      <c r="J41" s="60">
        <f t="shared" si="5"/>
        <v>0</v>
      </c>
      <c r="K41" s="60">
        <f t="shared" si="5"/>
        <v>0</v>
      </c>
      <c r="L41" s="60">
        <f t="shared" si="5"/>
        <v>0</v>
      </c>
      <c r="M41" s="60">
        <f t="shared" si="5"/>
        <v>0</v>
      </c>
      <c r="N41" s="60">
        <f t="shared" si="5"/>
        <v>0</v>
      </c>
      <c r="O41" s="60">
        <f t="shared" si="5"/>
        <v>0</v>
      </c>
      <c r="P41" s="60">
        <f t="shared" si="5"/>
        <v>0</v>
      </c>
      <c r="Q41" s="60">
        <f t="shared" si="5"/>
        <v>0</v>
      </c>
      <c r="R41" s="60">
        <f t="shared" si="5"/>
        <v>0</v>
      </c>
      <c r="S41" s="60">
        <f t="shared" si="5"/>
        <v>0</v>
      </c>
      <c r="T41" s="60">
        <f t="shared" si="5"/>
        <v>0</v>
      </c>
      <c r="U41" s="60">
        <f t="shared" si="5"/>
        <v>0</v>
      </c>
      <c r="V41" s="60">
        <f t="shared" si="5"/>
        <v>0</v>
      </c>
      <c r="W41" s="60">
        <f t="shared" si="5"/>
        <v>0</v>
      </c>
    </row>
    <row r="42" spans="2:24" x14ac:dyDescent="0.15">
      <c r="B42" s="79" t="s">
        <v>122</v>
      </c>
      <c r="C42" s="16">
        <v>17</v>
      </c>
      <c r="D42" s="60">
        <f t="shared" si="6"/>
        <v>0</v>
      </c>
      <c r="E42" s="60">
        <f t="shared" si="5"/>
        <v>0</v>
      </c>
      <c r="F42" s="60">
        <f t="shared" si="5"/>
        <v>0</v>
      </c>
      <c r="G42" s="60">
        <f t="shared" si="5"/>
        <v>0</v>
      </c>
      <c r="H42" s="60">
        <f t="shared" si="5"/>
        <v>0</v>
      </c>
      <c r="I42" s="60">
        <f t="shared" si="5"/>
        <v>0</v>
      </c>
      <c r="J42" s="60">
        <f t="shared" si="5"/>
        <v>0</v>
      </c>
      <c r="K42" s="60">
        <f t="shared" si="5"/>
        <v>0</v>
      </c>
      <c r="L42" s="60">
        <f t="shared" si="5"/>
        <v>0</v>
      </c>
      <c r="M42" s="60">
        <f t="shared" si="5"/>
        <v>0</v>
      </c>
      <c r="N42" s="60">
        <f t="shared" si="5"/>
        <v>0</v>
      </c>
      <c r="O42" s="60">
        <f t="shared" si="5"/>
        <v>0</v>
      </c>
      <c r="P42" s="60">
        <f t="shared" si="5"/>
        <v>0</v>
      </c>
      <c r="Q42" s="60">
        <f t="shared" si="5"/>
        <v>0</v>
      </c>
      <c r="R42" s="60">
        <f t="shared" si="5"/>
        <v>0</v>
      </c>
      <c r="S42" s="60">
        <f t="shared" si="5"/>
        <v>0</v>
      </c>
      <c r="T42" s="60">
        <f t="shared" si="5"/>
        <v>0</v>
      </c>
      <c r="U42" s="60">
        <f t="shared" si="5"/>
        <v>0</v>
      </c>
      <c r="V42" s="60">
        <f t="shared" si="5"/>
        <v>0</v>
      </c>
      <c r="W42" s="60">
        <f t="shared" si="5"/>
        <v>0</v>
      </c>
    </row>
    <row r="43" spans="2:24" x14ac:dyDescent="0.15">
      <c r="B43" s="80" t="s">
        <v>61</v>
      </c>
      <c r="C43" s="17">
        <v>20</v>
      </c>
      <c r="D43" s="62">
        <f t="shared" si="6"/>
        <v>0</v>
      </c>
      <c r="E43" s="62">
        <f t="shared" si="5"/>
        <v>0</v>
      </c>
      <c r="F43" s="62">
        <f t="shared" si="5"/>
        <v>0</v>
      </c>
      <c r="G43" s="62">
        <f t="shared" si="5"/>
        <v>0</v>
      </c>
      <c r="H43" s="62">
        <f t="shared" si="5"/>
        <v>0</v>
      </c>
      <c r="I43" s="62">
        <f t="shared" si="5"/>
        <v>0</v>
      </c>
      <c r="J43" s="62">
        <f t="shared" si="5"/>
        <v>0</v>
      </c>
      <c r="K43" s="62">
        <f t="shared" si="5"/>
        <v>0</v>
      </c>
      <c r="L43" s="62">
        <f t="shared" si="5"/>
        <v>0</v>
      </c>
      <c r="M43" s="62">
        <f t="shared" si="5"/>
        <v>0</v>
      </c>
      <c r="N43" s="62">
        <f t="shared" si="5"/>
        <v>0</v>
      </c>
      <c r="O43" s="62">
        <f t="shared" si="5"/>
        <v>0</v>
      </c>
      <c r="P43" s="62">
        <f t="shared" si="5"/>
        <v>0</v>
      </c>
      <c r="Q43" s="62">
        <f t="shared" si="5"/>
        <v>0</v>
      </c>
      <c r="R43" s="62">
        <f t="shared" si="5"/>
        <v>0</v>
      </c>
      <c r="S43" s="62">
        <f t="shared" si="5"/>
        <v>0</v>
      </c>
      <c r="T43" s="62">
        <f t="shared" si="5"/>
        <v>0</v>
      </c>
      <c r="U43" s="62">
        <f t="shared" si="5"/>
        <v>0</v>
      </c>
      <c r="V43" s="62">
        <f t="shared" si="5"/>
        <v>0</v>
      </c>
      <c r="W43" s="62">
        <f t="shared" si="5"/>
        <v>0</v>
      </c>
    </row>
    <row r="45" spans="2:24" x14ac:dyDescent="0.15">
      <c r="B45" s="33" t="s">
        <v>62</v>
      </c>
      <c r="C45" s="55"/>
      <c r="D45" s="85">
        <f>SUM(D8:D36)</f>
        <v>0</v>
      </c>
      <c r="E45" s="85">
        <f t="shared" ref="E45:W45" si="7">SUM(E8:E36)</f>
        <v>0</v>
      </c>
      <c r="F45" s="85">
        <f t="shared" si="7"/>
        <v>0</v>
      </c>
      <c r="G45" s="85">
        <f t="shared" si="7"/>
        <v>0</v>
      </c>
      <c r="H45" s="85">
        <f t="shared" si="7"/>
        <v>0</v>
      </c>
      <c r="I45" s="85">
        <f t="shared" si="7"/>
        <v>0</v>
      </c>
      <c r="J45" s="85">
        <f t="shared" si="7"/>
        <v>0</v>
      </c>
      <c r="K45" s="85">
        <f t="shared" si="7"/>
        <v>0</v>
      </c>
      <c r="L45" s="85">
        <f t="shared" si="7"/>
        <v>0</v>
      </c>
      <c r="M45" s="85">
        <f t="shared" si="7"/>
        <v>0</v>
      </c>
      <c r="N45" s="85">
        <f t="shared" si="7"/>
        <v>0</v>
      </c>
      <c r="O45" s="85">
        <f t="shared" si="7"/>
        <v>0</v>
      </c>
      <c r="P45" s="85">
        <f t="shared" si="7"/>
        <v>0</v>
      </c>
      <c r="Q45" s="85">
        <f t="shared" si="7"/>
        <v>0</v>
      </c>
      <c r="R45" s="85">
        <f t="shared" si="7"/>
        <v>0</v>
      </c>
      <c r="S45" s="85">
        <f t="shared" si="7"/>
        <v>0</v>
      </c>
      <c r="T45" s="85">
        <f t="shared" si="7"/>
        <v>0</v>
      </c>
      <c r="U45" s="85">
        <f t="shared" si="7"/>
        <v>0</v>
      </c>
      <c r="V45" s="85">
        <f t="shared" si="7"/>
        <v>0</v>
      </c>
      <c r="W45" s="85">
        <f t="shared" si="7"/>
        <v>0</v>
      </c>
    </row>
  </sheetData>
  <phoneticPr fontId="3"/>
  <dataValidations count="1">
    <dataValidation type="list" allowBlank="1" showInputMessage="1" showErrorMessage="1" sqref="C8:C35">
      <formula1>C$39:C$43</formula1>
    </dataValidation>
  </dataValidations>
  <pageMargins left="0.70866141732283472" right="0.70866141732283472" top="0.74803149606299213" bottom="0.74803149606299213" header="0.31496062992125984" footer="0.31496062992125984"/>
  <pageSetup paperSize="8" scale="6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322"/>
  <sheetViews>
    <sheetView showGridLines="0" zoomScale="70" zoomScaleNormal="70" workbookViewId="0">
      <selection activeCell="H31" sqref="H31"/>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4" t="s">
        <v>127</v>
      </c>
    </row>
    <row r="3" spans="1:25" ht="15.75" x14ac:dyDescent="0.15">
      <c r="A3" s="4"/>
      <c r="B3" s="33"/>
      <c r="C3" s="34" t="s">
        <v>55</v>
      </c>
      <c r="D3" s="32">
        <f>'主要工事一覧（例）'!C39</f>
        <v>8</v>
      </c>
      <c r="F3" s="54" t="s">
        <v>123</v>
      </c>
      <c r="G3" s="55"/>
      <c r="H3" s="56" t="s">
        <v>124</v>
      </c>
      <c r="I3" s="57">
        <v>0.05</v>
      </c>
    </row>
    <row r="4" spans="1:25" ht="15.75" x14ac:dyDescent="0.15">
      <c r="A4" s="4"/>
      <c r="B4" s="24"/>
      <c r="C4" s="24"/>
      <c r="D4" s="29"/>
      <c r="Y4" s="53" t="s">
        <v>54</v>
      </c>
    </row>
    <row r="5" spans="1:25" x14ac:dyDescent="0.15">
      <c r="A5" s="26" t="s">
        <v>103</v>
      </c>
      <c r="E5" s="14">
        <v>30</v>
      </c>
      <c r="F5" s="14">
        <f>E5+1</f>
        <v>31</v>
      </c>
      <c r="G5" s="14">
        <f t="shared" ref="G5:X5" si="0">F5+1</f>
        <v>32</v>
      </c>
      <c r="H5" s="14">
        <f t="shared" si="0"/>
        <v>33</v>
      </c>
      <c r="I5" s="14">
        <f t="shared" si="0"/>
        <v>34</v>
      </c>
      <c r="J5" s="14">
        <f t="shared" si="0"/>
        <v>35</v>
      </c>
      <c r="K5" s="14">
        <f t="shared" si="0"/>
        <v>36</v>
      </c>
      <c r="L5" s="14">
        <f t="shared" si="0"/>
        <v>37</v>
      </c>
      <c r="M5" s="14">
        <f t="shared" si="0"/>
        <v>38</v>
      </c>
      <c r="N5" s="14">
        <f t="shared" si="0"/>
        <v>39</v>
      </c>
      <c r="O5" s="14">
        <f t="shared" si="0"/>
        <v>40</v>
      </c>
      <c r="P5" s="14">
        <f t="shared" si="0"/>
        <v>41</v>
      </c>
      <c r="Q5" s="14">
        <f t="shared" si="0"/>
        <v>42</v>
      </c>
      <c r="R5" s="14">
        <f t="shared" si="0"/>
        <v>43</v>
      </c>
      <c r="S5" s="14">
        <f t="shared" si="0"/>
        <v>44</v>
      </c>
      <c r="T5" s="14">
        <f t="shared" si="0"/>
        <v>45</v>
      </c>
      <c r="U5" s="14">
        <f t="shared" si="0"/>
        <v>46</v>
      </c>
      <c r="V5" s="14">
        <f t="shared" si="0"/>
        <v>47</v>
      </c>
      <c r="W5" s="14">
        <f t="shared" si="0"/>
        <v>48</v>
      </c>
      <c r="X5" s="14">
        <f t="shared" si="0"/>
        <v>49</v>
      </c>
      <c r="Y5" s="10"/>
    </row>
    <row r="6" spans="1:25" x14ac:dyDescent="0.15">
      <c r="E6" s="8">
        <v>1</v>
      </c>
      <c r="F6" s="8">
        <f t="shared" ref="F6:X6" si="1">E6+1</f>
        <v>2</v>
      </c>
      <c r="G6" s="8">
        <f t="shared" si="1"/>
        <v>3</v>
      </c>
      <c r="H6" s="8">
        <f t="shared" si="1"/>
        <v>4</v>
      </c>
      <c r="I6" s="8">
        <f t="shared" si="1"/>
        <v>5</v>
      </c>
      <c r="J6" s="8">
        <f t="shared" si="1"/>
        <v>6</v>
      </c>
      <c r="K6" s="8">
        <f t="shared" si="1"/>
        <v>7</v>
      </c>
      <c r="L6" s="8">
        <f t="shared" si="1"/>
        <v>8</v>
      </c>
      <c r="M6" s="8">
        <f t="shared" si="1"/>
        <v>9</v>
      </c>
      <c r="N6" s="8">
        <f t="shared" si="1"/>
        <v>10</v>
      </c>
      <c r="O6" s="8">
        <f t="shared" si="1"/>
        <v>11</v>
      </c>
      <c r="P6" s="8">
        <f t="shared" si="1"/>
        <v>12</v>
      </c>
      <c r="Q6" s="8">
        <f t="shared" si="1"/>
        <v>13</v>
      </c>
      <c r="R6" s="8">
        <f t="shared" si="1"/>
        <v>14</v>
      </c>
      <c r="S6" s="8">
        <f t="shared" si="1"/>
        <v>15</v>
      </c>
      <c r="T6" s="8">
        <f t="shared" si="1"/>
        <v>16</v>
      </c>
      <c r="U6" s="8">
        <f t="shared" si="1"/>
        <v>17</v>
      </c>
      <c r="V6" s="8">
        <f t="shared" si="1"/>
        <v>18</v>
      </c>
      <c r="W6" s="8">
        <f t="shared" si="1"/>
        <v>19</v>
      </c>
      <c r="X6" s="8">
        <f t="shared" si="1"/>
        <v>20</v>
      </c>
      <c r="Y6" s="11" t="s">
        <v>29</v>
      </c>
    </row>
    <row r="7" spans="1:25" x14ac:dyDescent="0.15">
      <c r="B7" s="2"/>
      <c r="E7" s="9">
        <v>43555</v>
      </c>
      <c r="F7" s="9">
        <f t="shared" ref="F7:X7" si="2">DATE(YEAR(E7)+1,MONTH(E7),DAY(E7))</f>
        <v>43921</v>
      </c>
      <c r="G7" s="9">
        <f t="shared" si="2"/>
        <v>44286</v>
      </c>
      <c r="H7" s="9">
        <f t="shared" si="2"/>
        <v>44651</v>
      </c>
      <c r="I7" s="9">
        <f t="shared" si="2"/>
        <v>45016</v>
      </c>
      <c r="J7" s="9">
        <f t="shared" si="2"/>
        <v>45382</v>
      </c>
      <c r="K7" s="9">
        <f t="shared" si="2"/>
        <v>45747</v>
      </c>
      <c r="L7" s="9">
        <f t="shared" si="2"/>
        <v>46112</v>
      </c>
      <c r="M7" s="9">
        <f t="shared" si="2"/>
        <v>46477</v>
      </c>
      <c r="N7" s="9">
        <f t="shared" si="2"/>
        <v>46843</v>
      </c>
      <c r="O7" s="9">
        <f t="shared" si="2"/>
        <v>47208</v>
      </c>
      <c r="P7" s="9">
        <f t="shared" si="2"/>
        <v>47573</v>
      </c>
      <c r="Q7" s="9">
        <f t="shared" si="2"/>
        <v>47938</v>
      </c>
      <c r="R7" s="9">
        <f t="shared" si="2"/>
        <v>48304</v>
      </c>
      <c r="S7" s="9">
        <f t="shared" si="2"/>
        <v>48669</v>
      </c>
      <c r="T7" s="9">
        <f t="shared" si="2"/>
        <v>49034</v>
      </c>
      <c r="U7" s="9">
        <f t="shared" si="2"/>
        <v>49399</v>
      </c>
      <c r="V7" s="9">
        <f t="shared" si="2"/>
        <v>49765</v>
      </c>
      <c r="W7" s="9">
        <f t="shared" si="2"/>
        <v>50130</v>
      </c>
      <c r="X7" s="9">
        <f t="shared" si="2"/>
        <v>50495</v>
      </c>
      <c r="Y7" s="12"/>
    </row>
    <row r="8" spans="1:25" x14ac:dyDescent="0.15">
      <c r="B8" s="33"/>
      <c r="C8" s="34" t="s">
        <v>99</v>
      </c>
      <c r="D8" s="66"/>
      <c r="E8" s="65">
        <f>主要工事一覧!D39</f>
        <v>0</v>
      </c>
      <c r="F8" s="65">
        <f>主要工事一覧!E39</f>
        <v>0</v>
      </c>
      <c r="G8" s="65">
        <f>主要工事一覧!F39</f>
        <v>0</v>
      </c>
      <c r="H8" s="65">
        <f>主要工事一覧!G39</f>
        <v>0</v>
      </c>
      <c r="I8" s="65">
        <f>主要工事一覧!H39</f>
        <v>0</v>
      </c>
      <c r="J8" s="65">
        <f>主要工事一覧!I39</f>
        <v>0</v>
      </c>
      <c r="K8" s="65">
        <f>主要工事一覧!J39</f>
        <v>0</v>
      </c>
      <c r="L8" s="65">
        <f>主要工事一覧!K39</f>
        <v>0</v>
      </c>
      <c r="M8" s="65">
        <f>主要工事一覧!L39</f>
        <v>0</v>
      </c>
      <c r="N8" s="65">
        <f>主要工事一覧!M39</f>
        <v>0</v>
      </c>
      <c r="O8" s="65">
        <f>主要工事一覧!N39</f>
        <v>0</v>
      </c>
      <c r="P8" s="65">
        <f>主要工事一覧!O39</f>
        <v>0</v>
      </c>
      <c r="Q8" s="65">
        <f>主要工事一覧!P39</f>
        <v>0</v>
      </c>
      <c r="R8" s="65">
        <f>主要工事一覧!Q39</f>
        <v>0</v>
      </c>
      <c r="S8" s="65">
        <f>主要工事一覧!R39</f>
        <v>0</v>
      </c>
      <c r="T8" s="65">
        <f>主要工事一覧!S39</f>
        <v>0</v>
      </c>
      <c r="U8" s="65">
        <f>主要工事一覧!T39</f>
        <v>0</v>
      </c>
      <c r="V8" s="65">
        <f>主要工事一覧!U39</f>
        <v>0</v>
      </c>
      <c r="W8" s="65">
        <f>主要工事一覧!V39</f>
        <v>0</v>
      </c>
      <c r="X8" s="65">
        <f>主要工事一覧!W39</f>
        <v>0</v>
      </c>
      <c r="Y8" s="65">
        <f>SUM(E8:X8)</f>
        <v>0</v>
      </c>
    </row>
    <row r="9" spans="1:25" x14ac:dyDescent="0.15">
      <c r="B9" s="33"/>
      <c r="C9" s="34" t="s">
        <v>51</v>
      </c>
      <c r="D9" s="6">
        <v>0.1</v>
      </c>
      <c r="E9" s="64">
        <f>E8*$D$9</f>
        <v>0</v>
      </c>
      <c r="F9" s="64">
        <f t="shared" ref="F9:X9" si="3">F8*$D$9</f>
        <v>0</v>
      </c>
      <c r="G9" s="64">
        <f t="shared" si="3"/>
        <v>0</v>
      </c>
      <c r="H9" s="64">
        <f t="shared" si="3"/>
        <v>0</v>
      </c>
      <c r="I9" s="64">
        <f t="shared" si="3"/>
        <v>0</v>
      </c>
      <c r="J9" s="64">
        <f t="shared" si="3"/>
        <v>0</v>
      </c>
      <c r="K9" s="64">
        <f t="shared" si="3"/>
        <v>0</v>
      </c>
      <c r="L9" s="64">
        <f t="shared" si="3"/>
        <v>0</v>
      </c>
      <c r="M9" s="64">
        <f t="shared" si="3"/>
        <v>0</v>
      </c>
      <c r="N9" s="64">
        <f t="shared" si="3"/>
        <v>0</v>
      </c>
      <c r="O9" s="64">
        <f t="shared" si="3"/>
        <v>0</v>
      </c>
      <c r="P9" s="64">
        <f t="shared" si="3"/>
        <v>0</v>
      </c>
      <c r="Q9" s="64">
        <f t="shared" si="3"/>
        <v>0</v>
      </c>
      <c r="R9" s="64">
        <f t="shared" si="3"/>
        <v>0</v>
      </c>
      <c r="S9" s="64">
        <f t="shared" si="3"/>
        <v>0</v>
      </c>
      <c r="T9" s="64">
        <f t="shared" si="3"/>
        <v>0</v>
      </c>
      <c r="U9" s="64">
        <f t="shared" si="3"/>
        <v>0</v>
      </c>
      <c r="V9" s="64">
        <f t="shared" si="3"/>
        <v>0</v>
      </c>
      <c r="W9" s="64">
        <f t="shared" si="3"/>
        <v>0</v>
      </c>
      <c r="X9" s="64">
        <f t="shared" si="3"/>
        <v>0</v>
      </c>
      <c r="Y9" s="64">
        <f>SUM(E9:X9)</f>
        <v>0</v>
      </c>
    </row>
    <row r="10" spans="1:25"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row>
    <row r="11" spans="1:25" customFormat="1" x14ac:dyDescent="0.15">
      <c r="A11" s="1"/>
      <c r="B11" s="1"/>
      <c r="C11" s="1"/>
      <c r="D11" s="1"/>
      <c r="E11" s="14">
        <v>30</v>
      </c>
      <c r="F11" s="14">
        <f>E11+1</f>
        <v>31</v>
      </c>
      <c r="G11" s="14">
        <f t="shared" ref="G11:X11" si="4">F11+1</f>
        <v>32</v>
      </c>
      <c r="H11" s="14">
        <f t="shared" si="4"/>
        <v>33</v>
      </c>
      <c r="I11" s="14">
        <f t="shared" si="4"/>
        <v>34</v>
      </c>
      <c r="J11" s="14">
        <f t="shared" si="4"/>
        <v>35</v>
      </c>
      <c r="K11" s="14">
        <f t="shared" si="4"/>
        <v>36</v>
      </c>
      <c r="L11" s="14">
        <f t="shared" si="4"/>
        <v>37</v>
      </c>
      <c r="M11" s="14">
        <f t="shared" si="4"/>
        <v>38</v>
      </c>
      <c r="N11" s="14">
        <f t="shared" si="4"/>
        <v>39</v>
      </c>
      <c r="O11" s="14">
        <f t="shared" si="4"/>
        <v>40</v>
      </c>
      <c r="P11" s="14">
        <f t="shared" si="4"/>
        <v>41</v>
      </c>
      <c r="Q11" s="14">
        <f t="shared" si="4"/>
        <v>42</v>
      </c>
      <c r="R11" s="14">
        <f t="shared" si="4"/>
        <v>43</v>
      </c>
      <c r="S11" s="14">
        <f t="shared" si="4"/>
        <v>44</v>
      </c>
      <c r="T11" s="14">
        <f t="shared" si="4"/>
        <v>45</v>
      </c>
      <c r="U11" s="14">
        <f t="shared" si="4"/>
        <v>46</v>
      </c>
      <c r="V11" s="14">
        <f t="shared" si="4"/>
        <v>47</v>
      </c>
      <c r="W11" s="14">
        <f t="shared" si="4"/>
        <v>48</v>
      </c>
      <c r="X11" s="14">
        <f t="shared" si="4"/>
        <v>49</v>
      </c>
      <c r="Y11" s="28" t="s">
        <v>63</v>
      </c>
    </row>
    <row r="12" spans="1:25" x14ac:dyDescent="0.15">
      <c r="B12" s="67"/>
      <c r="C12" s="68">
        <f t="array" ref="C12:C31">TRANSPOSE(E5:X5)</f>
        <v>30</v>
      </c>
      <c r="D12" s="59">
        <f t="array" ref="D12:D31">TRANSPOSE(E9:X9)</f>
        <v>0</v>
      </c>
      <c r="E12" s="58" t="str">
        <f t="shared" ref="E12:E31" si="5">IF($C12&lt;E$5,$D12/$D$3,"")</f>
        <v/>
      </c>
      <c r="F12" s="58">
        <f>IF(AND($C12&lt;F$5,COUNT($E12:E12)&lt;$D$3),$D12*(1-$I$3)/$D$3,"")</f>
        <v>0</v>
      </c>
      <c r="G12" s="58">
        <f>IF(AND($C12&lt;G$5,COUNT($E12:F12)&lt;$D$3),$D12*(1-$I$3)/$D$3,"")</f>
        <v>0</v>
      </c>
      <c r="H12" s="58">
        <f>IF(AND($C12&lt;H$5,COUNT($E12:G12)&lt;$D$3),$D12*(1-$I$3)/$D$3,"")</f>
        <v>0</v>
      </c>
      <c r="I12" s="58">
        <f>IF(AND($C12&lt;I$5,COUNT($E12:H12)&lt;$D$3),$D12*(1-$I$3)/$D$3,"")</f>
        <v>0</v>
      </c>
      <c r="J12" s="58">
        <f>IF(AND($C12&lt;J$5,COUNT($E12:I12)&lt;$D$3),$D12*(1-$I$3)/$D$3,"")</f>
        <v>0</v>
      </c>
      <c r="K12" s="58">
        <f>IF(AND($C12&lt;K$5,COUNT($E12:J12)&lt;$D$3),$D12*(1-$I$3)/$D$3,"")</f>
        <v>0</v>
      </c>
      <c r="L12" s="58">
        <f>IF(AND($C12&lt;L$5,COUNT($E12:K12)&lt;$D$3),$D12*(1-$I$3)/$D$3,"")</f>
        <v>0</v>
      </c>
      <c r="M12" s="58">
        <f>IF(AND($C12&lt;M$5,COUNT($E12:L12)&lt;$D$3),$D12*(1-$I$3)/$D$3,"")</f>
        <v>0</v>
      </c>
      <c r="N12" s="58" t="str">
        <f>IF(AND($C12&lt;N$5,COUNT($E12:M12)&lt;$D$3),$D12*(1-$I$3)/$D$3,"")</f>
        <v/>
      </c>
      <c r="O12" s="58" t="str">
        <f>IF(AND($C12&lt;O$5,COUNT($E12:N12)&lt;$D$3),$D12*(1-$I$3)/$D$3,"")</f>
        <v/>
      </c>
      <c r="P12" s="58" t="str">
        <f>IF(AND($C12&lt;P$5,COUNT($E12:O12)&lt;$D$3),$D12*(1-$I$3)/$D$3,"")</f>
        <v/>
      </c>
      <c r="Q12" s="58" t="str">
        <f>IF(AND($C12&lt;Q$5,COUNT($E12:P12)&lt;$D$3),$D12*(1-$I$3)/$D$3,"")</f>
        <v/>
      </c>
      <c r="R12" s="58" t="str">
        <f>IF(AND($C12&lt;R$5,COUNT($E12:Q12)&lt;$D$3),$D12*(1-$I$3)/$D$3,"")</f>
        <v/>
      </c>
      <c r="S12" s="58" t="str">
        <f>IF(AND($C12&lt;S$5,COUNT($E12:R12)&lt;$D$3),$D12*(1-$I$3)/$D$3,"")</f>
        <v/>
      </c>
      <c r="T12" s="58" t="str">
        <f>IF(AND($C12&lt;T$5,COUNT($E12:S12)&lt;$D$3),$D12*(1-$I$3)/$D$3,"")</f>
        <v/>
      </c>
      <c r="U12" s="58" t="str">
        <f>IF(AND($C12&lt;U$5,COUNT($E12:T12)&lt;$D$3),$D12*(1-$I$3)/$D$3,"")</f>
        <v/>
      </c>
      <c r="V12" s="58" t="str">
        <f>IF(AND($C12&lt;V$5,COUNT($E12:U12)&lt;$D$3),$D12*(1-$I$3)/$D$3,"")</f>
        <v/>
      </c>
      <c r="W12" s="58" t="str">
        <f>IF(AND($C12&lt;W$5,COUNT($E12:V12)&lt;$D$3),$D12*(1-$I$3)/$D$3,"")</f>
        <v/>
      </c>
      <c r="X12" s="58" t="str">
        <f>IF(AND($C12&lt;X$5,COUNT($E12:W12)&lt;$D$3),$D12*(1-$I$3)/$D$3,"")</f>
        <v/>
      </c>
      <c r="Y12" s="58">
        <f>D12-SUM(E12:X12)</f>
        <v>0</v>
      </c>
    </row>
    <row r="13" spans="1:25" x14ac:dyDescent="0.15">
      <c r="B13" s="69"/>
      <c r="C13" s="70">
        <v>31</v>
      </c>
      <c r="D13" s="60">
        <v>0</v>
      </c>
      <c r="E13" s="61" t="str">
        <f t="shared" si="5"/>
        <v/>
      </c>
      <c r="F13" s="61" t="str">
        <f>IF(AND($C13&lt;F$5,COUNT($E13:E13)&lt;$D$3),$D13*(1-$I$3)/$D$3,"")</f>
        <v/>
      </c>
      <c r="G13" s="61">
        <f>IF(AND($C13&lt;G$5,COUNT($E13:F13)&lt;$D$3),$D13*(1-$I$3)/$D$3,"")</f>
        <v>0</v>
      </c>
      <c r="H13" s="61">
        <f>IF(AND($C13&lt;H$5,COUNT($E13:G13)&lt;$D$3),$D13*(1-$I$3)/$D$3,"")</f>
        <v>0</v>
      </c>
      <c r="I13" s="61">
        <f>IF(AND($C13&lt;I$5,COUNT($E13:H13)&lt;$D$3),$D13*(1-$I$3)/$D$3,"")</f>
        <v>0</v>
      </c>
      <c r="J13" s="61">
        <f>IF(AND($C13&lt;J$5,COUNT($E13:I13)&lt;$D$3),$D13*(1-$I$3)/$D$3,"")</f>
        <v>0</v>
      </c>
      <c r="K13" s="61">
        <f>IF(AND($C13&lt;K$5,COUNT($E13:J13)&lt;$D$3),$D13*(1-$I$3)/$D$3,"")</f>
        <v>0</v>
      </c>
      <c r="L13" s="61">
        <f>IF(AND($C13&lt;L$5,COUNT($E13:K13)&lt;$D$3),$D13*(1-$I$3)/$D$3,"")</f>
        <v>0</v>
      </c>
      <c r="M13" s="61">
        <f>IF(AND($C13&lt;M$5,COUNT($E13:L13)&lt;$D$3),$D13*(1-$I$3)/$D$3,"")</f>
        <v>0</v>
      </c>
      <c r="N13" s="61">
        <f>IF(AND($C13&lt;N$5,COUNT($E13:M13)&lt;$D$3),$D13*(1-$I$3)/$D$3,"")</f>
        <v>0</v>
      </c>
      <c r="O13" s="61" t="str">
        <f>IF(AND($C13&lt;O$5,COUNT($E13:N13)&lt;$D$3),$D13*(1-$I$3)/$D$3,"")</f>
        <v/>
      </c>
      <c r="P13" s="61" t="str">
        <f>IF(AND($C13&lt;P$5,COUNT($E13:O13)&lt;$D$3),$D13*(1-$I$3)/$D$3,"")</f>
        <v/>
      </c>
      <c r="Q13" s="61" t="str">
        <f>IF(AND($C13&lt;Q$5,COUNT($E13:P13)&lt;$D$3),$D13*(1-$I$3)/$D$3,"")</f>
        <v/>
      </c>
      <c r="R13" s="61" t="str">
        <f>IF(AND($C13&lt;R$5,COUNT($E13:Q13)&lt;$D$3),$D13*(1-$I$3)/$D$3,"")</f>
        <v/>
      </c>
      <c r="S13" s="61" t="str">
        <f>IF(AND($C13&lt;S$5,COUNT($E13:R13)&lt;$D$3),$D13*(1-$I$3)/$D$3,"")</f>
        <v/>
      </c>
      <c r="T13" s="61" t="str">
        <f>IF(AND($C13&lt;T$5,COUNT($E13:S13)&lt;$D$3),$D13*(1-$I$3)/$D$3,"")</f>
        <v/>
      </c>
      <c r="U13" s="61" t="str">
        <f>IF(AND($C13&lt;U$5,COUNT($E13:T13)&lt;$D$3),$D13*(1-$I$3)/$D$3,"")</f>
        <v/>
      </c>
      <c r="V13" s="61" t="str">
        <f>IF(AND($C13&lt;V$5,COUNT($E13:U13)&lt;$D$3),$D13*(1-$I$3)/$D$3,"")</f>
        <v/>
      </c>
      <c r="W13" s="61" t="str">
        <f>IF(AND($C13&lt;W$5,COUNT($E13:V13)&lt;$D$3),$D13*(1-$I$3)/$D$3,"")</f>
        <v/>
      </c>
      <c r="X13" s="61" t="str">
        <f>IF(AND($C13&lt;X$5,COUNT($E13:W13)&lt;$D$3),$D13*(1-$I$3)/$D$3,"")</f>
        <v/>
      </c>
      <c r="Y13" s="61">
        <f t="shared" ref="Y13:Y31" si="6">D13-SUM(E13:X13)</f>
        <v>0</v>
      </c>
    </row>
    <row r="14" spans="1:25" x14ac:dyDescent="0.15">
      <c r="B14" s="69"/>
      <c r="C14" s="70">
        <v>32</v>
      </c>
      <c r="D14" s="60">
        <v>0</v>
      </c>
      <c r="E14" s="61" t="str">
        <f t="shared" si="5"/>
        <v/>
      </c>
      <c r="F14" s="61" t="str">
        <f>IF(AND($C14&lt;F$5,COUNT($E14:E14)&lt;$D$3),$D14*(1-$I$3)/$D$3,"")</f>
        <v/>
      </c>
      <c r="G14" s="61" t="str">
        <f>IF(AND($C14&lt;G$5,COUNT($E14:F14)&lt;$D$3),$D14*(1-$I$3)/$D$3,"")</f>
        <v/>
      </c>
      <c r="H14" s="61">
        <f>IF(AND($C14&lt;H$5,COUNT($E14:G14)&lt;$D$3),$D14*(1-$I$3)/$D$3,"")</f>
        <v>0</v>
      </c>
      <c r="I14" s="61">
        <f>IF(AND($C14&lt;I$5,COUNT($E14:H14)&lt;$D$3),$D14*(1-$I$3)/$D$3,"")</f>
        <v>0</v>
      </c>
      <c r="J14" s="61">
        <f>IF(AND($C14&lt;J$5,COUNT($E14:I14)&lt;$D$3),$D14*(1-$I$3)/$D$3,"")</f>
        <v>0</v>
      </c>
      <c r="K14" s="61">
        <f>IF(AND($C14&lt;K$5,COUNT($E14:J14)&lt;$D$3),$D14*(1-$I$3)/$D$3,"")</f>
        <v>0</v>
      </c>
      <c r="L14" s="61">
        <f>IF(AND($C14&lt;L$5,COUNT($E14:K14)&lt;$D$3),$D14*(1-$I$3)/$D$3,"")</f>
        <v>0</v>
      </c>
      <c r="M14" s="61">
        <f>IF(AND($C14&lt;M$5,COUNT($E14:L14)&lt;$D$3),$D14*(1-$I$3)/$D$3,"")</f>
        <v>0</v>
      </c>
      <c r="N14" s="61">
        <f>IF(AND($C14&lt;N$5,COUNT($E14:M14)&lt;$D$3),$D14*(1-$I$3)/$D$3,"")</f>
        <v>0</v>
      </c>
      <c r="O14" s="61">
        <f>IF(AND($C14&lt;O$5,COUNT($E14:N14)&lt;$D$3),$D14*(1-$I$3)/$D$3,"")</f>
        <v>0</v>
      </c>
      <c r="P14" s="61" t="str">
        <f>IF(AND($C14&lt;P$5,COUNT($E14:O14)&lt;$D$3),$D14*(1-$I$3)/$D$3,"")</f>
        <v/>
      </c>
      <c r="Q14" s="61" t="str">
        <f>IF(AND($C14&lt;Q$5,COUNT($E14:P14)&lt;$D$3),$D14*(1-$I$3)/$D$3,"")</f>
        <v/>
      </c>
      <c r="R14" s="61" t="str">
        <f>IF(AND($C14&lt;R$5,COUNT($E14:Q14)&lt;$D$3),$D14*(1-$I$3)/$D$3,"")</f>
        <v/>
      </c>
      <c r="S14" s="61" t="str">
        <f>IF(AND($C14&lt;S$5,COUNT($E14:R14)&lt;$D$3),$D14*(1-$I$3)/$D$3,"")</f>
        <v/>
      </c>
      <c r="T14" s="61" t="str">
        <f>IF(AND($C14&lt;T$5,COUNT($E14:S14)&lt;$D$3),$D14*(1-$I$3)/$D$3,"")</f>
        <v/>
      </c>
      <c r="U14" s="61" t="str">
        <f>IF(AND($C14&lt;U$5,COUNT($E14:T14)&lt;$D$3),$D14*(1-$I$3)/$D$3,"")</f>
        <v/>
      </c>
      <c r="V14" s="61" t="str">
        <f>IF(AND($C14&lt;V$5,COUNT($E14:U14)&lt;$D$3),$D14*(1-$I$3)/$D$3,"")</f>
        <v/>
      </c>
      <c r="W14" s="61" t="str">
        <f>IF(AND($C14&lt;W$5,COUNT($E14:V14)&lt;$D$3),$D14*(1-$I$3)/$D$3,"")</f>
        <v/>
      </c>
      <c r="X14" s="61" t="str">
        <f>IF(AND($C14&lt;X$5,COUNT($E14:W14)&lt;$D$3),$D14*(1-$I$3)/$D$3,"")</f>
        <v/>
      </c>
      <c r="Y14" s="61">
        <f t="shared" si="6"/>
        <v>0</v>
      </c>
    </row>
    <row r="15" spans="1:25" x14ac:dyDescent="0.15">
      <c r="B15" s="69"/>
      <c r="C15" s="70">
        <v>33</v>
      </c>
      <c r="D15" s="60">
        <v>0</v>
      </c>
      <c r="E15" s="61" t="str">
        <f t="shared" si="5"/>
        <v/>
      </c>
      <c r="F15" s="61" t="str">
        <f>IF(AND($C15&lt;F$5,COUNT($E15:E15)&lt;$D$3),$D15*(1-$I$3)/$D$3,"")</f>
        <v/>
      </c>
      <c r="G15" s="61" t="str">
        <f>IF(AND($C15&lt;G$5,COUNT($E15:F15)&lt;$D$3),$D15*(1-$I$3)/$D$3,"")</f>
        <v/>
      </c>
      <c r="H15" s="61" t="str">
        <f>IF(AND($C15&lt;H$5,COUNT($E15:G15)&lt;$D$3),$D15*(1-$I$3)/$D$3,"")</f>
        <v/>
      </c>
      <c r="I15" s="61">
        <f>IF(AND($C15&lt;I$5,COUNT($E15:H15)&lt;$D$3),$D15*(1-$I$3)/$D$3,"")</f>
        <v>0</v>
      </c>
      <c r="J15" s="61">
        <f>IF(AND($C15&lt;J$5,COUNT($E15:I15)&lt;$D$3),$D15*(1-$I$3)/$D$3,"")</f>
        <v>0</v>
      </c>
      <c r="K15" s="61">
        <f>IF(AND($C15&lt;K$5,COUNT($E15:J15)&lt;$D$3),$D15*(1-$I$3)/$D$3,"")</f>
        <v>0</v>
      </c>
      <c r="L15" s="61">
        <f>IF(AND($C15&lt;L$5,COUNT($E15:K15)&lt;$D$3),$D15*(1-$I$3)/$D$3,"")</f>
        <v>0</v>
      </c>
      <c r="M15" s="61">
        <f>IF(AND($C15&lt;M$5,COUNT($E15:L15)&lt;$D$3),$D15*(1-$I$3)/$D$3,"")</f>
        <v>0</v>
      </c>
      <c r="N15" s="61">
        <f>IF(AND($C15&lt;N$5,COUNT($E15:M15)&lt;$D$3),$D15*(1-$I$3)/$D$3,"")</f>
        <v>0</v>
      </c>
      <c r="O15" s="61">
        <f>IF(AND($C15&lt;O$5,COUNT($E15:N15)&lt;$D$3),$D15*(1-$I$3)/$D$3,"")</f>
        <v>0</v>
      </c>
      <c r="P15" s="61">
        <f>IF(AND($C15&lt;P$5,COUNT($E15:O15)&lt;$D$3),$D15*(1-$I$3)/$D$3,"")</f>
        <v>0</v>
      </c>
      <c r="Q15" s="61" t="str">
        <f>IF(AND($C15&lt;Q$5,COUNT($E15:P15)&lt;$D$3),$D15*(1-$I$3)/$D$3,"")</f>
        <v/>
      </c>
      <c r="R15" s="61" t="str">
        <f>IF(AND($C15&lt;R$5,COUNT($E15:Q15)&lt;$D$3),$D15*(1-$I$3)/$D$3,"")</f>
        <v/>
      </c>
      <c r="S15" s="61" t="str">
        <f>IF(AND($C15&lt;S$5,COUNT($E15:R15)&lt;$D$3),$D15*(1-$I$3)/$D$3,"")</f>
        <v/>
      </c>
      <c r="T15" s="61" t="str">
        <f>IF(AND($C15&lt;T$5,COUNT($E15:S15)&lt;$D$3),$D15*(1-$I$3)/$D$3,"")</f>
        <v/>
      </c>
      <c r="U15" s="61" t="str">
        <f>IF(AND($C15&lt;U$5,COUNT($E15:T15)&lt;$D$3),$D15*(1-$I$3)/$D$3,"")</f>
        <v/>
      </c>
      <c r="V15" s="61" t="str">
        <f>IF(AND($C15&lt;V$5,COUNT($E15:U15)&lt;$D$3),$D15*(1-$I$3)/$D$3,"")</f>
        <v/>
      </c>
      <c r="W15" s="61" t="str">
        <f>IF(AND($C15&lt;W$5,COUNT($E15:V15)&lt;$D$3),$D15*(1-$I$3)/$D$3,"")</f>
        <v/>
      </c>
      <c r="X15" s="61" t="str">
        <f>IF(AND($C15&lt;X$5,COUNT($E15:W15)&lt;$D$3),$D15*(1-$I$3)/$D$3,"")</f>
        <v/>
      </c>
      <c r="Y15" s="61">
        <f t="shared" si="6"/>
        <v>0</v>
      </c>
    </row>
    <row r="16" spans="1:25" x14ac:dyDescent="0.15">
      <c r="B16" s="69"/>
      <c r="C16" s="70">
        <v>34</v>
      </c>
      <c r="D16" s="60">
        <v>0</v>
      </c>
      <c r="E16" s="61" t="str">
        <f t="shared" si="5"/>
        <v/>
      </c>
      <c r="F16" s="61" t="str">
        <f>IF(AND($C16&lt;F$5,COUNT($E16:E16)&lt;$D$3),$D16*(1-$I$3)/$D$3,"")</f>
        <v/>
      </c>
      <c r="G16" s="61" t="str">
        <f>IF(AND($C16&lt;G$5,COUNT($E16:F16)&lt;$D$3),$D16*(1-$I$3)/$D$3,"")</f>
        <v/>
      </c>
      <c r="H16" s="61" t="str">
        <f>IF(AND($C16&lt;H$5,COUNT($E16:G16)&lt;$D$3),$D16*(1-$I$3)/$D$3,"")</f>
        <v/>
      </c>
      <c r="I16" s="61" t="str">
        <f>IF(AND($C16&lt;I$5,COUNT($E16:H16)&lt;$D$3),$D16*(1-$I$3)/$D$3,"")</f>
        <v/>
      </c>
      <c r="J16" s="61">
        <f>IF(AND($C16&lt;J$5,COUNT($E16:I16)&lt;$D$3),$D16*(1-$I$3)/$D$3,"")</f>
        <v>0</v>
      </c>
      <c r="K16" s="61">
        <f>IF(AND($C16&lt;K$5,COUNT($E16:J16)&lt;$D$3),$D16*(1-$I$3)/$D$3,"")</f>
        <v>0</v>
      </c>
      <c r="L16" s="61">
        <f>IF(AND($C16&lt;L$5,COUNT($E16:K16)&lt;$D$3),$D16*(1-$I$3)/$D$3,"")</f>
        <v>0</v>
      </c>
      <c r="M16" s="61">
        <f>IF(AND($C16&lt;M$5,COUNT($E16:L16)&lt;$D$3),$D16*(1-$I$3)/$D$3,"")</f>
        <v>0</v>
      </c>
      <c r="N16" s="61">
        <f>IF(AND($C16&lt;N$5,COUNT($E16:M16)&lt;$D$3),$D16*(1-$I$3)/$D$3,"")</f>
        <v>0</v>
      </c>
      <c r="O16" s="61">
        <f>IF(AND($C16&lt;O$5,COUNT($E16:N16)&lt;$D$3),$D16*(1-$I$3)/$D$3,"")</f>
        <v>0</v>
      </c>
      <c r="P16" s="61">
        <f>IF(AND($C16&lt;P$5,COUNT($E16:O16)&lt;$D$3),$D16*(1-$I$3)/$D$3,"")</f>
        <v>0</v>
      </c>
      <c r="Q16" s="61">
        <f>IF(AND($C16&lt;Q$5,COUNT($E16:P16)&lt;$D$3),$D16*(1-$I$3)/$D$3,"")</f>
        <v>0</v>
      </c>
      <c r="R16" s="61" t="str">
        <f>IF(AND($C16&lt;R$5,COUNT($E16:Q16)&lt;$D$3),$D16*(1-$I$3)/$D$3,"")</f>
        <v/>
      </c>
      <c r="S16" s="61" t="str">
        <f>IF(AND($C16&lt;S$5,COUNT($E16:R16)&lt;$D$3),$D16*(1-$I$3)/$D$3,"")</f>
        <v/>
      </c>
      <c r="T16" s="61" t="str">
        <f>IF(AND($C16&lt;T$5,COUNT($E16:S16)&lt;$D$3),$D16*(1-$I$3)/$D$3,"")</f>
        <v/>
      </c>
      <c r="U16" s="61" t="str">
        <f>IF(AND($C16&lt;U$5,COUNT($E16:T16)&lt;$D$3),$D16*(1-$I$3)/$D$3,"")</f>
        <v/>
      </c>
      <c r="V16" s="61" t="str">
        <f>IF(AND($C16&lt;V$5,COUNT($E16:U16)&lt;$D$3),$D16*(1-$I$3)/$D$3,"")</f>
        <v/>
      </c>
      <c r="W16" s="61" t="str">
        <f>IF(AND($C16&lt;W$5,COUNT($E16:V16)&lt;$D$3),$D16*(1-$I$3)/$D$3,"")</f>
        <v/>
      </c>
      <c r="X16" s="61" t="str">
        <f>IF(AND($C16&lt;X$5,COUNT($E16:W16)&lt;$D$3),$D16*(1-$I$3)/$D$3,"")</f>
        <v/>
      </c>
      <c r="Y16" s="61">
        <f t="shared" si="6"/>
        <v>0</v>
      </c>
    </row>
    <row r="17" spans="2:25" x14ac:dyDescent="0.15">
      <c r="B17" s="69"/>
      <c r="C17" s="70">
        <v>35</v>
      </c>
      <c r="D17" s="60">
        <v>0</v>
      </c>
      <c r="E17" s="61" t="str">
        <f t="shared" si="5"/>
        <v/>
      </c>
      <c r="F17" s="61" t="str">
        <f>IF(AND($C17&lt;F$5,COUNT($E17:E17)&lt;$D$3),$D17*(1-$I$3)/$D$3,"")</f>
        <v/>
      </c>
      <c r="G17" s="61" t="str">
        <f>IF(AND($C17&lt;G$5,COUNT($E17:F17)&lt;$D$3),$D17*(1-$I$3)/$D$3,"")</f>
        <v/>
      </c>
      <c r="H17" s="61" t="str">
        <f>IF(AND($C17&lt;H$5,COUNT($E17:G17)&lt;$D$3),$D17*(1-$I$3)/$D$3,"")</f>
        <v/>
      </c>
      <c r="I17" s="61" t="str">
        <f>IF(AND($C17&lt;I$5,COUNT($E17:H17)&lt;$D$3),$D17*(1-$I$3)/$D$3,"")</f>
        <v/>
      </c>
      <c r="J17" s="61" t="str">
        <f>IF(AND($C17&lt;J$5,COUNT($E17:I17)&lt;$D$3),$D17*(1-$I$3)/$D$3,"")</f>
        <v/>
      </c>
      <c r="K17" s="61">
        <f>IF(AND($C17&lt;K$5,COUNT($E17:J17)&lt;$D$3),$D17*(1-$I$3)/$D$3,"")</f>
        <v>0</v>
      </c>
      <c r="L17" s="61">
        <f>IF(AND($C17&lt;L$5,COUNT($E17:K17)&lt;$D$3),$D17*(1-$I$3)/$D$3,"")</f>
        <v>0</v>
      </c>
      <c r="M17" s="61">
        <f>IF(AND($C17&lt;M$5,COUNT($E17:L17)&lt;$D$3),$D17*(1-$I$3)/$D$3,"")</f>
        <v>0</v>
      </c>
      <c r="N17" s="61">
        <f>IF(AND($C17&lt;N$5,COUNT($E17:M17)&lt;$D$3),$D17*(1-$I$3)/$D$3,"")</f>
        <v>0</v>
      </c>
      <c r="O17" s="61">
        <f>IF(AND($C17&lt;O$5,COUNT($E17:N17)&lt;$D$3),$D17*(1-$I$3)/$D$3,"")</f>
        <v>0</v>
      </c>
      <c r="P17" s="61">
        <f>IF(AND($C17&lt;P$5,COUNT($E17:O17)&lt;$D$3),$D17*(1-$I$3)/$D$3,"")</f>
        <v>0</v>
      </c>
      <c r="Q17" s="61">
        <f>IF(AND($C17&lt;Q$5,COUNT($E17:P17)&lt;$D$3),$D17*(1-$I$3)/$D$3,"")</f>
        <v>0</v>
      </c>
      <c r="R17" s="61">
        <f>IF(AND($C17&lt;R$5,COUNT($E17:Q17)&lt;$D$3),$D17*(1-$I$3)/$D$3,"")</f>
        <v>0</v>
      </c>
      <c r="S17" s="61" t="str">
        <f>IF(AND($C17&lt;S$5,COUNT($E17:R17)&lt;$D$3),$D17*(1-$I$3)/$D$3,"")</f>
        <v/>
      </c>
      <c r="T17" s="61" t="str">
        <f>IF(AND($C17&lt;T$5,COUNT($E17:S17)&lt;$D$3),$D17*(1-$I$3)/$D$3,"")</f>
        <v/>
      </c>
      <c r="U17" s="61" t="str">
        <f>IF(AND($C17&lt;U$5,COUNT($E17:T17)&lt;$D$3),$D17*(1-$I$3)/$D$3,"")</f>
        <v/>
      </c>
      <c r="V17" s="61" t="str">
        <f>IF(AND($C17&lt;V$5,COUNT($E17:U17)&lt;$D$3),$D17*(1-$I$3)/$D$3,"")</f>
        <v/>
      </c>
      <c r="W17" s="61" t="str">
        <f>IF(AND($C17&lt;W$5,COUNT($E17:V17)&lt;$D$3),$D17*(1-$I$3)/$D$3,"")</f>
        <v/>
      </c>
      <c r="X17" s="61" t="str">
        <f>IF(AND($C17&lt;X$5,COUNT($E17:W17)&lt;$D$3),$D17*(1-$I$3)/$D$3,"")</f>
        <v/>
      </c>
      <c r="Y17" s="61">
        <f t="shared" si="6"/>
        <v>0</v>
      </c>
    </row>
    <row r="18" spans="2:25" x14ac:dyDescent="0.15">
      <c r="B18" s="69"/>
      <c r="C18" s="70">
        <v>36</v>
      </c>
      <c r="D18" s="60">
        <v>0</v>
      </c>
      <c r="E18" s="61" t="str">
        <f t="shared" si="5"/>
        <v/>
      </c>
      <c r="F18" s="61" t="str">
        <f>IF(AND($C18&lt;F$5,COUNT($E18:E18)&lt;$D$3),$D18*(1-$I$3)/$D$3,"")</f>
        <v/>
      </c>
      <c r="G18" s="61" t="str">
        <f>IF(AND($C18&lt;G$5,COUNT($E18:F18)&lt;$D$3),$D18*(1-$I$3)/$D$3,"")</f>
        <v/>
      </c>
      <c r="H18" s="61" t="str">
        <f>IF(AND($C18&lt;H$5,COUNT($E18:G18)&lt;$D$3),$D18*(1-$I$3)/$D$3,"")</f>
        <v/>
      </c>
      <c r="I18" s="61" t="str">
        <f>IF(AND($C18&lt;I$5,COUNT($E18:H18)&lt;$D$3),$D18*(1-$I$3)/$D$3,"")</f>
        <v/>
      </c>
      <c r="J18" s="61" t="str">
        <f>IF(AND($C18&lt;J$5,COUNT($E18:I18)&lt;$D$3),$D18*(1-$I$3)/$D$3,"")</f>
        <v/>
      </c>
      <c r="K18" s="61" t="str">
        <f>IF(AND($C18&lt;K$5,COUNT($E18:J18)&lt;$D$3),$D18*(1-$I$3)/$D$3,"")</f>
        <v/>
      </c>
      <c r="L18" s="61">
        <f>IF(AND($C18&lt;L$5,COUNT($E18:K18)&lt;$D$3),$D18*(1-$I$3)/$D$3,"")</f>
        <v>0</v>
      </c>
      <c r="M18" s="61">
        <f>IF(AND($C18&lt;M$5,COUNT($E18:L18)&lt;$D$3),$D18*(1-$I$3)/$D$3,"")</f>
        <v>0</v>
      </c>
      <c r="N18" s="61">
        <f>IF(AND($C18&lt;N$5,COUNT($E18:M18)&lt;$D$3),$D18*(1-$I$3)/$D$3,"")</f>
        <v>0</v>
      </c>
      <c r="O18" s="61">
        <f>IF(AND($C18&lt;O$5,COUNT($E18:N18)&lt;$D$3),$D18*(1-$I$3)/$D$3,"")</f>
        <v>0</v>
      </c>
      <c r="P18" s="61">
        <f>IF(AND($C18&lt;P$5,COUNT($E18:O18)&lt;$D$3),$D18*(1-$I$3)/$D$3,"")</f>
        <v>0</v>
      </c>
      <c r="Q18" s="61">
        <f>IF(AND($C18&lt;Q$5,COUNT($E18:P18)&lt;$D$3),$D18*(1-$I$3)/$D$3,"")</f>
        <v>0</v>
      </c>
      <c r="R18" s="61">
        <f>IF(AND($C18&lt;R$5,COUNT($E18:Q18)&lt;$D$3),$D18*(1-$I$3)/$D$3,"")</f>
        <v>0</v>
      </c>
      <c r="S18" s="61">
        <f>IF(AND($C18&lt;S$5,COUNT($E18:R18)&lt;$D$3),$D18*(1-$I$3)/$D$3,"")</f>
        <v>0</v>
      </c>
      <c r="T18" s="61" t="str">
        <f>IF(AND($C18&lt;T$5,COUNT($E18:S18)&lt;$D$3),$D18*(1-$I$3)/$D$3,"")</f>
        <v/>
      </c>
      <c r="U18" s="61" t="str">
        <f>IF(AND($C18&lt;U$5,COUNT($E18:T18)&lt;$D$3),$D18*(1-$I$3)/$D$3,"")</f>
        <v/>
      </c>
      <c r="V18" s="61" t="str">
        <f>IF(AND($C18&lt;V$5,COUNT($E18:U18)&lt;$D$3),$D18*(1-$I$3)/$D$3,"")</f>
        <v/>
      </c>
      <c r="W18" s="61" t="str">
        <f>IF(AND($C18&lt;W$5,COUNT($E18:V18)&lt;$D$3),$D18*(1-$I$3)/$D$3,"")</f>
        <v/>
      </c>
      <c r="X18" s="61" t="str">
        <f>IF(AND($C18&lt;X$5,COUNT($E18:W18)&lt;$D$3),$D18*(1-$I$3)/$D$3,"")</f>
        <v/>
      </c>
      <c r="Y18" s="61">
        <f t="shared" si="6"/>
        <v>0</v>
      </c>
    </row>
    <row r="19" spans="2:25" x14ac:dyDescent="0.15">
      <c r="B19" s="69"/>
      <c r="C19" s="70">
        <v>37</v>
      </c>
      <c r="D19" s="60">
        <v>0</v>
      </c>
      <c r="E19" s="61" t="str">
        <f t="shared" si="5"/>
        <v/>
      </c>
      <c r="F19" s="61" t="str">
        <f>IF(AND($C19&lt;F$5,COUNT($E19:E19)&lt;$D$3),$D19*(1-$I$3)/$D$3,"")</f>
        <v/>
      </c>
      <c r="G19" s="61" t="str">
        <f>IF(AND($C19&lt;G$5,COUNT($E19:F19)&lt;$D$3),$D19*(1-$I$3)/$D$3,"")</f>
        <v/>
      </c>
      <c r="H19" s="61" t="str">
        <f>IF(AND($C19&lt;H$5,COUNT($E19:G19)&lt;$D$3),$D19*(1-$I$3)/$D$3,"")</f>
        <v/>
      </c>
      <c r="I19" s="61" t="str">
        <f>IF(AND($C19&lt;I$5,COUNT($E19:H19)&lt;$D$3),$D19*(1-$I$3)/$D$3,"")</f>
        <v/>
      </c>
      <c r="J19" s="61" t="str">
        <f>IF(AND($C19&lt;J$5,COUNT($E19:I19)&lt;$D$3),$D19*(1-$I$3)/$D$3,"")</f>
        <v/>
      </c>
      <c r="K19" s="61" t="str">
        <f>IF(AND($C19&lt;K$5,COUNT($E19:J19)&lt;$D$3),$D19*(1-$I$3)/$D$3,"")</f>
        <v/>
      </c>
      <c r="L19" s="61" t="str">
        <f>IF(AND($C19&lt;L$5,COUNT($E19:K19)&lt;$D$3),$D19*(1-$I$3)/$D$3,"")</f>
        <v/>
      </c>
      <c r="M19" s="61">
        <f>IF(AND($C19&lt;M$5,COUNT($E19:L19)&lt;$D$3),$D19*(1-$I$3)/$D$3,"")</f>
        <v>0</v>
      </c>
      <c r="N19" s="61">
        <f>IF(AND($C19&lt;N$5,COUNT($E19:M19)&lt;$D$3),$D19*(1-$I$3)/$D$3,"")</f>
        <v>0</v>
      </c>
      <c r="O19" s="61">
        <f>IF(AND($C19&lt;O$5,COUNT($E19:N19)&lt;$D$3),$D19*(1-$I$3)/$D$3,"")</f>
        <v>0</v>
      </c>
      <c r="P19" s="61">
        <f>IF(AND($C19&lt;P$5,COUNT($E19:O19)&lt;$D$3),$D19*(1-$I$3)/$D$3,"")</f>
        <v>0</v>
      </c>
      <c r="Q19" s="61">
        <f>IF(AND($C19&lt;Q$5,COUNT($E19:P19)&lt;$D$3),$D19*(1-$I$3)/$D$3,"")</f>
        <v>0</v>
      </c>
      <c r="R19" s="61">
        <f>IF(AND($C19&lt;R$5,COUNT($E19:Q19)&lt;$D$3),$D19*(1-$I$3)/$D$3,"")</f>
        <v>0</v>
      </c>
      <c r="S19" s="61">
        <f>IF(AND($C19&lt;S$5,COUNT($E19:R19)&lt;$D$3),$D19*(1-$I$3)/$D$3,"")</f>
        <v>0</v>
      </c>
      <c r="T19" s="61">
        <f>IF(AND($C19&lt;T$5,COUNT($E19:S19)&lt;$D$3),$D19*(1-$I$3)/$D$3,"")</f>
        <v>0</v>
      </c>
      <c r="U19" s="61" t="str">
        <f>IF(AND($C19&lt;U$5,COUNT($E19:T19)&lt;$D$3),$D19*(1-$I$3)/$D$3,"")</f>
        <v/>
      </c>
      <c r="V19" s="61" t="str">
        <f>IF(AND($C19&lt;V$5,COUNT($E19:U19)&lt;$D$3),$D19*(1-$I$3)/$D$3,"")</f>
        <v/>
      </c>
      <c r="W19" s="61" t="str">
        <f>IF(AND($C19&lt;W$5,COUNT($E19:V19)&lt;$D$3),$D19*(1-$I$3)/$D$3,"")</f>
        <v/>
      </c>
      <c r="X19" s="61" t="str">
        <f>IF(AND($C19&lt;X$5,COUNT($E19:W19)&lt;$D$3),$D19*(1-$I$3)/$D$3,"")</f>
        <v/>
      </c>
      <c r="Y19" s="61">
        <f t="shared" si="6"/>
        <v>0</v>
      </c>
    </row>
    <row r="20" spans="2:25" x14ac:dyDescent="0.15">
      <c r="B20" s="69"/>
      <c r="C20" s="70">
        <v>38</v>
      </c>
      <c r="D20" s="60">
        <v>0</v>
      </c>
      <c r="E20" s="61" t="str">
        <f t="shared" si="5"/>
        <v/>
      </c>
      <c r="F20" s="61" t="str">
        <f>IF(AND($C20&lt;F$5,COUNT($E20:E20)&lt;$D$3),$D20*(1-$I$3)/$D$3,"")</f>
        <v/>
      </c>
      <c r="G20" s="61" t="str">
        <f>IF(AND($C20&lt;G$5,COUNT($E20:F20)&lt;$D$3),$D20*(1-$I$3)/$D$3,"")</f>
        <v/>
      </c>
      <c r="H20" s="61" t="str">
        <f>IF(AND($C20&lt;H$5,COUNT($E20:G20)&lt;$D$3),$D20*(1-$I$3)/$D$3,"")</f>
        <v/>
      </c>
      <c r="I20" s="61" t="str">
        <f>IF(AND($C20&lt;I$5,COUNT($E20:H20)&lt;$D$3),$D20*(1-$I$3)/$D$3,"")</f>
        <v/>
      </c>
      <c r="J20" s="61" t="str">
        <f>IF(AND($C20&lt;J$5,COUNT($E20:I20)&lt;$D$3),$D20*(1-$I$3)/$D$3,"")</f>
        <v/>
      </c>
      <c r="K20" s="61" t="str">
        <f>IF(AND($C20&lt;K$5,COUNT($E20:J20)&lt;$D$3),$D20*(1-$I$3)/$D$3,"")</f>
        <v/>
      </c>
      <c r="L20" s="61" t="str">
        <f>IF(AND($C20&lt;L$5,COUNT($E20:K20)&lt;$D$3),$D20*(1-$I$3)/$D$3,"")</f>
        <v/>
      </c>
      <c r="M20" s="61" t="str">
        <f>IF(AND($C20&lt;M$5,COUNT($E20:L20)&lt;$D$3),$D20*(1-$I$3)/$D$3,"")</f>
        <v/>
      </c>
      <c r="N20" s="61">
        <f>IF(AND($C20&lt;N$5,COUNT($E20:M20)&lt;$D$3),$D20*(1-$I$3)/$D$3,"")</f>
        <v>0</v>
      </c>
      <c r="O20" s="61">
        <f>IF(AND($C20&lt;O$5,COUNT($E20:N20)&lt;$D$3),$D20*(1-$I$3)/$D$3,"")</f>
        <v>0</v>
      </c>
      <c r="P20" s="61">
        <f>IF(AND($C20&lt;P$5,COUNT($E20:O20)&lt;$D$3),$D20*(1-$I$3)/$D$3,"")</f>
        <v>0</v>
      </c>
      <c r="Q20" s="61">
        <f>IF(AND($C20&lt;Q$5,COUNT($E20:P20)&lt;$D$3),$D20*(1-$I$3)/$D$3,"")</f>
        <v>0</v>
      </c>
      <c r="R20" s="61">
        <f>IF(AND($C20&lt;R$5,COUNT($E20:Q20)&lt;$D$3),$D20*(1-$I$3)/$D$3,"")</f>
        <v>0</v>
      </c>
      <c r="S20" s="61">
        <f>IF(AND($C20&lt;S$5,COUNT($E20:R20)&lt;$D$3),$D20*(1-$I$3)/$D$3,"")</f>
        <v>0</v>
      </c>
      <c r="T20" s="61">
        <f>IF(AND($C20&lt;T$5,COUNT($E20:S20)&lt;$D$3),$D20*(1-$I$3)/$D$3,"")</f>
        <v>0</v>
      </c>
      <c r="U20" s="61">
        <f>IF(AND($C20&lt;U$5,COUNT($E20:T20)&lt;$D$3),$D20*(1-$I$3)/$D$3,"")</f>
        <v>0</v>
      </c>
      <c r="V20" s="61" t="str">
        <f>IF(AND($C20&lt;V$5,COUNT($E20:U20)&lt;$D$3),$D20*(1-$I$3)/$D$3,"")</f>
        <v/>
      </c>
      <c r="W20" s="61" t="str">
        <f>IF(AND($C20&lt;W$5,COUNT($E20:V20)&lt;$D$3),$D20*(1-$I$3)/$D$3,"")</f>
        <v/>
      </c>
      <c r="X20" s="61" t="str">
        <f>IF(AND($C20&lt;X$5,COUNT($E20:W20)&lt;$D$3),$D20*(1-$I$3)/$D$3,"")</f>
        <v/>
      </c>
      <c r="Y20" s="61">
        <f t="shared" si="6"/>
        <v>0</v>
      </c>
    </row>
    <row r="21" spans="2:25" x14ac:dyDescent="0.15">
      <c r="B21" s="69"/>
      <c r="C21" s="70">
        <v>39</v>
      </c>
      <c r="D21" s="60">
        <v>0</v>
      </c>
      <c r="E21" s="61" t="str">
        <f t="shared" si="5"/>
        <v/>
      </c>
      <c r="F21" s="61" t="str">
        <f>IF(AND($C21&lt;F$5,COUNT($E21:E21)&lt;$D$3),$D21*(1-$I$3)/$D$3,"")</f>
        <v/>
      </c>
      <c r="G21" s="61" t="str">
        <f>IF(AND($C21&lt;G$5,COUNT($E21:F21)&lt;$D$3),$D21*(1-$I$3)/$D$3,"")</f>
        <v/>
      </c>
      <c r="H21" s="61" t="str">
        <f>IF(AND($C21&lt;H$5,COUNT($E21:G21)&lt;$D$3),$D21*(1-$I$3)/$D$3,"")</f>
        <v/>
      </c>
      <c r="I21" s="61" t="str">
        <f>IF(AND($C21&lt;I$5,COUNT($E21:H21)&lt;$D$3),$D21*(1-$I$3)/$D$3,"")</f>
        <v/>
      </c>
      <c r="J21" s="61" t="str">
        <f>IF(AND($C21&lt;J$5,COUNT($E21:I21)&lt;$D$3),$D21*(1-$I$3)/$D$3,"")</f>
        <v/>
      </c>
      <c r="K21" s="61" t="str">
        <f>IF(AND($C21&lt;K$5,COUNT($E21:J21)&lt;$D$3),$D21*(1-$I$3)/$D$3,"")</f>
        <v/>
      </c>
      <c r="L21" s="61" t="str">
        <f>IF(AND($C21&lt;L$5,COUNT($E21:K21)&lt;$D$3),$D21*(1-$I$3)/$D$3,"")</f>
        <v/>
      </c>
      <c r="M21" s="61" t="str">
        <f>IF(AND($C21&lt;M$5,COUNT($E21:L21)&lt;$D$3),$D21*(1-$I$3)/$D$3,"")</f>
        <v/>
      </c>
      <c r="N21" s="61" t="str">
        <f>IF(AND($C21&lt;N$5,COUNT($E21:M21)&lt;$D$3),$D21*(1-$I$3)/$D$3,"")</f>
        <v/>
      </c>
      <c r="O21" s="61">
        <f>IF(AND($C21&lt;O$5,COUNT($E21:N21)&lt;$D$3),$D21*(1-$I$3)/$D$3,"")</f>
        <v>0</v>
      </c>
      <c r="P21" s="61">
        <f>IF(AND($C21&lt;P$5,COUNT($E21:O21)&lt;$D$3),$D21*(1-$I$3)/$D$3,"")</f>
        <v>0</v>
      </c>
      <c r="Q21" s="61">
        <f>IF(AND($C21&lt;Q$5,COUNT($E21:P21)&lt;$D$3),$D21*(1-$I$3)/$D$3,"")</f>
        <v>0</v>
      </c>
      <c r="R21" s="61">
        <f>IF(AND($C21&lt;R$5,COUNT($E21:Q21)&lt;$D$3),$D21*(1-$I$3)/$D$3,"")</f>
        <v>0</v>
      </c>
      <c r="S21" s="61">
        <f>IF(AND($C21&lt;S$5,COUNT($E21:R21)&lt;$D$3),$D21*(1-$I$3)/$D$3,"")</f>
        <v>0</v>
      </c>
      <c r="T21" s="61">
        <f>IF(AND($C21&lt;T$5,COUNT($E21:S21)&lt;$D$3),$D21*(1-$I$3)/$D$3,"")</f>
        <v>0</v>
      </c>
      <c r="U21" s="61">
        <f>IF(AND($C21&lt;U$5,COUNT($E21:T21)&lt;$D$3),$D21*(1-$I$3)/$D$3,"")</f>
        <v>0</v>
      </c>
      <c r="V21" s="61">
        <f>IF(AND($C21&lt;V$5,COUNT($E21:U21)&lt;$D$3),$D21*(1-$I$3)/$D$3,"")</f>
        <v>0</v>
      </c>
      <c r="W21" s="61" t="str">
        <f>IF(AND($C21&lt;W$5,COUNT($E21:V21)&lt;$D$3),$D21*(1-$I$3)/$D$3,"")</f>
        <v/>
      </c>
      <c r="X21" s="61" t="str">
        <f>IF(AND($C21&lt;X$5,COUNT($E21:W21)&lt;$D$3),$D21*(1-$I$3)/$D$3,"")</f>
        <v/>
      </c>
      <c r="Y21" s="61">
        <f t="shared" si="6"/>
        <v>0</v>
      </c>
    </row>
    <row r="22" spans="2:25" x14ac:dyDescent="0.15">
      <c r="B22" s="69"/>
      <c r="C22" s="70">
        <v>40</v>
      </c>
      <c r="D22" s="60">
        <v>0</v>
      </c>
      <c r="E22" s="61" t="str">
        <f t="shared" si="5"/>
        <v/>
      </c>
      <c r="F22" s="61" t="str">
        <f>IF(AND($C22&lt;F$5,COUNT($E22:E22)&lt;$D$3),$D22*(1-$I$3)/$D$3,"")</f>
        <v/>
      </c>
      <c r="G22" s="61" t="str">
        <f>IF(AND($C22&lt;G$5,COUNT($E22:F22)&lt;$D$3),$D22*(1-$I$3)/$D$3,"")</f>
        <v/>
      </c>
      <c r="H22" s="61" t="str">
        <f>IF(AND($C22&lt;H$5,COUNT($E22:G22)&lt;$D$3),$D22*(1-$I$3)/$D$3,"")</f>
        <v/>
      </c>
      <c r="I22" s="61" t="str">
        <f>IF(AND($C22&lt;I$5,COUNT($E22:H22)&lt;$D$3),$D22*(1-$I$3)/$D$3,"")</f>
        <v/>
      </c>
      <c r="J22" s="61" t="str">
        <f>IF(AND($C22&lt;J$5,COUNT($E22:I22)&lt;$D$3),$D22*(1-$I$3)/$D$3,"")</f>
        <v/>
      </c>
      <c r="K22" s="61" t="str">
        <f>IF(AND($C22&lt;K$5,COUNT($E22:J22)&lt;$D$3),$D22*(1-$I$3)/$D$3,"")</f>
        <v/>
      </c>
      <c r="L22" s="61" t="str">
        <f>IF(AND($C22&lt;L$5,COUNT($E22:K22)&lt;$D$3),$D22*(1-$I$3)/$D$3,"")</f>
        <v/>
      </c>
      <c r="M22" s="61" t="str">
        <f>IF(AND($C22&lt;M$5,COUNT($E22:L22)&lt;$D$3),$D22*(1-$I$3)/$D$3,"")</f>
        <v/>
      </c>
      <c r="N22" s="61" t="str">
        <f>IF(AND($C22&lt;N$5,COUNT($E22:M22)&lt;$D$3),$D22*(1-$I$3)/$D$3,"")</f>
        <v/>
      </c>
      <c r="O22" s="61" t="str">
        <f>IF(AND($C22&lt;O$5,COUNT($E22:N22)&lt;$D$3),$D22*(1-$I$3)/$D$3,"")</f>
        <v/>
      </c>
      <c r="P22" s="61">
        <f>IF(AND($C22&lt;P$5,COUNT($E22:O22)&lt;$D$3),$D22*(1-$I$3)/$D$3,"")</f>
        <v>0</v>
      </c>
      <c r="Q22" s="61">
        <f>IF(AND($C22&lt;Q$5,COUNT($E22:P22)&lt;$D$3),$D22*(1-$I$3)/$D$3,"")</f>
        <v>0</v>
      </c>
      <c r="R22" s="61">
        <f>IF(AND($C22&lt;R$5,COUNT($E22:Q22)&lt;$D$3),$D22*(1-$I$3)/$D$3,"")</f>
        <v>0</v>
      </c>
      <c r="S22" s="61">
        <f>IF(AND($C22&lt;S$5,COUNT($E22:R22)&lt;$D$3),$D22*(1-$I$3)/$D$3,"")</f>
        <v>0</v>
      </c>
      <c r="T22" s="61">
        <f>IF(AND($C22&lt;T$5,COUNT($E22:S22)&lt;$D$3),$D22*(1-$I$3)/$D$3,"")</f>
        <v>0</v>
      </c>
      <c r="U22" s="61">
        <f>IF(AND($C22&lt;U$5,COUNT($E22:T22)&lt;$D$3),$D22*(1-$I$3)/$D$3,"")</f>
        <v>0</v>
      </c>
      <c r="V22" s="61">
        <f>IF(AND($C22&lt;V$5,COUNT($E22:U22)&lt;$D$3),$D22*(1-$I$3)/$D$3,"")</f>
        <v>0</v>
      </c>
      <c r="W22" s="61">
        <f>IF(AND($C22&lt;W$5,COUNT($E22:V22)&lt;$D$3),$D22*(1-$I$3)/$D$3,"")</f>
        <v>0</v>
      </c>
      <c r="X22" s="61" t="str">
        <f>IF(AND($C22&lt;X$5,COUNT($E22:W22)&lt;$D$3),$D22*(1-$I$3)/$D$3,"")</f>
        <v/>
      </c>
      <c r="Y22" s="61">
        <f t="shared" si="6"/>
        <v>0</v>
      </c>
    </row>
    <row r="23" spans="2:25" x14ac:dyDescent="0.15">
      <c r="B23" s="69"/>
      <c r="C23" s="70">
        <v>41</v>
      </c>
      <c r="D23" s="60">
        <v>0</v>
      </c>
      <c r="E23" s="61" t="str">
        <f t="shared" si="5"/>
        <v/>
      </c>
      <c r="F23" s="61" t="str">
        <f>IF(AND($C23&lt;F$5,COUNT($E23:E23)&lt;$D$3),$D23*(1-$I$3)/$D$3,"")</f>
        <v/>
      </c>
      <c r="G23" s="61" t="str">
        <f>IF(AND($C23&lt;G$5,COUNT($E23:F23)&lt;$D$3),$D23*(1-$I$3)/$D$3,"")</f>
        <v/>
      </c>
      <c r="H23" s="61" t="str">
        <f>IF(AND($C23&lt;H$5,COUNT($E23:G23)&lt;$D$3),$D23*(1-$I$3)/$D$3,"")</f>
        <v/>
      </c>
      <c r="I23" s="61" t="str">
        <f>IF(AND($C23&lt;I$5,COUNT($E23:H23)&lt;$D$3),$D23*(1-$I$3)/$D$3,"")</f>
        <v/>
      </c>
      <c r="J23" s="61" t="str">
        <f>IF(AND($C23&lt;J$5,COUNT($E23:I23)&lt;$D$3),$D23*(1-$I$3)/$D$3,"")</f>
        <v/>
      </c>
      <c r="K23" s="61" t="str">
        <f>IF(AND($C23&lt;K$5,COUNT($E23:J23)&lt;$D$3),$D23*(1-$I$3)/$D$3,"")</f>
        <v/>
      </c>
      <c r="L23" s="61" t="str">
        <f>IF(AND($C23&lt;L$5,COUNT($E23:K23)&lt;$D$3),$D23*(1-$I$3)/$D$3,"")</f>
        <v/>
      </c>
      <c r="M23" s="61" t="str">
        <f>IF(AND($C23&lt;M$5,COUNT($E23:L23)&lt;$D$3),$D23*(1-$I$3)/$D$3,"")</f>
        <v/>
      </c>
      <c r="N23" s="61" t="str">
        <f>IF(AND($C23&lt;N$5,COUNT($E23:M23)&lt;$D$3),$D23*(1-$I$3)/$D$3,"")</f>
        <v/>
      </c>
      <c r="O23" s="61" t="str">
        <f>IF(AND($C23&lt;O$5,COUNT($E23:N23)&lt;$D$3),$D23*(1-$I$3)/$D$3,"")</f>
        <v/>
      </c>
      <c r="P23" s="61" t="str">
        <f>IF(AND($C23&lt;P$5,COUNT($E23:O23)&lt;$D$3),$D23*(1-$I$3)/$D$3,"")</f>
        <v/>
      </c>
      <c r="Q23" s="61">
        <f>IF(AND($C23&lt;Q$5,COUNT($E23:P23)&lt;$D$3),$D23*(1-$I$3)/$D$3,"")</f>
        <v>0</v>
      </c>
      <c r="R23" s="61">
        <f>IF(AND($C23&lt;R$5,COUNT($E23:Q23)&lt;$D$3),$D23*(1-$I$3)/$D$3,"")</f>
        <v>0</v>
      </c>
      <c r="S23" s="61">
        <f>IF(AND($C23&lt;S$5,COUNT($E23:R23)&lt;$D$3),$D23*(1-$I$3)/$D$3,"")</f>
        <v>0</v>
      </c>
      <c r="T23" s="61">
        <f>IF(AND($C23&lt;T$5,COUNT($E23:S23)&lt;$D$3),$D23*(1-$I$3)/$D$3,"")</f>
        <v>0</v>
      </c>
      <c r="U23" s="61">
        <f>IF(AND($C23&lt;U$5,COUNT($E23:T23)&lt;$D$3),$D23*(1-$I$3)/$D$3,"")</f>
        <v>0</v>
      </c>
      <c r="V23" s="61">
        <f>IF(AND($C23&lt;V$5,COUNT($E23:U23)&lt;$D$3),$D23*(1-$I$3)/$D$3,"")</f>
        <v>0</v>
      </c>
      <c r="W23" s="61">
        <f>IF(AND($C23&lt;W$5,COUNT($E23:V23)&lt;$D$3),$D23*(1-$I$3)/$D$3,"")</f>
        <v>0</v>
      </c>
      <c r="X23" s="61">
        <f>IF(AND($C23&lt;X$5,COUNT($E23:W23)&lt;$D$3),$D23*(1-$I$3)/$D$3,"")</f>
        <v>0</v>
      </c>
      <c r="Y23" s="61">
        <f t="shared" si="6"/>
        <v>0</v>
      </c>
    </row>
    <row r="24" spans="2:25" x14ac:dyDescent="0.15">
      <c r="B24" s="69"/>
      <c r="C24" s="70">
        <v>42</v>
      </c>
      <c r="D24" s="60">
        <v>0</v>
      </c>
      <c r="E24" s="61" t="str">
        <f t="shared" si="5"/>
        <v/>
      </c>
      <c r="F24" s="61" t="str">
        <f>IF(AND($C24&lt;F$5,COUNT($E24:E24)&lt;$D$3),$D24*(1-$I$3)/$D$3,"")</f>
        <v/>
      </c>
      <c r="G24" s="61" t="str">
        <f>IF(AND($C24&lt;G$5,COUNT($E24:F24)&lt;$D$3),$D24*(1-$I$3)/$D$3,"")</f>
        <v/>
      </c>
      <c r="H24" s="61" t="str">
        <f>IF(AND($C24&lt;H$5,COUNT($E24:G24)&lt;$D$3),$D24*(1-$I$3)/$D$3,"")</f>
        <v/>
      </c>
      <c r="I24" s="61" t="str">
        <f>IF(AND($C24&lt;I$5,COUNT($E24:H24)&lt;$D$3),$D24*(1-$I$3)/$D$3,"")</f>
        <v/>
      </c>
      <c r="J24" s="61" t="str">
        <f>IF(AND($C24&lt;J$5,COUNT($E24:I24)&lt;$D$3),$D24*(1-$I$3)/$D$3,"")</f>
        <v/>
      </c>
      <c r="K24" s="61" t="str">
        <f>IF(AND($C24&lt;K$5,COUNT($E24:J24)&lt;$D$3),$D24*(1-$I$3)/$D$3,"")</f>
        <v/>
      </c>
      <c r="L24" s="61" t="str">
        <f>IF(AND($C24&lt;L$5,COUNT($E24:K24)&lt;$D$3),$D24*(1-$I$3)/$D$3,"")</f>
        <v/>
      </c>
      <c r="M24" s="61" t="str">
        <f>IF(AND($C24&lt;M$5,COUNT($E24:L24)&lt;$D$3),$D24*(1-$I$3)/$D$3,"")</f>
        <v/>
      </c>
      <c r="N24" s="61" t="str">
        <f>IF(AND($C24&lt;N$5,COUNT($E24:M24)&lt;$D$3),$D24*(1-$I$3)/$D$3,"")</f>
        <v/>
      </c>
      <c r="O24" s="61" t="str">
        <f>IF(AND($C24&lt;O$5,COUNT($E24:N24)&lt;$D$3),$D24*(1-$I$3)/$D$3,"")</f>
        <v/>
      </c>
      <c r="P24" s="61" t="str">
        <f>IF(AND($C24&lt;P$5,COUNT($E24:O24)&lt;$D$3),$D24*(1-$I$3)/$D$3,"")</f>
        <v/>
      </c>
      <c r="Q24" s="61" t="str">
        <f>IF(AND($C24&lt;Q$5,COUNT($E24:P24)&lt;$D$3),$D24*(1-$I$3)/$D$3,"")</f>
        <v/>
      </c>
      <c r="R24" s="61">
        <f>IF(AND($C24&lt;R$5,COUNT($E24:Q24)&lt;$D$3),$D24*(1-$I$3)/$D$3,"")</f>
        <v>0</v>
      </c>
      <c r="S24" s="61">
        <f>IF(AND($C24&lt;S$5,COUNT($E24:R24)&lt;$D$3),$D24*(1-$I$3)/$D$3,"")</f>
        <v>0</v>
      </c>
      <c r="T24" s="61">
        <f>IF(AND($C24&lt;T$5,COUNT($E24:S24)&lt;$D$3),$D24*(1-$I$3)/$D$3,"")</f>
        <v>0</v>
      </c>
      <c r="U24" s="61">
        <f>IF(AND($C24&lt;U$5,COUNT($E24:T24)&lt;$D$3),$D24*(1-$I$3)/$D$3,"")</f>
        <v>0</v>
      </c>
      <c r="V24" s="61">
        <f>IF(AND($C24&lt;V$5,COUNT($E24:U24)&lt;$D$3),$D24*(1-$I$3)/$D$3,"")</f>
        <v>0</v>
      </c>
      <c r="W24" s="61">
        <f>IF(AND($C24&lt;W$5,COUNT($E24:V24)&lt;$D$3),$D24*(1-$I$3)/$D$3,"")</f>
        <v>0</v>
      </c>
      <c r="X24" s="61">
        <f>IF(AND($C24&lt;X$5,COUNT($E24:W24)&lt;$D$3),$D24*(1-$I$3)/$D$3,"")</f>
        <v>0</v>
      </c>
      <c r="Y24" s="61">
        <f t="shared" si="6"/>
        <v>0</v>
      </c>
    </row>
    <row r="25" spans="2:25" x14ac:dyDescent="0.15">
      <c r="B25" s="69"/>
      <c r="C25" s="70">
        <v>43</v>
      </c>
      <c r="D25" s="60">
        <v>0</v>
      </c>
      <c r="E25" s="61" t="str">
        <f t="shared" si="5"/>
        <v/>
      </c>
      <c r="F25" s="61" t="str">
        <f>IF(AND($C25&lt;F$5,COUNT($E25:E25)&lt;$D$3),$D25*(1-$I$3)/$D$3,"")</f>
        <v/>
      </c>
      <c r="G25" s="61" t="str">
        <f>IF(AND($C25&lt;G$5,COUNT($E25:F25)&lt;$D$3),$D25*(1-$I$3)/$D$3,"")</f>
        <v/>
      </c>
      <c r="H25" s="61" t="str">
        <f>IF(AND($C25&lt;H$5,COUNT($E25:G25)&lt;$D$3),$D25*(1-$I$3)/$D$3,"")</f>
        <v/>
      </c>
      <c r="I25" s="61" t="str">
        <f>IF(AND($C25&lt;I$5,COUNT($E25:H25)&lt;$D$3),$D25*(1-$I$3)/$D$3,"")</f>
        <v/>
      </c>
      <c r="J25" s="61" t="str">
        <f>IF(AND($C25&lt;J$5,COUNT($E25:I25)&lt;$D$3),$D25*(1-$I$3)/$D$3,"")</f>
        <v/>
      </c>
      <c r="K25" s="61" t="str">
        <f>IF(AND($C25&lt;K$5,COUNT($E25:J25)&lt;$D$3),$D25*(1-$I$3)/$D$3,"")</f>
        <v/>
      </c>
      <c r="L25" s="61" t="str">
        <f>IF(AND($C25&lt;L$5,COUNT($E25:K25)&lt;$D$3),$D25*(1-$I$3)/$D$3,"")</f>
        <v/>
      </c>
      <c r="M25" s="61" t="str">
        <f>IF(AND($C25&lt;M$5,COUNT($E25:L25)&lt;$D$3),$D25*(1-$I$3)/$D$3,"")</f>
        <v/>
      </c>
      <c r="N25" s="61" t="str">
        <f>IF(AND($C25&lt;N$5,COUNT($E25:M25)&lt;$D$3),$D25*(1-$I$3)/$D$3,"")</f>
        <v/>
      </c>
      <c r="O25" s="61" t="str">
        <f>IF(AND($C25&lt;O$5,COUNT($E25:N25)&lt;$D$3),$D25*(1-$I$3)/$D$3,"")</f>
        <v/>
      </c>
      <c r="P25" s="61" t="str">
        <f>IF(AND($C25&lt;P$5,COUNT($E25:O25)&lt;$D$3),$D25*(1-$I$3)/$D$3,"")</f>
        <v/>
      </c>
      <c r="Q25" s="61" t="str">
        <f>IF(AND($C25&lt;Q$5,COUNT($E25:P25)&lt;$D$3),$D25*(1-$I$3)/$D$3,"")</f>
        <v/>
      </c>
      <c r="R25" s="61" t="str">
        <f>IF(AND($C25&lt;R$5,COUNT($E25:Q25)&lt;$D$3),$D25*(1-$I$3)/$D$3,"")</f>
        <v/>
      </c>
      <c r="S25" s="61">
        <f>IF(AND($C25&lt;S$5,COUNT($E25:R25)&lt;$D$3),$D25*(1-$I$3)/$D$3,"")</f>
        <v>0</v>
      </c>
      <c r="T25" s="61">
        <f>IF(AND($C25&lt;T$5,COUNT($E25:S25)&lt;$D$3),$D25*(1-$I$3)/$D$3,"")</f>
        <v>0</v>
      </c>
      <c r="U25" s="61">
        <f>IF(AND($C25&lt;U$5,COUNT($E25:T25)&lt;$D$3),$D25*(1-$I$3)/$D$3,"")</f>
        <v>0</v>
      </c>
      <c r="V25" s="61">
        <f>IF(AND($C25&lt;V$5,COUNT($E25:U25)&lt;$D$3),$D25*(1-$I$3)/$D$3,"")</f>
        <v>0</v>
      </c>
      <c r="W25" s="61">
        <f>IF(AND($C25&lt;W$5,COUNT($E25:V25)&lt;$D$3),$D25*(1-$I$3)/$D$3,"")</f>
        <v>0</v>
      </c>
      <c r="X25" s="61">
        <f>IF(AND($C25&lt;X$5,COUNT($E25:W25)&lt;$D$3),$D25*(1-$I$3)/$D$3,"")</f>
        <v>0</v>
      </c>
      <c r="Y25" s="61">
        <f t="shared" si="6"/>
        <v>0</v>
      </c>
    </row>
    <row r="26" spans="2:25" x14ac:dyDescent="0.15">
      <c r="B26" s="69"/>
      <c r="C26" s="70">
        <v>44</v>
      </c>
      <c r="D26" s="60">
        <v>0</v>
      </c>
      <c r="E26" s="61" t="str">
        <f t="shared" si="5"/>
        <v/>
      </c>
      <c r="F26" s="61" t="str">
        <f>IF(AND($C26&lt;F$5,COUNT($E26:E26)&lt;$D$3),$D26*(1-$I$3)/$D$3,"")</f>
        <v/>
      </c>
      <c r="G26" s="61" t="str">
        <f>IF(AND($C26&lt;G$5,COUNT($E26:F26)&lt;$D$3),$D26*(1-$I$3)/$D$3,"")</f>
        <v/>
      </c>
      <c r="H26" s="61" t="str">
        <f>IF(AND($C26&lt;H$5,COUNT($E26:G26)&lt;$D$3),$D26*(1-$I$3)/$D$3,"")</f>
        <v/>
      </c>
      <c r="I26" s="61" t="str">
        <f>IF(AND($C26&lt;I$5,COUNT($E26:H26)&lt;$D$3),$D26*(1-$I$3)/$D$3,"")</f>
        <v/>
      </c>
      <c r="J26" s="61" t="str">
        <f>IF(AND($C26&lt;J$5,COUNT($E26:I26)&lt;$D$3),$D26*(1-$I$3)/$D$3,"")</f>
        <v/>
      </c>
      <c r="K26" s="61" t="str">
        <f>IF(AND($C26&lt;K$5,COUNT($E26:J26)&lt;$D$3),$D26*(1-$I$3)/$D$3,"")</f>
        <v/>
      </c>
      <c r="L26" s="61" t="str">
        <f>IF(AND($C26&lt;L$5,COUNT($E26:K26)&lt;$D$3),$D26*(1-$I$3)/$D$3,"")</f>
        <v/>
      </c>
      <c r="M26" s="61" t="str">
        <f>IF(AND($C26&lt;M$5,COUNT($E26:L26)&lt;$D$3),$D26*(1-$I$3)/$D$3,"")</f>
        <v/>
      </c>
      <c r="N26" s="61" t="str">
        <f>IF(AND($C26&lt;N$5,COUNT($E26:M26)&lt;$D$3),$D26*(1-$I$3)/$D$3,"")</f>
        <v/>
      </c>
      <c r="O26" s="61" t="str">
        <f>IF(AND($C26&lt;O$5,COUNT($E26:N26)&lt;$D$3),$D26*(1-$I$3)/$D$3,"")</f>
        <v/>
      </c>
      <c r="P26" s="61" t="str">
        <f>IF(AND($C26&lt;P$5,COUNT($E26:O26)&lt;$D$3),$D26*(1-$I$3)/$D$3,"")</f>
        <v/>
      </c>
      <c r="Q26" s="61" t="str">
        <f>IF(AND($C26&lt;Q$5,COUNT($E26:P26)&lt;$D$3),$D26*(1-$I$3)/$D$3,"")</f>
        <v/>
      </c>
      <c r="R26" s="61" t="str">
        <f>IF(AND($C26&lt;R$5,COUNT($E26:Q26)&lt;$D$3),$D26*(1-$I$3)/$D$3,"")</f>
        <v/>
      </c>
      <c r="S26" s="61" t="str">
        <f>IF(AND($C26&lt;S$5,COUNT($E26:R26)&lt;$D$3),$D26*(1-$I$3)/$D$3,"")</f>
        <v/>
      </c>
      <c r="T26" s="61">
        <f>IF(AND($C26&lt;T$5,COUNT($E26:S26)&lt;$D$3),$D26*(1-$I$3)/$D$3,"")</f>
        <v>0</v>
      </c>
      <c r="U26" s="61">
        <f>IF(AND($C26&lt;U$5,COUNT($E26:T26)&lt;$D$3),$D26*(1-$I$3)/$D$3,"")</f>
        <v>0</v>
      </c>
      <c r="V26" s="61">
        <f>IF(AND($C26&lt;V$5,COUNT($E26:U26)&lt;$D$3),$D26*(1-$I$3)/$D$3,"")</f>
        <v>0</v>
      </c>
      <c r="W26" s="61">
        <f>IF(AND($C26&lt;W$5,COUNT($E26:V26)&lt;$D$3),$D26*(1-$I$3)/$D$3,"")</f>
        <v>0</v>
      </c>
      <c r="X26" s="61">
        <f>IF(AND($C26&lt;X$5,COUNT($E26:W26)&lt;$D$3),$D26*(1-$I$3)/$D$3,"")</f>
        <v>0</v>
      </c>
      <c r="Y26" s="61">
        <f t="shared" si="6"/>
        <v>0</v>
      </c>
    </row>
    <row r="27" spans="2:25" x14ac:dyDescent="0.15">
      <c r="B27" s="69"/>
      <c r="C27" s="70">
        <v>45</v>
      </c>
      <c r="D27" s="60">
        <v>0</v>
      </c>
      <c r="E27" s="61" t="str">
        <f t="shared" si="5"/>
        <v/>
      </c>
      <c r="F27" s="61" t="str">
        <f>IF(AND($C27&lt;F$5,COUNT($E27:E27)&lt;$D$3),$D27*(1-$I$3)/$D$3,"")</f>
        <v/>
      </c>
      <c r="G27" s="61" t="str">
        <f>IF(AND($C27&lt;G$5,COUNT($E27:F27)&lt;$D$3),$D27*(1-$I$3)/$D$3,"")</f>
        <v/>
      </c>
      <c r="H27" s="61" t="str">
        <f>IF(AND($C27&lt;H$5,COUNT($E27:G27)&lt;$D$3),$D27*(1-$I$3)/$D$3,"")</f>
        <v/>
      </c>
      <c r="I27" s="61" t="str">
        <f>IF(AND($C27&lt;I$5,COUNT($E27:H27)&lt;$D$3),$D27*(1-$I$3)/$D$3,"")</f>
        <v/>
      </c>
      <c r="J27" s="61" t="str">
        <f>IF(AND($C27&lt;J$5,COUNT($E27:I27)&lt;$D$3),$D27*(1-$I$3)/$D$3,"")</f>
        <v/>
      </c>
      <c r="K27" s="61" t="str">
        <f>IF(AND($C27&lt;K$5,COUNT($E27:J27)&lt;$D$3),$D27*(1-$I$3)/$D$3,"")</f>
        <v/>
      </c>
      <c r="L27" s="61" t="str">
        <f>IF(AND($C27&lt;L$5,COUNT($E27:K27)&lt;$D$3),$D27*(1-$I$3)/$D$3,"")</f>
        <v/>
      </c>
      <c r="M27" s="61" t="str">
        <f>IF(AND($C27&lt;M$5,COUNT($E27:L27)&lt;$D$3),$D27*(1-$I$3)/$D$3,"")</f>
        <v/>
      </c>
      <c r="N27" s="61" t="str">
        <f>IF(AND($C27&lt;N$5,COUNT($E27:M27)&lt;$D$3),$D27*(1-$I$3)/$D$3,"")</f>
        <v/>
      </c>
      <c r="O27" s="61" t="str">
        <f>IF(AND($C27&lt;O$5,COUNT($E27:N27)&lt;$D$3),$D27*(1-$I$3)/$D$3,"")</f>
        <v/>
      </c>
      <c r="P27" s="61" t="str">
        <f>IF(AND($C27&lt;P$5,COUNT($E27:O27)&lt;$D$3),$D27*(1-$I$3)/$D$3,"")</f>
        <v/>
      </c>
      <c r="Q27" s="61" t="str">
        <f>IF(AND($C27&lt;Q$5,COUNT($E27:P27)&lt;$D$3),$D27*(1-$I$3)/$D$3,"")</f>
        <v/>
      </c>
      <c r="R27" s="61" t="str">
        <f>IF(AND($C27&lt;R$5,COUNT($E27:Q27)&lt;$D$3),$D27*(1-$I$3)/$D$3,"")</f>
        <v/>
      </c>
      <c r="S27" s="61" t="str">
        <f>IF(AND($C27&lt;S$5,COUNT($E27:R27)&lt;$D$3),$D27*(1-$I$3)/$D$3,"")</f>
        <v/>
      </c>
      <c r="T27" s="61" t="str">
        <f>IF(AND($C27&lt;T$5,COUNT($E27:S27)&lt;$D$3),$D27*(1-$I$3)/$D$3,"")</f>
        <v/>
      </c>
      <c r="U27" s="61">
        <f>IF(AND($C27&lt;U$5,COUNT($E27:T27)&lt;$D$3),$D27*(1-$I$3)/$D$3,"")</f>
        <v>0</v>
      </c>
      <c r="V27" s="61">
        <f>IF(AND($C27&lt;V$5,COUNT($E27:U27)&lt;$D$3),$D27*(1-$I$3)/$D$3,"")</f>
        <v>0</v>
      </c>
      <c r="W27" s="61">
        <f>IF(AND($C27&lt;W$5,COUNT($E27:V27)&lt;$D$3),$D27*(1-$I$3)/$D$3,"")</f>
        <v>0</v>
      </c>
      <c r="X27" s="61">
        <f>IF(AND($C27&lt;X$5,COUNT($E27:W27)&lt;$D$3),$D27*(1-$I$3)/$D$3,"")</f>
        <v>0</v>
      </c>
      <c r="Y27" s="61">
        <f t="shared" si="6"/>
        <v>0</v>
      </c>
    </row>
    <row r="28" spans="2:25" x14ac:dyDescent="0.15">
      <c r="B28" s="69"/>
      <c r="C28" s="70">
        <v>46</v>
      </c>
      <c r="D28" s="60">
        <v>0</v>
      </c>
      <c r="E28" s="61" t="str">
        <f t="shared" si="5"/>
        <v/>
      </c>
      <c r="F28" s="61" t="str">
        <f>IF(AND($C28&lt;F$5,COUNT($E28:E28)&lt;$D$3),$D28*(1-$I$3)/$D$3,"")</f>
        <v/>
      </c>
      <c r="G28" s="61" t="str">
        <f>IF(AND($C28&lt;G$5,COUNT($E28:F28)&lt;$D$3),$D28*(1-$I$3)/$D$3,"")</f>
        <v/>
      </c>
      <c r="H28" s="61" t="str">
        <f>IF(AND($C28&lt;H$5,COUNT($E28:G28)&lt;$D$3),$D28*(1-$I$3)/$D$3,"")</f>
        <v/>
      </c>
      <c r="I28" s="61" t="str">
        <f>IF(AND($C28&lt;I$5,COUNT($E28:H28)&lt;$D$3),$D28*(1-$I$3)/$D$3,"")</f>
        <v/>
      </c>
      <c r="J28" s="61" t="str">
        <f>IF(AND($C28&lt;J$5,COUNT($E28:I28)&lt;$D$3),$D28*(1-$I$3)/$D$3,"")</f>
        <v/>
      </c>
      <c r="K28" s="61" t="str">
        <f>IF(AND($C28&lt;K$5,COUNT($E28:J28)&lt;$D$3),$D28*(1-$I$3)/$D$3,"")</f>
        <v/>
      </c>
      <c r="L28" s="61" t="str">
        <f>IF(AND($C28&lt;L$5,COUNT($E28:K28)&lt;$D$3),$D28*(1-$I$3)/$D$3,"")</f>
        <v/>
      </c>
      <c r="M28" s="61" t="str">
        <f>IF(AND($C28&lt;M$5,COUNT($E28:L28)&lt;$D$3),$D28*(1-$I$3)/$D$3,"")</f>
        <v/>
      </c>
      <c r="N28" s="61" t="str">
        <f>IF(AND($C28&lt;N$5,COUNT($E28:M28)&lt;$D$3),$D28*(1-$I$3)/$D$3,"")</f>
        <v/>
      </c>
      <c r="O28" s="61" t="str">
        <f>IF(AND($C28&lt;O$5,COUNT($E28:N28)&lt;$D$3),$D28*(1-$I$3)/$D$3,"")</f>
        <v/>
      </c>
      <c r="P28" s="61" t="str">
        <f>IF(AND($C28&lt;P$5,COUNT($E28:O28)&lt;$D$3),$D28*(1-$I$3)/$D$3,"")</f>
        <v/>
      </c>
      <c r="Q28" s="61" t="str">
        <f>IF(AND($C28&lt;Q$5,COUNT($E28:P28)&lt;$D$3),$D28*(1-$I$3)/$D$3,"")</f>
        <v/>
      </c>
      <c r="R28" s="61" t="str">
        <f>IF(AND($C28&lt;R$5,COUNT($E28:Q28)&lt;$D$3),$D28*(1-$I$3)/$D$3,"")</f>
        <v/>
      </c>
      <c r="S28" s="61" t="str">
        <f>IF(AND($C28&lt;S$5,COUNT($E28:R28)&lt;$D$3),$D28*(1-$I$3)/$D$3,"")</f>
        <v/>
      </c>
      <c r="T28" s="61" t="str">
        <f>IF(AND($C28&lt;T$5,COUNT($E28:S28)&lt;$D$3),$D28*(1-$I$3)/$D$3,"")</f>
        <v/>
      </c>
      <c r="U28" s="61" t="str">
        <f>IF(AND($C28&lt;U$5,COUNT($E28:T28)&lt;$D$3),$D28*(1-$I$3)/$D$3,"")</f>
        <v/>
      </c>
      <c r="V28" s="61">
        <f>IF(AND($C28&lt;V$5,COUNT($E28:U28)&lt;$D$3),$D28*(1-$I$3)/$D$3,"")</f>
        <v>0</v>
      </c>
      <c r="W28" s="61">
        <f>IF(AND($C28&lt;W$5,COUNT($E28:V28)&lt;$D$3),$D28*(1-$I$3)/$D$3,"")</f>
        <v>0</v>
      </c>
      <c r="X28" s="61">
        <f>IF(AND($C28&lt;X$5,COUNT($E28:W28)&lt;$D$3),$D28*(1-$I$3)/$D$3,"")</f>
        <v>0</v>
      </c>
      <c r="Y28" s="61">
        <f>D28-SUM(E28:X28)</f>
        <v>0</v>
      </c>
    </row>
    <row r="29" spans="2:25" x14ac:dyDescent="0.15">
      <c r="B29" s="69"/>
      <c r="C29" s="70">
        <v>47</v>
      </c>
      <c r="D29" s="60">
        <v>0</v>
      </c>
      <c r="E29" s="61" t="str">
        <f t="shared" si="5"/>
        <v/>
      </c>
      <c r="F29" s="61" t="str">
        <f>IF(AND($C29&lt;F$5,COUNT($E29:E29)&lt;$D$3),$D29*(1-$I$3)/$D$3,"")</f>
        <v/>
      </c>
      <c r="G29" s="61" t="str">
        <f>IF(AND($C29&lt;G$5,COUNT($E29:F29)&lt;$D$3),$D29*(1-$I$3)/$D$3,"")</f>
        <v/>
      </c>
      <c r="H29" s="61" t="str">
        <f>IF(AND($C29&lt;H$5,COUNT($E29:G29)&lt;$D$3),$D29*(1-$I$3)/$D$3,"")</f>
        <v/>
      </c>
      <c r="I29" s="61" t="str">
        <f>IF(AND($C29&lt;I$5,COUNT($E29:H29)&lt;$D$3),$D29*(1-$I$3)/$D$3,"")</f>
        <v/>
      </c>
      <c r="J29" s="61" t="str">
        <f>IF(AND($C29&lt;J$5,COUNT($E29:I29)&lt;$D$3),$D29*(1-$I$3)/$D$3,"")</f>
        <v/>
      </c>
      <c r="K29" s="61" t="str">
        <f>IF(AND($C29&lt;K$5,COUNT($E29:J29)&lt;$D$3),$D29*(1-$I$3)/$D$3,"")</f>
        <v/>
      </c>
      <c r="L29" s="61" t="str">
        <f>IF(AND($C29&lt;L$5,COUNT($E29:K29)&lt;$D$3),$D29*(1-$I$3)/$D$3,"")</f>
        <v/>
      </c>
      <c r="M29" s="61" t="str">
        <f>IF(AND($C29&lt;M$5,COUNT($E29:L29)&lt;$D$3),$D29*(1-$I$3)/$D$3,"")</f>
        <v/>
      </c>
      <c r="N29" s="61" t="str">
        <f>IF(AND($C29&lt;N$5,COUNT($E29:M29)&lt;$D$3),$D29*(1-$I$3)/$D$3,"")</f>
        <v/>
      </c>
      <c r="O29" s="61" t="str">
        <f>IF(AND($C29&lt;O$5,COUNT($E29:N29)&lt;$D$3),$D29*(1-$I$3)/$D$3,"")</f>
        <v/>
      </c>
      <c r="P29" s="61" t="str">
        <f>IF(AND($C29&lt;P$5,COUNT($E29:O29)&lt;$D$3),$D29*(1-$I$3)/$D$3,"")</f>
        <v/>
      </c>
      <c r="Q29" s="61" t="str">
        <f>IF(AND($C29&lt;Q$5,COUNT($E29:P29)&lt;$D$3),$D29*(1-$I$3)/$D$3,"")</f>
        <v/>
      </c>
      <c r="R29" s="61" t="str">
        <f>IF(AND($C29&lt;R$5,COUNT($E29:Q29)&lt;$D$3),$D29*(1-$I$3)/$D$3,"")</f>
        <v/>
      </c>
      <c r="S29" s="61" t="str">
        <f>IF(AND($C29&lt;S$5,COUNT($E29:R29)&lt;$D$3),$D29*(1-$I$3)/$D$3,"")</f>
        <v/>
      </c>
      <c r="T29" s="61" t="str">
        <f>IF(AND($C29&lt;T$5,COUNT($E29:S29)&lt;$D$3),$D29*(1-$I$3)/$D$3,"")</f>
        <v/>
      </c>
      <c r="U29" s="61" t="str">
        <f>IF(AND($C29&lt;U$5,COUNT($E29:T29)&lt;$D$3),$D29*(1-$I$3)/$D$3,"")</f>
        <v/>
      </c>
      <c r="V29" s="61" t="str">
        <f>IF(AND($C29&lt;V$5,COUNT($E29:U29)&lt;$D$3),$D29*(1-$I$3)/$D$3,"")</f>
        <v/>
      </c>
      <c r="W29" s="61">
        <f>IF(AND($C29&lt;W$5,COUNT($E29:V29)&lt;$D$3),$D29*(1-$I$3)/$D$3,"")</f>
        <v>0</v>
      </c>
      <c r="X29" s="61">
        <f>IF(AND($C29&lt;X$5,COUNT($E29:W29)&lt;$D$3),$D29*(1-$I$3)/$D$3,"")</f>
        <v>0</v>
      </c>
      <c r="Y29" s="61">
        <f t="shared" si="6"/>
        <v>0</v>
      </c>
    </row>
    <row r="30" spans="2:25" x14ac:dyDescent="0.15">
      <c r="B30" s="69"/>
      <c r="C30" s="70">
        <v>48</v>
      </c>
      <c r="D30" s="60">
        <v>0</v>
      </c>
      <c r="E30" s="61" t="str">
        <f t="shared" si="5"/>
        <v/>
      </c>
      <c r="F30" s="61" t="str">
        <f>IF(AND($C30&lt;F$5,COUNT($E30:E30)&lt;$D$3),$D30*(1-$I$3)/$D$3,"")</f>
        <v/>
      </c>
      <c r="G30" s="61" t="str">
        <f>IF(AND($C30&lt;G$5,COUNT($E30:F30)&lt;$D$3),$D30*(1-$I$3)/$D$3,"")</f>
        <v/>
      </c>
      <c r="H30" s="61" t="str">
        <f>IF(AND($C30&lt;H$5,COUNT($E30:G30)&lt;$D$3),$D30*(1-$I$3)/$D$3,"")</f>
        <v/>
      </c>
      <c r="I30" s="61" t="str">
        <f>IF(AND($C30&lt;I$5,COUNT($E30:H30)&lt;$D$3),$D30*(1-$I$3)/$D$3,"")</f>
        <v/>
      </c>
      <c r="J30" s="61" t="str">
        <f>IF(AND($C30&lt;J$5,COUNT($E30:I30)&lt;$D$3),$D30*(1-$I$3)/$D$3,"")</f>
        <v/>
      </c>
      <c r="K30" s="61" t="str">
        <f>IF(AND($C30&lt;K$5,COUNT($E30:J30)&lt;$D$3),$D30*(1-$I$3)/$D$3,"")</f>
        <v/>
      </c>
      <c r="L30" s="61" t="str">
        <f>IF(AND($C30&lt;L$5,COUNT($E30:K30)&lt;$D$3),$D30*(1-$I$3)/$D$3,"")</f>
        <v/>
      </c>
      <c r="M30" s="61" t="str">
        <f>IF(AND($C30&lt;M$5,COUNT($E30:L30)&lt;$D$3),$D30*(1-$I$3)/$D$3,"")</f>
        <v/>
      </c>
      <c r="N30" s="61" t="str">
        <f>IF(AND($C30&lt;N$5,COUNT($E30:M30)&lt;$D$3),$D30*(1-$I$3)/$D$3,"")</f>
        <v/>
      </c>
      <c r="O30" s="61" t="str">
        <f>IF(AND($C30&lt;O$5,COUNT($E30:N30)&lt;$D$3),$D30*(1-$I$3)/$D$3,"")</f>
        <v/>
      </c>
      <c r="P30" s="61" t="str">
        <f>IF(AND($C30&lt;P$5,COUNT($E30:O30)&lt;$D$3),$D30*(1-$I$3)/$D$3,"")</f>
        <v/>
      </c>
      <c r="Q30" s="61" t="str">
        <f>IF(AND($C30&lt;Q$5,COUNT($E30:P30)&lt;$D$3),$D30*(1-$I$3)/$D$3,"")</f>
        <v/>
      </c>
      <c r="R30" s="61" t="str">
        <f>IF(AND($C30&lt;R$5,COUNT($E30:Q30)&lt;$D$3),$D30*(1-$I$3)/$D$3,"")</f>
        <v/>
      </c>
      <c r="S30" s="61" t="str">
        <f>IF(AND($C30&lt;S$5,COUNT($E30:R30)&lt;$D$3),$D30*(1-$I$3)/$D$3,"")</f>
        <v/>
      </c>
      <c r="T30" s="61" t="str">
        <f>IF(AND($C30&lt;T$5,COUNT($E30:S30)&lt;$D$3),$D30*(1-$I$3)/$D$3,"")</f>
        <v/>
      </c>
      <c r="U30" s="61" t="str">
        <f>IF(AND($C30&lt;U$5,COUNT($E30:T30)&lt;$D$3),$D30*(1-$I$3)/$D$3,"")</f>
        <v/>
      </c>
      <c r="V30" s="61" t="str">
        <f>IF(AND($C30&lt;V$5,COUNT($E30:U30)&lt;$D$3),$D30*(1-$I$3)/$D$3,"")</f>
        <v/>
      </c>
      <c r="W30" s="61" t="str">
        <f>IF(AND($C30&lt;W$5,COUNT($E30:V30)&lt;$D$3),$D30*(1-$I$3)/$D$3,"")</f>
        <v/>
      </c>
      <c r="X30" s="61">
        <f>IF(AND($C30&lt;X$5,COUNT($E30:W30)&lt;$D$3),$D30*(1-$I$3)/$D$3,"")</f>
        <v>0</v>
      </c>
      <c r="Y30" s="61">
        <f t="shared" si="6"/>
        <v>0</v>
      </c>
    </row>
    <row r="31" spans="2:25" x14ac:dyDescent="0.15">
      <c r="B31" s="76"/>
      <c r="C31" s="77">
        <v>49</v>
      </c>
      <c r="D31" s="62">
        <v>0</v>
      </c>
      <c r="E31" s="63" t="str">
        <f t="shared" si="5"/>
        <v/>
      </c>
      <c r="F31" s="63" t="str">
        <f>IF(AND($C31&lt;F$5,COUNT($E31:E31)&lt;$D$3),$D31*(1-$I$3)/$D$3,"")</f>
        <v/>
      </c>
      <c r="G31" s="63" t="str">
        <f>IF(AND($C31&lt;G$5,COUNT($E31:F31)&lt;$D$3),$D31*(1-$I$3)/$D$3,"")</f>
        <v/>
      </c>
      <c r="H31" s="63" t="str">
        <f>IF(AND($C31&lt;H$5,COUNT($E31:G31)&lt;$D$3),$D31*(1-$I$3)/$D$3,"")</f>
        <v/>
      </c>
      <c r="I31" s="63" t="str">
        <f>IF(AND($C31&lt;I$5,COUNT($E31:H31)&lt;$D$3),$D31*(1-$I$3)/$D$3,"")</f>
        <v/>
      </c>
      <c r="J31" s="63" t="str">
        <f>IF(AND($C31&lt;J$5,COUNT($E31:I31)&lt;$D$3),$D31*(1-$I$3)/$D$3,"")</f>
        <v/>
      </c>
      <c r="K31" s="63" t="str">
        <f>IF(AND($C31&lt;K$5,COUNT($E31:J31)&lt;$D$3),$D31*(1-$I$3)/$D$3,"")</f>
        <v/>
      </c>
      <c r="L31" s="63" t="str">
        <f>IF(AND($C31&lt;L$5,COUNT($E31:K31)&lt;$D$3),$D31*(1-$I$3)/$D$3,"")</f>
        <v/>
      </c>
      <c r="M31" s="63" t="str">
        <f>IF(AND($C31&lt;M$5,COUNT($E31:L31)&lt;$D$3),$D31*(1-$I$3)/$D$3,"")</f>
        <v/>
      </c>
      <c r="N31" s="63" t="str">
        <f>IF(AND($C31&lt;N$5,COUNT($E31:M31)&lt;$D$3),$D31*(1-$I$3)/$D$3,"")</f>
        <v/>
      </c>
      <c r="O31" s="63" t="str">
        <f>IF(AND($C31&lt;O$5,COUNT($E31:N31)&lt;$D$3),$D31*(1-$I$3)/$D$3,"")</f>
        <v/>
      </c>
      <c r="P31" s="63" t="str">
        <f>IF(AND($C31&lt;P$5,COUNT($E31:O31)&lt;$D$3),$D31*(1-$I$3)/$D$3,"")</f>
        <v/>
      </c>
      <c r="Q31" s="63" t="str">
        <f>IF(AND($C31&lt;Q$5,COUNT($E31:P31)&lt;$D$3),$D31*(1-$I$3)/$D$3,"")</f>
        <v/>
      </c>
      <c r="R31" s="63" t="str">
        <f>IF(AND($C31&lt;R$5,COUNT($E31:Q31)&lt;$D$3),$D31*(1-$I$3)/$D$3,"")</f>
        <v/>
      </c>
      <c r="S31" s="63" t="str">
        <f>IF(AND($C31&lt;S$5,COUNT($E31:R31)&lt;$D$3),$D31*(1-$I$3)/$D$3,"")</f>
        <v/>
      </c>
      <c r="T31" s="63" t="str">
        <f>IF(AND($C31&lt;T$5,COUNT($E31:S31)&lt;$D$3),$D31*(1-$I$3)/$D$3,"")</f>
        <v/>
      </c>
      <c r="U31" s="63" t="str">
        <f>IF(AND($C31&lt;U$5,COUNT($E31:T31)&lt;$D$3),$D31*(1-$I$3)/$D$3,"")</f>
        <v/>
      </c>
      <c r="V31" s="63" t="str">
        <f>IF(AND($C31&lt;V$5,COUNT($E31:U31)&lt;$D$3),$D31*(1-$I$3)/$D$3,"")</f>
        <v/>
      </c>
      <c r="W31" s="63" t="str">
        <f>IF(AND($C31&lt;W$5,COUNT($E31:V31)&lt;$D$3),$D31*(1-$I$3)/$D$3,"")</f>
        <v/>
      </c>
      <c r="X31" s="63" t="str">
        <f>IF(AND($C31&lt;X$5,COUNT($E31:W31)&lt;$D$3),$D31*(1-$I$3)/$D$3,"")</f>
        <v/>
      </c>
      <c r="Y31" s="63">
        <f t="shared" si="6"/>
        <v>0</v>
      </c>
    </row>
    <row r="32" spans="2:25" x14ac:dyDescent="0.15">
      <c r="Y32" s="53" t="s">
        <v>54</v>
      </c>
    </row>
    <row r="33" spans="1:25" x14ac:dyDescent="0.15">
      <c r="A33" s="27" t="s">
        <v>102</v>
      </c>
      <c r="E33" s="14">
        <v>30</v>
      </c>
      <c r="F33" s="14">
        <f>E33+1</f>
        <v>31</v>
      </c>
      <c r="G33" s="14">
        <f t="shared" ref="G33:X33" si="7">F33+1</f>
        <v>32</v>
      </c>
      <c r="H33" s="14">
        <f t="shared" si="7"/>
        <v>33</v>
      </c>
      <c r="I33" s="14">
        <f t="shared" si="7"/>
        <v>34</v>
      </c>
      <c r="J33" s="14">
        <f t="shared" si="7"/>
        <v>35</v>
      </c>
      <c r="K33" s="14">
        <f t="shared" si="7"/>
        <v>36</v>
      </c>
      <c r="L33" s="14">
        <f t="shared" si="7"/>
        <v>37</v>
      </c>
      <c r="M33" s="14">
        <f t="shared" si="7"/>
        <v>38</v>
      </c>
      <c r="N33" s="14">
        <f t="shared" si="7"/>
        <v>39</v>
      </c>
      <c r="O33" s="14">
        <f t="shared" si="7"/>
        <v>40</v>
      </c>
      <c r="P33" s="14">
        <f t="shared" si="7"/>
        <v>41</v>
      </c>
      <c r="Q33" s="14">
        <f t="shared" si="7"/>
        <v>42</v>
      </c>
      <c r="R33" s="14">
        <f t="shared" si="7"/>
        <v>43</v>
      </c>
      <c r="S33" s="14">
        <f t="shared" si="7"/>
        <v>44</v>
      </c>
      <c r="T33" s="14">
        <f t="shared" si="7"/>
        <v>45</v>
      </c>
      <c r="U33" s="14">
        <f t="shared" si="7"/>
        <v>46</v>
      </c>
      <c r="V33" s="14">
        <f t="shared" si="7"/>
        <v>47</v>
      </c>
      <c r="W33" s="14">
        <f t="shared" si="7"/>
        <v>48</v>
      </c>
      <c r="X33" s="14">
        <f t="shared" si="7"/>
        <v>49</v>
      </c>
      <c r="Y33" s="10"/>
    </row>
    <row r="34" spans="1:25" x14ac:dyDescent="0.15">
      <c r="E34" s="8">
        <v>1</v>
      </c>
      <c r="F34" s="8">
        <f t="shared" ref="F34:X34" si="8">E34+1</f>
        <v>2</v>
      </c>
      <c r="G34" s="8">
        <f t="shared" si="8"/>
        <v>3</v>
      </c>
      <c r="H34" s="8">
        <f t="shared" si="8"/>
        <v>4</v>
      </c>
      <c r="I34" s="8">
        <f t="shared" si="8"/>
        <v>5</v>
      </c>
      <c r="J34" s="8">
        <f t="shared" si="8"/>
        <v>6</v>
      </c>
      <c r="K34" s="8">
        <f t="shared" si="8"/>
        <v>7</v>
      </c>
      <c r="L34" s="8">
        <f t="shared" si="8"/>
        <v>8</v>
      </c>
      <c r="M34" s="8">
        <f t="shared" si="8"/>
        <v>9</v>
      </c>
      <c r="N34" s="8">
        <f t="shared" si="8"/>
        <v>10</v>
      </c>
      <c r="O34" s="8">
        <f t="shared" si="8"/>
        <v>11</v>
      </c>
      <c r="P34" s="8">
        <f t="shared" si="8"/>
        <v>12</v>
      </c>
      <c r="Q34" s="8">
        <f t="shared" si="8"/>
        <v>13</v>
      </c>
      <c r="R34" s="8">
        <f t="shared" si="8"/>
        <v>14</v>
      </c>
      <c r="S34" s="8">
        <f t="shared" si="8"/>
        <v>15</v>
      </c>
      <c r="T34" s="8">
        <f t="shared" si="8"/>
        <v>16</v>
      </c>
      <c r="U34" s="8">
        <f t="shared" si="8"/>
        <v>17</v>
      </c>
      <c r="V34" s="8">
        <f t="shared" si="8"/>
        <v>18</v>
      </c>
      <c r="W34" s="8">
        <f t="shared" si="8"/>
        <v>19</v>
      </c>
      <c r="X34" s="8">
        <f t="shared" si="8"/>
        <v>20</v>
      </c>
      <c r="Y34" s="11" t="s">
        <v>29</v>
      </c>
    </row>
    <row r="35" spans="1:25" x14ac:dyDescent="0.15">
      <c r="B35" s="2"/>
      <c r="E35" s="9">
        <v>43555</v>
      </c>
      <c r="F35" s="9">
        <f t="shared" ref="F35:X35" si="9">DATE(YEAR(E35)+1,MONTH(E35),DAY(E35))</f>
        <v>43921</v>
      </c>
      <c r="G35" s="9">
        <f t="shared" si="9"/>
        <v>44286</v>
      </c>
      <c r="H35" s="9">
        <f t="shared" si="9"/>
        <v>44651</v>
      </c>
      <c r="I35" s="9">
        <f t="shared" si="9"/>
        <v>45016</v>
      </c>
      <c r="J35" s="9">
        <f t="shared" si="9"/>
        <v>45382</v>
      </c>
      <c r="K35" s="9">
        <f t="shared" si="9"/>
        <v>45747</v>
      </c>
      <c r="L35" s="9">
        <f t="shared" si="9"/>
        <v>46112</v>
      </c>
      <c r="M35" s="9">
        <f t="shared" si="9"/>
        <v>46477</v>
      </c>
      <c r="N35" s="9">
        <f t="shared" si="9"/>
        <v>46843</v>
      </c>
      <c r="O35" s="9">
        <f t="shared" si="9"/>
        <v>47208</v>
      </c>
      <c r="P35" s="9">
        <f t="shared" si="9"/>
        <v>47573</v>
      </c>
      <c r="Q35" s="9">
        <f t="shared" si="9"/>
        <v>47938</v>
      </c>
      <c r="R35" s="9">
        <f t="shared" si="9"/>
        <v>48304</v>
      </c>
      <c r="S35" s="9">
        <f t="shared" si="9"/>
        <v>48669</v>
      </c>
      <c r="T35" s="9">
        <f t="shared" si="9"/>
        <v>49034</v>
      </c>
      <c r="U35" s="9">
        <f t="shared" si="9"/>
        <v>49399</v>
      </c>
      <c r="V35" s="9">
        <f t="shared" si="9"/>
        <v>49765</v>
      </c>
      <c r="W35" s="9">
        <f t="shared" si="9"/>
        <v>50130</v>
      </c>
      <c r="X35" s="9">
        <f t="shared" si="9"/>
        <v>50495</v>
      </c>
      <c r="Y35" s="12"/>
    </row>
    <row r="36" spans="1:25" x14ac:dyDescent="0.15">
      <c r="B36" s="71"/>
      <c r="C36" s="72" t="s">
        <v>100</v>
      </c>
      <c r="D36" s="73"/>
      <c r="E36" s="61">
        <f t="shared" ref="E36:X36" si="10">E8</f>
        <v>0</v>
      </c>
      <c r="F36" s="61">
        <f t="shared" si="10"/>
        <v>0</v>
      </c>
      <c r="G36" s="61">
        <f t="shared" si="10"/>
        <v>0</v>
      </c>
      <c r="H36" s="61">
        <f t="shared" si="10"/>
        <v>0</v>
      </c>
      <c r="I36" s="61">
        <f t="shared" si="10"/>
        <v>0</v>
      </c>
      <c r="J36" s="61">
        <f t="shared" si="10"/>
        <v>0</v>
      </c>
      <c r="K36" s="61">
        <f t="shared" si="10"/>
        <v>0</v>
      </c>
      <c r="L36" s="61">
        <f t="shared" si="10"/>
        <v>0</v>
      </c>
      <c r="M36" s="61">
        <f t="shared" si="10"/>
        <v>0</v>
      </c>
      <c r="N36" s="61">
        <f t="shared" si="10"/>
        <v>0</v>
      </c>
      <c r="O36" s="61">
        <f t="shared" si="10"/>
        <v>0</v>
      </c>
      <c r="P36" s="61">
        <f t="shared" si="10"/>
        <v>0</v>
      </c>
      <c r="Q36" s="61">
        <f t="shared" si="10"/>
        <v>0</v>
      </c>
      <c r="R36" s="61">
        <f t="shared" si="10"/>
        <v>0</v>
      </c>
      <c r="S36" s="61">
        <f t="shared" si="10"/>
        <v>0</v>
      </c>
      <c r="T36" s="61">
        <f t="shared" si="10"/>
        <v>0</v>
      </c>
      <c r="U36" s="61">
        <f t="shared" si="10"/>
        <v>0</v>
      </c>
      <c r="V36" s="61">
        <f t="shared" si="10"/>
        <v>0</v>
      </c>
      <c r="W36" s="61">
        <f t="shared" si="10"/>
        <v>0</v>
      </c>
      <c r="X36" s="61">
        <f t="shared" si="10"/>
        <v>0</v>
      </c>
      <c r="Y36" s="61">
        <f>SUM(E36:X36)</f>
        <v>0</v>
      </c>
    </row>
    <row r="37" spans="1:25" x14ac:dyDescent="0.15">
      <c r="B37" s="69"/>
      <c r="C37" s="74" t="s">
        <v>101</v>
      </c>
      <c r="D37" s="75"/>
      <c r="E37" s="61">
        <f t="array" ref="E37:X37">TRANSPOSE(Y12:Y31)</f>
        <v>0</v>
      </c>
      <c r="F37" s="61">
        <v>0</v>
      </c>
      <c r="G37" s="61">
        <v>0</v>
      </c>
      <c r="H37" s="61">
        <v>0</v>
      </c>
      <c r="I37" s="61">
        <v>0</v>
      </c>
      <c r="J37" s="61">
        <v>0</v>
      </c>
      <c r="K37" s="61">
        <v>0</v>
      </c>
      <c r="L37" s="61">
        <v>0</v>
      </c>
      <c r="M37" s="61">
        <v>0</v>
      </c>
      <c r="N37" s="61">
        <v>0</v>
      </c>
      <c r="O37" s="61">
        <v>0</v>
      </c>
      <c r="P37" s="61">
        <v>0</v>
      </c>
      <c r="Q37" s="61">
        <v>0</v>
      </c>
      <c r="R37" s="61">
        <v>0</v>
      </c>
      <c r="S37" s="61">
        <v>0</v>
      </c>
      <c r="T37" s="61">
        <v>0</v>
      </c>
      <c r="U37" s="61">
        <v>0</v>
      </c>
      <c r="V37" s="61">
        <v>0</v>
      </c>
      <c r="W37" s="61">
        <v>0</v>
      </c>
      <c r="X37" s="61">
        <v>0</v>
      </c>
      <c r="Y37" s="61">
        <f>SUM(E37:X37)</f>
        <v>0</v>
      </c>
    </row>
    <row r="38" spans="1:25" x14ac:dyDescent="0.15">
      <c r="B38" s="69"/>
      <c r="C38" s="74" t="s">
        <v>50</v>
      </c>
      <c r="D38" s="6">
        <v>0.55000000000000004</v>
      </c>
      <c r="E38" s="61">
        <f t="shared" ref="E38:X38" si="11">E8*$D$38</f>
        <v>0</v>
      </c>
      <c r="F38" s="61">
        <f t="shared" si="11"/>
        <v>0</v>
      </c>
      <c r="G38" s="61">
        <f t="shared" si="11"/>
        <v>0</v>
      </c>
      <c r="H38" s="61">
        <f t="shared" si="11"/>
        <v>0</v>
      </c>
      <c r="I38" s="61">
        <f t="shared" si="11"/>
        <v>0</v>
      </c>
      <c r="J38" s="61">
        <f t="shared" si="11"/>
        <v>0</v>
      </c>
      <c r="K38" s="61">
        <f t="shared" si="11"/>
        <v>0</v>
      </c>
      <c r="L38" s="61">
        <f t="shared" si="11"/>
        <v>0</v>
      </c>
      <c r="M38" s="61">
        <f t="shared" si="11"/>
        <v>0</v>
      </c>
      <c r="N38" s="61">
        <f t="shared" si="11"/>
        <v>0</v>
      </c>
      <c r="O38" s="61">
        <f t="shared" si="11"/>
        <v>0</v>
      </c>
      <c r="P38" s="61">
        <f t="shared" si="11"/>
        <v>0</v>
      </c>
      <c r="Q38" s="61">
        <f t="shared" si="11"/>
        <v>0</v>
      </c>
      <c r="R38" s="61">
        <f t="shared" si="11"/>
        <v>0</v>
      </c>
      <c r="S38" s="61">
        <f t="shared" si="11"/>
        <v>0</v>
      </c>
      <c r="T38" s="61">
        <f t="shared" si="11"/>
        <v>0</v>
      </c>
      <c r="U38" s="61">
        <f t="shared" si="11"/>
        <v>0</v>
      </c>
      <c r="V38" s="61">
        <f t="shared" si="11"/>
        <v>0</v>
      </c>
      <c r="W38" s="61">
        <f t="shared" si="11"/>
        <v>0</v>
      </c>
      <c r="X38" s="61">
        <f t="shared" si="11"/>
        <v>0</v>
      </c>
      <c r="Y38" s="61">
        <f>SUM(E38:X38)</f>
        <v>0</v>
      </c>
    </row>
    <row r="39" spans="1:25" x14ac:dyDescent="0.15">
      <c r="B39" s="69"/>
      <c r="C39" s="74" t="s">
        <v>52</v>
      </c>
      <c r="D39" s="75"/>
      <c r="E39" s="61">
        <f t="shared" ref="E39:X39" si="12">E36-E38-E9</f>
        <v>0</v>
      </c>
      <c r="F39" s="61">
        <f t="shared" si="12"/>
        <v>0</v>
      </c>
      <c r="G39" s="61">
        <f t="shared" si="12"/>
        <v>0</v>
      </c>
      <c r="H39" s="61">
        <f t="shared" si="12"/>
        <v>0</v>
      </c>
      <c r="I39" s="61">
        <f t="shared" si="12"/>
        <v>0</v>
      </c>
      <c r="J39" s="61">
        <f t="shared" si="12"/>
        <v>0</v>
      </c>
      <c r="K39" s="61">
        <f t="shared" si="12"/>
        <v>0</v>
      </c>
      <c r="L39" s="61">
        <f t="shared" si="12"/>
        <v>0</v>
      </c>
      <c r="M39" s="61">
        <f t="shared" si="12"/>
        <v>0</v>
      </c>
      <c r="N39" s="61">
        <f t="shared" si="12"/>
        <v>0</v>
      </c>
      <c r="O39" s="61">
        <f t="shared" si="12"/>
        <v>0</v>
      </c>
      <c r="P39" s="61">
        <f t="shared" si="12"/>
        <v>0</v>
      </c>
      <c r="Q39" s="61">
        <f t="shared" si="12"/>
        <v>0</v>
      </c>
      <c r="R39" s="61">
        <f t="shared" si="12"/>
        <v>0</v>
      </c>
      <c r="S39" s="61">
        <f t="shared" si="12"/>
        <v>0</v>
      </c>
      <c r="T39" s="61">
        <f t="shared" si="12"/>
        <v>0</v>
      </c>
      <c r="U39" s="61">
        <f t="shared" si="12"/>
        <v>0</v>
      </c>
      <c r="V39" s="61">
        <f t="shared" si="12"/>
        <v>0</v>
      </c>
      <c r="W39" s="61">
        <f t="shared" si="12"/>
        <v>0</v>
      </c>
      <c r="X39" s="61">
        <f t="shared" si="12"/>
        <v>0</v>
      </c>
      <c r="Y39" s="61">
        <f>SUM(E39:X39)</f>
        <v>0</v>
      </c>
    </row>
    <row r="40" spans="1:25" x14ac:dyDescent="0.15">
      <c r="B40" s="33"/>
      <c r="C40" s="34" t="s">
        <v>104</v>
      </c>
      <c r="D40" s="66"/>
      <c r="E40" s="64">
        <f>E36-E37-E38-E39</f>
        <v>0</v>
      </c>
      <c r="F40" s="64">
        <f t="shared" ref="F40:X40" si="13">F36-F37-F38-F39</f>
        <v>0</v>
      </c>
      <c r="G40" s="64">
        <f t="shared" si="13"/>
        <v>0</v>
      </c>
      <c r="H40" s="64">
        <f t="shared" si="13"/>
        <v>0</v>
      </c>
      <c r="I40" s="64">
        <f t="shared" si="13"/>
        <v>0</v>
      </c>
      <c r="J40" s="64">
        <f t="shared" si="13"/>
        <v>0</v>
      </c>
      <c r="K40" s="64">
        <f t="shared" si="13"/>
        <v>0</v>
      </c>
      <c r="L40" s="64">
        <f t="shared" si="13"/>
        <v>0</v>
      </c>
      <c r="M40" s="64">
        <f t="shared" si="13"/>
        <v>0</v>
      </c>
      <c r="N40" s="64">
        <f t="shared" si="13"/>
        <v>0</v>
      </c>
      <c r="O40" s="64">
        <f t="shared" si="13"/>
        <v>0</v>
      </c>
      <c r="P40" s="64">
        <f t="shared" si="13"/>
        <v>0</v>
      </c>
      <c r="Q40" s="64">
        <f t="shared" si="13"/>
        <v>0</v>
      </c>
      <c r="R40" s="64">
        <f t="shared" si="13"/>
        <v>0</v>
      </c>
      <c r="S40" s="64">
        <f t="shared" si="13"/>
        <v>0</v>
      </c>
      <c r="T40" s="64">
        <f t="shared" si="13"/>
        <v>0</v>
      </c>
      <c r="U40" s="64">
        <f t="shared" si="13"/>
        <v>0</v>
      </c>
      <c r="V40" s="64">
        <f t="shared" si="13"/>
        <v>0</v>
      </c>
      <c r="W40" s="64">
        <f t="shared" si="13"/>
        <v>0</v>
      </c>
      <c r="X40" s="64">
        <f t="shared" si="13"/>
        <v>0</v>
      </c>
      <c r="Y40" s="64">
        <f>SUM(E40:X40)</f>
        <v>0</v>
      </c>
    </row>
    <row r="41" spans="1:25" customFormat="1" x14ac:dyDescent="0.15">
      <c r="B41" s="1"/>
      <c r="C41" s="1"/>
      <c r="D41" s="1"/>
      <c r="E41" s="1"/>
      <c r="F41" s="1"/>
      <c r="G41" s="1"/>
      <c r="H41" s="1"/>
      <c r="I41" s="1"/>
      <c r="J41" s="1"/>
      <c r="K41" s="1"/>
      <c r="L41" s="1"/>
      <c r="M41" s="1"/>
      <c r="N41" s="1"/>
      <c r="O41" s="1"/>
      <c r="P41" s="1"/>
      <c r="Q41" s="1"/>
      <c r="R41" s="1"/>
      <c r="S41" s="1"/>
      <c r="T41" s="1"/>
      <c r="U41" s="1"/>
      <c r="V41" s="1"/>
      <c r="W41" s="1"/>
      <c r="X41" s="1"/>
      <c r="Y41" s="1"/>
    </row>
    <row r="42" spans="1:25" x14ac:dyDescent="0.15">
      <c r="B42" s="67"/>
      <c r="C42" s="68">
        <f t="array" ref="C42:C61">TRANSPOSE(E33:X33)</f>
        <v>30</v>
      </c>
      <c r="D42" s="59">
        <f t="array" ref="D42:D61">TRANSPOSE(E40:X40)</f>
        <v>0</v>
      </c>
      <c r="E42" s="58" t="str">
        <f t="shared" ref="E42:E61" si="14">IF($C42&lt;E$33,$D42/MIN($D$3,COUNT($E$33:$X$33)),"")</f>
        <v/>
      </c>
      <c r="F42" s="58">
        <f>IF(AND($C42&lt;F$33,COUNT($E42:E42)&lt;$D$3),$D42/MIN($D$3,COUNT($C$42:$C$61)-COUNT($C$42:$C42)),"")</f>
        <v>0</v>
      </c>
      <c r="G42" s="58">
        <f>IF(AND($C42&lt;G$33,COUNT($E42:F42)&lt;$D$3),$D42/MIN($D$3,COUNT($C$42:$C$61)-COUNT($C$42:$C42)),"")</f>
        <v>0</v>
      </c>
      <c r="H42" s="58">
        <f>IF(AND($C42&lt;H$33,COUNT($E42:G42)&lt;$D$3),$D42/MIN($D$3,COUNT($C$42:$C$61)-COUNT($C$42:$C42)),"")</f>
        <v>0</v>
      </c>
      <c r="I42" s="58">
        <f>IF(AND($C42&lt;I$33,COUNT($E42:H42)&lt;$D$3),$D42/MIN($D$3,COUNT($C$42:$C$61)-COUNT($C$42:$C42)),"")</f>
        <v>0</v>
      </c>
      <c r="J42" s="58">
        <f>IF(AND($C42&lt;J$33,COUNT($E42:I42)&lt;$D$3),$D42/MIN($D$3,COUNT($C$42:$C$61)-COUNT($C$42:$C42)),"")</f>
        <v>0</v>
      </c>
      <c r="K42" s="58">
        <f>IF(AND($C42&lt;K$33,COUNT($E42:J42)&lt;$D$3),$D42/MIN($D$3,COUNT($C$42:$C$61)-COUNT($C$42:$C42)),"")</f>
        <v>0</v>
      </c>
      <c r="L42" s="58">
        <f>IF(AND($C42&lt;L$33,COUNT($E42:K42)&lt;$D$3),$D42/MIN($D$3,COUNT($C$42:$C$61)-COUNT($C$42:$C42)),"")</f>
        <v>0</v>
      </c>
      <c r="M42" s="58">
        <f>IF(AND($C42&lt;M$33,COUNT($E42:L42)&lt;$D$3),$D42/MIN($D$3,COUNT($C$42:$C$61)-COUNT($C$42:$C42)),"")</f>
        <v>0</v>
      </c>
      <c r="N42" s="58" t="str">
        <f>IF(AND($C42&lt;N$33,COUNT($E42:M42)&lt;$D$3),$D42/MIN($D$3,COUNT($C$42:$C$61)-COUNT($C$42:$C42)),"")</f>
        <v/>
      </c>
      <c r="O42" s="58" t="str">
        <f>IF(AND($C42&lt;O$33,COUNT($E42:N42)&lt;$D$3),$D42/MIN($D$3,COUNT($C$42:$C$61)-COUNT($C$42:$C42)),"")</f>
        <v/>
      </c>
      <c r="P42" s="58" t="str">
        <f>IF(AND($C42&lt;P$33,COUNT($E42:O42)&lt;$D$3),$D42/MIN($D$3,COUNT($C$42:$C$61)-COUNT($C$42:$C42)),"")</f>
        <v/>
      </c>
      <c r="Q42" s="58" t="str">
        <f>IF(AND($C42&lt;Q$33,COUNT($E42:P42)&lt;$D$3),$D42/MIN($D$3,COUNT($C$42:$C$61)-COUNT($C$42:$C42)),"")</f>
        <v/>
      </c>
      <c r="R42" s="58" t="str">
        <f>IF(AND($C42&lt;R$33,COUNT($E42:Q42)&lt;$D$3),$D42/MIN($D$3,COUNT($C$42:$C$61)-COUNT($C$42:$C42)),"")</f>
        <v/>
      </c>
      <c r="S42" s="58" t="str">
        <f>IF(AND($C42&lt;S$33,COUNT($E42:R42)&lt;$D$3),$D42/MIN($D$3,COUNT($C$42:$C$61)-COUNT($C$42:$C42)),"")</f>
        <v/>
      </c>
      <c r="T42" s="58" t="str">
        <f>IF(AND($C42&lt;T$33,COUNT($E42:S42)&lt;$D$3),$D42/MIN($D$3,COUNT($C$42:$C$61)-COUNT($C$42:$C42)),"")</f>
        <v/>
      </c>
      <c r="U42" s="58" t="str">
        <f>IF(AND($C42&lt;U$33,COUNT($E42:T42)&lt;$D$3),$D42/MIN($D$3,COUNT($C$42:$C$61)-COUNT($C$42:$C42)),"")</f>
        <v/>
      </c>
      <c r="V42" s="58" t="str">
        <f>IF(AND($C42&lt;V$33,COUNT($E42:U42)&lt;$D$3),$D42/MIN($D$3,COUNT($C$42:$C$61)-COUNT($C$42:$C42)),"")</f>
        <v/>
      </c>
      <c r="W42" s="58" t="str">
        <f>IF(AND($C42&lt;W$33,COUNT($E42:V42)&lt;$D$3),$D42/MIN($D$3,COUNT($C$42:$C$61)-COUNT($C$42:$C42)),"")</f>
        <v/>
      </c>
      <c r="X42" s="58" t="str">
        <f>IF(AND($C42&lt;X$33,COUNT($E42:W42)&lt;$D$3),$D42/MIN($D$3,COUNT($C$42:$C$61)-COUNT($C$42:$C42)),"")</f>
        <v/>
      </c>
      <c r="Y42" s="58">
        <f t="shared" ref="Y42:Y62" si="15">SUM(E42:X42)</f>
        <v>0</v>
      </c>
    </row>
    <row r="43" spans="1:25" x14ac:dyDescent="0.15">
      <c r="B43" s="69"/>
      <c r="C43" s="70">
        <v>31</v>
      </c>
      <c r="D43" s="60">
        <v>0</v>
      </c>
      <c r="E43" s="61" t="str">
        <f t="shared" si="14"/>
        <v/>
      </c>
      <c r="F43" s="61" t="str">
        <f>IF(AND($C43&lt;F$33,COUNT($E43:E43)&lt;$D$3),$D43/MIN($D$3,COUNT($C$42:$C$61)-COUNT($C$42:$C43)),"")</f>
        <v/>
      </c>
      <c r="G43" s="61">
        <f>IF(AND($C43&lt;G$33,COUNT($E43:F43)&lt;$D$3),$D43/MIN($D$3,COUNT($C$42:$C$61)-COUNT($C$42:$C43)),"")</f>
        <v>0</v>
      </c>
      <c r="H43" s="61">
        <f>IF(AND($C43&lt;H$33,COUNT($E43:G43)&lt;$D$3),$D43/MIN($D$3,COUNT($C$42:$C$61)-COUNT($C$42:$C43)),"")</f>
        <v>0</v>
      </c>
      <c r="I43" s="61">
        <f>IF(AND($C43&lt;I$33,COUNT($E43:H43)&lt;$D$3),$D43/MIN($D$3,COUNT($C$42:$C$61)-COUNT($C$42:$C43)),"")</f>
        <v>0</v>
      </c>
      <c r="J43" s="61">
        <f>IF(AND($C43&lt;J$33,COUNT($E43:I43)&lt;$D$3),$D43/MIN($D$3,COUNT($C$42:$C$61)-COUNT($C$42:$C43)),"")</f>
        <v>0</v>
      </c>
      <c r="K43" s="61">
        <f>IF(AND($C43&lt;K$33,COUNT($E43:J43)&lt;$D$3),$D43/MIN($D$3,COUNT($C$42:$C$61)-COUNT($C$42:$C43)),"")</f>
        <v>0</v>
      </c>
      <c r="L43" s="61">
        <f>IF(AND($C43&lt;L$33,COUNT($E43:K43)&lt;$D$3),$D43/MIN($D$3,COUNT($C$42:$C$61)-COUNT($C$42:$C43)),"")</f>
        <v>0</v>
      </c>
      <c r="M43" s="61">
        <f>IF(AND($C43&lt;M$33,COUNT($E43:L43)&lt;$D$3),$D43/MIN($D$3,COUNT($C$42:$C$61)-COUNT($C$42:$C43)),"")</f>
        <v>0</v>
      </c>
      <c r="N43" s="61">
        <f>IF(AND($C43&lt;N$33,COUNT($E43:M43)&lt;$D$3),$D43/MIN($D$3,COUNT($C$42:$C$61)-COUNT($C$42:$C43)),"")</f>
        <v>0</v>
      </c>
      <c r="O43" s="61" t="str">
        <f>IF(AND($C43&lt;O$33,COUNT($E43:N43)&lt;$D$3),$D43/MIN($D$3,COUNT($C$42:$C$61)-COUNT($C$42:$C43)),"")</f>
        <v/>
      </c>
      <c r="P43" s="61" t="str">
        <f>IF(AND($C43&lt;P$33,COUNT($E43:O43)&lt;$D$3),$D43/MIN($D$3,COUNT($C$42:$C$61)-COUNT($C$42:$C43)),"")</f>
        <v/>
      </c>
      <c r="Q43" s="61" t="str">
        <f>IF(AND($C43&lt;Q$33,COUNT($E43:P43)&lt;$D$3),$D43/MIN($D$3,COUNT($C$42:$C$61)-COUNT($C$42:$C43)),"")</f>
        <v/>
      </c>
      <c r="R43" s="61" t="str">
        <f>IF(AND($C43&lt;R$33,COUNT($E43:Q43)&lt;$D$3),$D43/MIN($D$3,COUNT($C$42:$C$61)-COUNT($C$42:$C43)),"")</f>
        <v/>
      </c>
      <c r="S43" s="61" t="str">
        <f>IF(AND($C43&lt;S$33,COUNT($E43:R43)&lt;$D$3),$D43/MIN($D$3,COUNT($C$42:$C$61)-COUNT($C$42:$C43)),"")</f>
        <v/>
      </c>
      <c r="T43" s="61" t="str">
        <f>IF(AND($C43&lt;T$33,COUNT($E43:S43)&lt;$D$3),$D43/MIN($D$3,COUNT($C$42:$C$61)-COUNT($C$42:$C43)),"")</f>
        <v/>
      </c>
      <c r="U43" s="61" t="str">
        <f>IF(AND($C43&lt;U$33,COUNT($E43:T43)&lt;$D$3),$D43/MIN($D$3,COUNT($C$42:$C$61)-COUNT($C$42:$C43)),"")</f>
        <v/>
      </c>
      <c r="V43" s="61" t="str">
        <f>IF(AND($C43&lt;V$33,COUNT($E43:U43)&lt;$D$3),$D43/MIN($D$3,COUNT($C$42:$C$61)-COUNT($C$42:$C43)),"")</f>
        <v/>
      </c>
      <c r="W43" s="61" t="str">
        <f>IF(AND($C43&lt;W$33,COUNT($E43:V43)&lt;$D$3),$D43/MIN($D$3,COUNT($C$42:$C$61)-COUNT($C$42:$C43)),"")</f>
        <v/>
      </c>
      <c r="X43" s="61" t="str">
        <f>IF(AND($C43&lt;X$33,COUNT($E43:W43)&lt;$D$3),$D43/MIN($D$3,COUNT($C$42:$C$61)-COUNT($C$42:$C43)),"")</f>
        <v/>
      </c>
      <c r="Y43" s="61">
        <f t="shared" si="15"/>
        <v>0</v>
      </c>
    </row>
    <row r="44" spans="1:25" x14ac:dyDescent="0.15">
      <c r="B44" s="69"/>
      <c r="C44" s="70">
        <v>32</v>
      </c>
      <c r="D44" s="60">
        <v>0</v>
      </c>
      <c r="E44" s="61" t="str">
        <f t="shared" si="14"/>
        <v/>
      </c>
      <c r="F44" s="61" t="str">
        <f>IF(AND($C44&lt;F$33,COUNT($E44:E44)&lt;$D$3),$D44/MIN($D$3,COUNT($C$42:$C$61)-COUNT($C$42:$C44)),"")</f>
        <v/>
      </c>
      <c r="G44" s="61" t="str">
        <f>IF(AND($C44&lt;G$33,COUNT($E44:F44)&lt;$D$3),$D44/MIN($D$3,COUNT($C$42:$C$61)-COUNT($C$42:$C44)),"")</f>
        <v/>
      </c>
      <c r="H44" s="61">
        <f>IF(AND($C44&lt;H$33,COUNT($E44:G44)&lt;$D$3),$D44/MIN($D$3,COUNT($C$42:$C$61)-COUNT($C$42:$C44)),"")</f>
        <v>0</v>
      </c>
      <c r="I44" s="61">
        <f>IF(AND($C44&lt;I$33,COUNT($E44:H44)&lt;$D$3),$D44/MIN($D$3,COUNT($C$42:$C$61)-COUNT($C$42:$C44)),"")</f>
        <v>0</v>
      </c>
      <c r="J44" s="61">
        <f>IF(AND($C44&lt;J$33,COUNT($E44:I44)&lt;$D$3),$D44/MIN($D$3,COUNT($C$42:$C$61)-COUNT($C$42:$C44)),"")</f>
        <v>0</v>
      </c>
      <c r="K44" s="61">
        <f>IF(AND($C44&lt;K$33,COUNT($E44:J44)&lt;$D$3),$D44/MIN($D$3,COUNT($C$42:$C$61)-COUNT($C$42:$C44)),"")</f>
        <v>0</v>
      </c>
      <c r="L44" s="61">
        <f>IF(AND($C44&lt;L$33,COUNT($E44:K44)&lt;$D$3),$D44/MIN($D$3,COUNT($C$42:$C$61)-COUNT($C$42:$C44)),"")</f>
        <v>0</v>
      </c>
      <c r="M44" s="61">
        <f>IF(AND($C44&lt;M$33,COUNT($E44:L44)&lt;$D$3),$D44/MIN($D$3,COUNT($C$42:$C$61)-COUNT($C$42:$C44)),"")</f>
        <v>0</v>
      </c>
      <c r="N44" s="61">
        <f>IF(AND($C44&lt;N$33,COUNT($E44:M44)&lt;$D$3),$D44/MIN($D$3,COUNT($C$42:$C$61)-COUNT($C$42:$C44)),"")</f>
        <v>0</v>
      </c>
      <c r="O44" s="61">
        <f>IF(AND($C44&lt;O$33,COUNT($E44:N44)&lt;$D$3),$D44/MIN($D$3,COUNT($C$42:$C$61)-COUNT($C$42:$C44)),"")</f>
        <v>0</v>
      </c>
      <c r="P44" s="61" t="str">
        <f>IF(AND($C44&lt;P$33,COUNT($E44:O44)&lt;$D$3),$D44/MIN($D$3,COUNT($C$42:$C$61)-COUNT($C$42:$C44)),"")</f>
        <v/>
      </c>
      <c r="Q44" s="61" t="str">
        <f>IF(AND($C44&lt;Q$33,COUNT($E44:P44)&lt;$D$3),$D44/MIN($D$3,COUNT($C$42:$C$61)-COUNT($C$42:$C44)),"")</f>
        <v/>
      </c>
      <c r="R44" s="61" t="str">
        <f>IF(AND($C44&lt;R$33,COUNT($E44:Q44)&lt;$D$3),$D44/MIN($D$3,COUNT($C$42:$C$61)-COUNT($C$42:$C44)),"")</f>
        <v/>
      </c>
      <c r="S44" s="61" t="str">
        <f>IF(AND($C44&lt;S$33,COUNT($E44:R44)&lt;$D$3),$D44/MIN($D$3,COUNT($C$42:$C$61)-COUNT($C$42:$C44)),"")</f>
        <v/>
      </c>
      <c r="T44" s="61" t="str">
        <f>IF(AND($C44&lt;T$33,COUNT($E44:S44)&lt;$D$3),$D44/MIN($D$3,COUNT($C$42:$C$61)-COUNT($C$42:$C44)),"")</f>
        <v/>
      </c>
      <c r="U44" s="61" t="str">
        <f>IF(AND($C44&lt;U$33,COUNT($E44:T44)&lt;$D$3),$D44/MIN($D$3,COUNT($C$42:$C$61)-COUNT($C$42:$C44)),"")</f>
        <v/>
      </c>
      <c r="V44" s="61" t="str">
        <f>IF(AND($C44&lt;V$33,COUNT($E44:U44)&lt;$D$3),$D44/MIN($D$3,COUNT($C$42:$C$61)-COUNT($C$42:$C44)),"")</f>
        <v/>
      </c>
      <c r="W44" s="61" t="str">
        <f>IF(AND($C44&lt;W$33,COUNT($E44:V44)&lt;$D$3),$D44/MIN($D$3,COUNT($C$42:$C$61)-COUNT($C$42:$C44)),"")</f>
        <v/>
      </c>
      <c r="X44" s="61" t="str">
        <f>IF(AND($C44&lt;X$33,COUNT($E44:W44)&lt;$D$3),$D44/MIN($D$3,COUNT($C$42:$C$61)-COUNT($C$42:$C44)),"")</f>
        <v/>
      </c>
      <c r="Y44" s="61">
        <f t="shared" si="15"/>
        <v>0</v>
      </c>
    </row>
    <row r="45" spans="1:25" x14ac:dyDescent="0.15">
      <c r="B45" s="69"/>
      <c r="C45" s="70">
        <v>33</v>
      </c>
      <c r="D45" s="60">
        <v>0</v>
      </c>
      <c r="E45" s="61" t="str">
        <f t="shared" si="14"/>
        <v/>
      </c>
      <c r="F45" s="61" t="str">
        <f>IF(AND($C45&lt;F$33,COUNT($E45:E45)&lt;$D$3),$D45/MIN($D$3,COUNT($C$42:$C$61)-COUNT($C$42:$C45)),"")</f>
        <v/>
      </c>
      <c r="G45" s="61" t="str">
        <f>IF(AND($C45&lt;G$33,COUNT($E45:F45)&lt;$D$3),$D45/MIN($D$3,COUNT($C$42:$C$61)-COUNT($C$42:$C45)),"")</f>
        <v/>
      </c>
      <c r="H45" s="61" t="str">
        <f>IF(AND($C45&lt;H$33,COUNT($E45:G45)&lt;$D$3),$D45/MIN($D$3,COUNT($C$42:$C$61)-COUNT($C$42:$C45)),"")</f>
        <v/>
      </c>
      <c r="I45" s="61">
        <f>IF(AND($C45&lt;I$33,COUNT($E45:H45)&lt;$D$3),$D45/MIN($D$3,COUNT($C$42:$C$61)-COUNT($C$42:$C45)),"")</f>
        <v>0</v>
      </c>
      <c r="J45" s="61">
        <f>IF(AND($C45&lt;J$33,COUNT($E45:I45)&lt;$D$3),$D45/MIN($D$3,COUNT($C$42:$C$61)-COUNT($C$42:$C45)),"")</f>
        <v>0</v>
      </c>
      <c r="K45" s="61">
        <f>IF(AND($C45&lt;K$33,COUNT($E45:J45)&lt;$D$3),$D45/MIN($D$3,COUNT($C$42:$C$61)-COUNT($C$42:$C45)),"")</f>
        <v>0</v>
      </c>
      <c r="L45" s="61">
        <f>IF(AND($C45&lt;L$33,COUNT($E45:K45)&lt;$D$3),$D45/MIN($D$3,COUNT($C$42:$C$61)-COUNT($C$42:$C45)),"")</f>
        <v>0</v>
      </c>
      <c r="M45" s="61">
        <f>IF(AND($C45&lt;M$33,COUNT($E45:L45)&lt;$D$3),$D45/MIN($D$3,COUNT($C$42:$C$61)-COUNT($C$42:$C45)),"")</f>
        <v>0</v>
      </c>
      <c r="N45" s="61">
        <f>IF(AND($C45&lt;N$33,COUNT($E45:M45)&lt;$D$3),$D45/MIN($D$3,COUNT($C$42:$C$61)-COUNT($C$42:$C45)),"")</f>
        <v>0</v>
      </c>
      <c r="O45" s="61">
        <f>IF(AND($C45&lt;O$33,COUNT($E45:N45)&lt;$D$3),$D45/MIN($D$3,COUNT($C$42:$C$61)-COUNT($C$42:$C45)),"")</f>
        <v>0</v>
      </c>
      <c r="P45" s="61">
        <f>IF(AND($C45&lt;P$33,COUNT($E45:O45)&lt;$D$3),$D45/MIN($D$3,COUNT($C$42:$C$61)-COUNT($C$42:$C45)),"")</f>
        <v>0</v>
      </c>
      <c r="Q45" s="61" t="str">
        <f>IF(AND($C45&lt;Q$33,COUNT($E45:P45)&lt;$D$3),$D45/MIN($D$3,COUNT($C$42:$C$61)-COUNT($C$42:$C45)),"")</f>
        <v/>
      </c>
      <c r="R45" s="61" t="str">
        <f>IF(AND($C45&lt;R$33,COUNT($E45:Q45)&lt;$D$3),$D45/MIN($D$3,COUNT($C$42:$C$61)-COUNT($C$42:$C45)),"")</f>
        <v/>
      </c>
      <c r="S45" s="61" t="str">
        <f>IF(AND($C45&lt;S$33,COUNT($E45:R45)&lt;$D$3),$D45/MIN($D$3,COUNT($C$42:$C$61)-COUNT($C$42:$C45)),"")</f>
        <v/>
      </c>
      <c r="T45" s="61" t="str">
        <f>IF(AND($C45&lt;T$33,COUNT($E45:S45)&lt;$D$3),$D45/MIN($D$3,COUNT($C$42:$C$61)-COUNT($C$42:$C45)),"")</f>
        <v/>
      </c>
      <c r="U45" s="61" t="str">
        <f>IF(AND($C45&lt;U$33,COUNT($E45:T45)&lt;$D$3),$D45/MIN($D$3,COUNT($C$42:$C$61)-COUNT($C$42:$C45)),"")</f>
        <v/>
      </c>
      <c r="V45" s="61" t="str">
        <f>IF(AND($C45&lt;V$33,COUNT($E45:U45)&lt;$D$3),$D45/MIN($D$3,COUNT($C$42:$C$61)-COUNT($C$42:$C45)),"")</f>
        <v/>
      </c>
      <c r="W45" s="61" t="str">
        <f>IF(AND($C45&lt;W$33,COUNT($E45:V45)&lt;$D$3),$D45/MIN($D$3,COUNT($C$42:$C$61)-COUNT($C$42:$C45)),"")</f>
        <v/>
      </c>
      <c r="X45" s="61" t="str">
        <f>IF(AND($C45&lt;X$33,COUNT($E45:W45)&lt;$D$3),$D45/MIN($D$3,COUNT($C$42:$C$61)-COUNT($C$42:$C45)),"")</f>
        <v/>
      </c>
      <c r="Y45" s="61">
        <f t="shared" si="15"/>
        <v>0</v>
      </c>
    </row>
    <row r="46" spans="1:25" x14ac:dyDescent="0.15">
      <c r="B46" s="69"/>
      <c r="C46" s="70">
        <v>34</v>
      </c>
      <c r="D46" s="60">
        <v>0</v>
      </c>
      <c r="E46" s="61" t="str">
        <f t="shared" si="14"/>
        <v/>
      </c>
      <c r="F46" s="61" t="str">
        <f>IF(AND($C46&lt;F$33,COUNT($E46:E46)&lt;$D$3),$D46/MIN($D$3,COUNT($C$42:$C$61)-COUNT($C$42:$C46)),"")</f>
        <v/>
      </c>
      <c r="G46" s="61" t="str">
        <f>IF(AND($C46&lt;G$33,COUNT($E46:F46)&lt;$D$3),$D46/MIN($D$3,COUNT($C$42:$C$61)-COUNT($C$42:$C46)),"")</f>
        <v/>
      </c>
      <c r="H46" s="61" t="str">
        <f>IF(AND($C46&lt;H$33,COUNT($E46:G46)&lt;$D$3),$D46/MIN($D$3,COUNT($C$42:$C$61)-COUNT($C$42:$C46)),"")</f>
        <v/>
      </c>
      <c r="I46" s="61" t="str">
        <f>IF(AND($C46&lt;I$33,COUNT($E46:H46)&lt;$D$3),$D46/MIN($D$3,COUNT($C$42:$C$61)-COUNT($C$42:$C46)),"")</f>
        <v/>
      </c>
      <c r="J46" s="61">
        <f>IF(AND($C46&lt;J$33,COUNT($E46:I46)&lt;$D$3),$D46/MIN($D$3,COUNT($C$42:$C$61)-COUNT($C$42:$C46)),"")</f>
        <v>0</v>
      </c>
      <c r="K46" s="61">
        <f>IF(AND($C46&lt;K$33,COUNT($E46:J46)&lt;$D$3),$D46/MIN($D$3,COUNT($C$42:$C$61)-COUNT($C$42:$C46)),"")</f>
        <v>0</v>
      </c>
      <c r="L46" s="61">
        <f>IF(AND($C46&lt;L$33,COUNT($E46:K46)&lt;$D$3),$D46/MIN($D$3,COUNT($C$42:$C$61)-COUNT($C$42:$C46)),"")</f>
        <v>0</v>
      </c>
      <c r="M46" s="61">
        <f>IF(AND($C46&lt;M$33,COUNT($E46:L46)&lt;$D$3),$D46/MIN($D$3,COUNT($C$42:$C$61)-COUNT($C$42:$C46)),"")</f>
        <v>0</v>
      </c>
      <c r="N46" s="61">
        <f>IF(AND($C46&lt;N$33,COUNT($E46:M46)&lt;$D$3),$D46/MIN($D$3,COUNT($C$42:$C$61)-COUNT($C$42:$C46)),"")</f>
        <v>0</v>
      </c>
      <c r="O46" s="61">
        <f>IF(AND($C46&lt;O$33,COUNT($E46:N46)&lt;$D$3),$D46/MIN($D$3,COUNT($C$42:$C$61)-COUNT($C$42:$C46)),"")</f>
        <v>0</v>
      </c>
      <c r="P46" s="61">
        <f>IF(AND($C46&lt;P$33,COUNT($E46:O46)&lt;$D$3),$D46/MIN($D$3,COUNT($C$42:$C$61)-COUNT($C$42:$C46)),"")</f>
        <v>0</v>
      </c>
      <c r="Q46" s="61">
        <f>IF(AND($C46&lt;Q$33,COUNT($E46:P46)&lt;$D$3),$D46/MIN($D$3,COUNT($C$42:$C$61)-COUNT($C$42:$C46)),"")</f>
        <v>0</v>
      </c>
      <c r="R46" s="61" t="str">
        <f>IF(AND($C46&lt;R$33,COUNT($E46:Q46)&lt;$D$3),$D46/MIN($D$3,COUNT($C$42:$C$61)-COUNT($C$42:$C46)),"")</f>
        <v/>
      </c>
      <c r="S46" s="61" t="str">
        <f>IF(AND($C46&lt;S$33,COUNT($E46:R46)&lt;$D$3),$D46/MIN($D$3,COUNT($C$42:$C$61)-COUNT($C$42:$C46)),"")</f>
        <v/>
      </c>
      <c r="T46" s="61" t="str">
        <f>IF(AND($C46&lt;T$33,COUNT($E46:S46)&lt;$D$3),$D46/MIN($D$3,COUNT($C$42:$C$61)-COUNT($C$42:$C46)),"")</f>
        <v/>
      </c>
      <c r="U46" s="61" t="str">
        <f>IF(AND($C46&lt;U$33,COUNT($E46:T46)&lt;$D$3),$D46/MIN($D$3,COUNT($C$42:$C$61)-COUNT($C$42:$C46)),"")</f>
        <v/>
      </c>
      <c r="V46" s="61" t="str">
        <f>IF(AND($C46&lt;V$33,COUNT($E46:U46)&lt;$D$3),$D46/MIN($D$3,COUNT($C$42:$C$61)-COUNT($C$42:$C46)),"")</f>
        <v/>
      </c>
      <c r="W46" s="61" t="str">
        <f>IF(AND($C46&lt;W$33,COUNT($E46:V46)&lt;$D$3),$D46/MIN($D$3,COUNT($C$42:$C$61)-COUNT($C$42:$C46)),"")</f>
        <v/>
      </c>
      <c r="X46" s="61" t="str">
        <f>IF(AND($C46&lt;X$33,COUNT($E46:W46)&lt;$D$3),$D46/MIN($D$3,COUNT($C$42:$C$61)-COUNT($C$42:$C46)),"")</f>
        <v/>
      </c>
      <c r="Y46" s="61">
        <f t="shared" si="15"/>
        <v>0</v>
      </c>
    </row>
    <row r="47" spans="1:25" x14ac:dyDescent="0.15">
      <c r="B47" s="69"/>
      <c r="C47" s="70">
        <v>35</v>
      </c>
      <c r="D47" s="60">
        <v>0</v>
      </c>
      <c r="E47" s="61" t="str">
        <f t="shared" si="14"/>
        <v/>
      </c>
      <c r="F47" s="61" t="str">
        <f>IF(AND($C47&lt;F$33,COUNT($E47:E47)&lt;$D$3),$D47/MIN($D$3,COUNT($C$42:$C$61)-COUNT($C$42:$C47)),"")</f>
        <v/>
      </c>
      <c r="G47" s="61" t="str">
        <f>IF(AND($C47&lt;G$33,COUNT($E47:F47)&lt;$D$3),$D47/MIN($D$3,COUNT($C$42:$C$61)-COUNT($C$42:$C47)),"")</f>
        <v/>
      </c>
      <c r="H47" s="61" t="str">
        <f>IF(AND($C47&lt;H$33,COUNT($E47:G47)&lt;$D$3),$D47/MIN($D$3,COUNT($C$42:$C$61)-COUNT($C$42:$C47)),"")</f>
        <v/>
      </c>
      <c r="I47" s="61" t="str">
        <f>IF(AND($C47&lt;I$33,COUNT($E47:H47)&lt;$D$3),$D47/MIN($D$3,COUNT($C$42:$C$61)-COUNT($C$42:$C47)),"")</f>
        <v/>
      </c>
      <c r="J47" s="61" t="str">
        <f>IF(AND($C47&lt;J$33,COUNT($E47:I47)&lt;$D$3),$D47/MIN($D$3,COUNT($C$42:$C$61)-COUNT($C$42:$C47)),"")</f>
        <v/>
      </c>
      <c r="K47" s="61">
        <f>IF(AND($C47&lt;K$33,COUNT($E47:J47)&lt;$D$3),$D47/MIN($D$3,COUNT($C$42:$C$61)-COUNT($C$42:$C47)),"")</f>
        <v>0</v>
      </c>
      <c r="L47" s="61">
        <f>IF(AND($C47&lt;L$33,COUNT($E47:K47)&lt;$D$3),$D47/MIN($D$3,COUNT($C$42:$C$61)-COUNT($C$42:$C47)),"")</f>
        <v>0</v>
      </c>
      <c r="M47" s="61">
        <f>IF(AND($C47&lt;M$33,COUNT($E47:L47)&lt;$D$3),$D47/MIN($D$3,COUNT($C$42:$C$61)-COUNT($C$42:$C47)),"")</f>
        <v>0</v>
      </c>
      <c r="N47" s="61">
        <f>IF(AND($C47&lt;N$33,COUNT($E47:M47)&lt;$D$3),$D47/MIN($D$3,COUNT($C$42:$C$61)-COUNT($C$42:$C47)),"")</f>
        <v>0</v>
      </c>
      <c r="O47" s="61">
        <f>IF(AND($C47&lt;O$33,COUNT($E47:N47)&lt;$D$3),$D47/MIN($D$3,COUNT($C$42:$C$61)-COUNT($C$42:$C47)),"")</f>
        <v>0</v>
      </c>
      <c r="P47" s="61">
        <f>IF(AND($C47&lt;P$33,COUNT($E47:O47)&lt;$D$3),$D47/MIN($D$3,COUNT($C$42:$C$61)-COUNT($C$42:$C47)),"")</f>
        <v>0</v>
      </c>
      <c r="Q47" s="61">
        <f>IF(AND($C47&lt;Q$33,COUNT($E47:P47)&lt;$D$3),$D47/MIN($D$3,COUNT($C$42:$C$61)-COUNT($C$42:$C47)),"")</f>
        <v>0</v>
      </c>
      <c r="R47" s="61">
        <f>IF(AND($C47&lt;R$33,COUNT($E47:Q47)&lt;$D$3),$D47/MIN($D$3,COUNT($C$42:$C$61)-COUNT($C$42:$C47)),"")</f>
        <v>0</v>
      </c>
      <c r="S47" s="61" t="str">
        <f>IF(AND($C47&lt;S$33,COUNT($E47:R47)&lt;$D$3),$D47/MIN($D$3,COUNT($C$42:$C$61)-COUNT($C$42:$C47)),"")</f>
        <v/>
      </c>
      <c r="T47" s="61" t="str">
        <f>IF(AND($C47&lt;T$33,COUNT($E47:S47)&lt;$D$3),$D47/MIN($D$3,COUNT($C$42:$C$61)-COUNT($C$42:$C47)),"")</f>
        <v/>
      </c>
      <c r="U47" s="61" t="str">
        <f>IF(AND($C47&lt;U$33,COUNT($E47:T47)&lt;$D$3),$D47/MIN($D$3,COUNT($C$42:$C$61)-COUNT($C$42:$C47)),"")</f>
        <v/>
      </c>
      <c r="V47" s="61" t="str">
        <f>IF(AND($C47&lt;V$33,COUNT($E47:U47)&lt;$D$3),$D47/MIN($D$3,COUNT($C$42:$C$61)-COUNT($C$42:$C47)),"")</f>
        <v/>
      </c>
      <c r="W47" s="61" t="str">
        <f>IF(AND($C47&lt;W$33,COUNT($E47:V47)&lt;$D$3),$D47/MIN($D$3,COUNT($C$42:$C$61)-COUNT($C$42:$C47)),"")</f>
        <v/>
      </c>
      <c r="X47" s="61" t="str">
        <f>IF(AND($C47&lt;X$33,COUNT($E47:W47)&lt;$D$3),$D47/MIN($D$3,COUNT($C$42:$C$61)-COUNT($C$42:$C47)),"")</f>
        <v/>
      </c>
      <c r="Y47" s="61">
        <f t="shared" si="15"/>
        <v>0</v>
      </c>
    </row>
    <row r="48" spans="1:25" x14ac:dyDescent="0.15">
      <c r="B48" s="69"/>
      <c r="C48" s="70">
        <v>36</v>
      </c>
      <c r="D48" s="60">
        <v>0</v>
      </c>
      <c r="E48" s="61" t="str">
        <f t="shared" si="14"/>
        <v/>
      </c>
      <c r="F48" s="61" t="str">
        <f>IF(AND($C48&lt;F$33,COUNT($E48:E48)&lt;$D$3),$D48/MIN($D$3,COUNT($C$42:$C$61)-COUNT($C$42:$C48)),"")</f>
        <v/>
      </c>
      <c r="G48" s="61" t="str">
        <f>IF(AND($C48&lt;G$33,COUNT($E48:F48)&lt;$D$3),$D48/MIN($D$3,COUNT($C$42:$C$61)-COUNT($C$42:$C48)),"")</f>
        <v/>
      </c>
      <c r="H48" s="61" t="str">
        <f>IF(AND($C48&lt;H$33,COUNT($E48:G48)&lt;$D$3),$D48/MIN($D$3,COUNT($C$42:$C$61)-COUNT($C$42:$C48)),"")</f>
        <v/>
      </c>
      <c r="I48" s="61" t="str">
        <f>IF(AND($C48&lt;I$33,COUNT($E48:H48)&lt;$D$3),$D48/MIN($D$3,COUNT($C$42:$C$61)-COUNT($C$42:$C48)),"")</f>
        <v/>
      </c>
      <c r="J48" s="61" t="str">
        <f>IF(AND($C48&lt;J$33,COUNT($E48:I48)&lt;$D$3),$D48/MIN($D$3,COUNT($C$42:$C$61)-COUNT($C$42:$C48)),"")</f>
        <v/>
      </c>
      <c r="K48" s="61" t="str">
        <f>IF(AND($C48&lt;K$33,COUNT($E48:J48)&lt;$D$3),$D48/MIN($D$3,COUNT($C$42:$C$61)-COUNT($C$42:$C48)),"")</f>
        <v/>
      </c>
      <c r="L48" s="61">
        <f>IF(AND($C48&lt;L$33,COUNT($E48:K48)&lt;$D$3),$D48/MIN($D$3,COUNT($C$42:$C$61)-COUNT($C$42:$C48)),"")</f>
        <v>0</v>
      </c>
      <c r="M48" s="61">
        <f>IF(AND($C48&lt;M$33,COUNT($E48:L48)&lt;$D$3),$D48/MIN($D$3,COUNT($C$42:$C$61)-COUNT($C$42:$C48)),"")</f>
        <v>0</v>
      </c>
      <c r="N48" s="61">
        <f>IF(AND($C48&lt;N$33,COUNT($E48:M48)&lt;$D$3),$D48/MIN($D$3,COUNT($C$42:$C$61)-COUNT($C$42:$C48)),"")</f>
        <v>0</v>
      </c>
      <c r="O48" s="61">
        <f>IF(AND($C48&lt;O$33,COUNT($E48:N48)&lt;$D$3),$D48/MIN($D$3,COUNT($C$42:$C$61)-COUNT($C$42:$C48)),"")</f>
        <v>0</v>
      </c>
      <c r="P48" s="61">
        <f>IF(AND($C48&lt;P$33,COUNT($E48:O48)&lt;$D$3),$D48/MIN($D$3,COUNT($C$42:$C$61)-COUNT($C$42:$C48)),"")</f>
        <v>0</v>
      </c>
      <c r="Q48" s="61">
        <f>IF(AND($C48&lt;Q$33,COUNT($E48:P48)&lt;$D$3),$D48/MIN($D$3,COUNT($C$42:$C$61)-COUNT($C$42:$C48)),"")</f>
        <v>0</v>
      </c>
      <c r="R48" s="61">
        <f>IF(AND($C48&lt;R$33,COUNT($E48:Q48)&lt;$D$3),$D48/MIN($D$3,COUNT($C$42:$C$61)-COUNT($C$42:$C48)),"")</f>
        <v>0</v>
      </c>
      <c r="S48" s="61">
        <f>IF(AND($C48&lt;S$33,COUNT($E48:R48)&lt;$D$3),$D48/MIN($D$3,COUNT($C$42:$C$61)-COUNT($C$42:$C48)),"")</f>
        <v>0</v>
      </c>
      <c r="T48" s="61" t="str">
        <f>IF(AND($C48&lt;T$33,COUNT($E48:S48)&lt;$D$3),$D48/MIN($D$3,COUNT($C$42:$C$61)-COUNT($C$42:$C48)),"")</f>
        <v/>
      </c>
      <c r="U48" s="61" t="str">
        <f>IF(AND($C48&lt;U$33,COUNT($E48:T48)&lt;$D$3),$D48/MIN($D$3,COUNT($C$42:$C$61)-COUNT($C$42:$C48)),"")</f>
        <v/>
      </c>
      <c r="V48" s="61" t="str">
        <f>IF(AND($C48&lt;V$33,COUNT($E48:U48)&lt;$D$3),$D48/MIN($D$3,COUNT($C$42:$C$61)-COUNT($C$42:$C48)),"")</f>
        <v/>
      </c>
      <c r="W48" s="61" t="str">
        <f>IF(AND($C48&lt;W$33,COUNT($E48:V48)&lt;$D$3),$D48/MIN($D$3,COUNT($C$42:$C$61)-COUNT($C$42:$C48)),"")</f>
        <v/>
      </c>
      <c r="X48" s="61" t="str">
        <f>IF(AND($C48&lt;X$33,COUNT($E48:W48)&lt;$D$3),$D48/MIN($D$3,COUNT($C$42:$C$61)-COUNT($C$42:$C48)),"")</f>
        <v/>
      </c>
      <c r="Y48" s="61">
        <f t="shared" si="15"/>
        <v>0</v>
      </c>
    </row>
    <row r="49" spans="1:26" x14ac:dyDescent="0.15">
      <c r="B49" s="69"/>
      <c r="C49" s="70">
        <v>37</v>
      </c>
      <c r="D49" s="60">
        <v>0</v>
      </c>
      <c r="E49" s="61" t="str">
        <f t="shared" si="14"/>
        <v/>
      </c>
      <c r="F49" s="61" t="str">
        <f>IF(AND($C49&lt;F$33,COUNT($E49:E49)&lt;$D$3),$D49/MIN($D$3,COUNT($C$42:$C$61)-COUNT($C$42:$C49)),"")</f>
        <v/>
      </c>
      <c r="G49" s="61" t="str">
        <f>IF(AND($C49&lt;G$33,COUNT($E49:F49)&lt;$D$3),$D49/MIN($D$3,COUNT($C$42:$C$61)-COUNT($C$42:$C49)),"")</f>
        <v/>
      </c>
      <c r="H49" s="61" t="str">
        <f>IF(AND($C49&lt;H$33,COUNT($E49:G49)&lt;$D$3),$D49/MIN($D$3,COUNT($C$42:$C$61)-COUNT($C$42:$C49)),"")</f>
        <v/>
      </c>
      <c r="I49" s="61" t="str">
        <f>IF(AND($C49&lt;I$33,COUNT($E49:H49)&lt;$D$3),$D49/MIN($D$3,COUNT($C$42:$C$61)-COUNT($C$42:$C49)),"")</f>
        <v/>
      </c>
      <c r="J49" s="61" t="str">
        <f>IF(AND($C49&lt;J$33,COUNT($E49:I49)&lt;$D$3),$D49/MIN($D$3,COUNT($C$42:$C$61)-COUNT($C$42:$C49)),"")</f>
        <v/>
      </c>
      <c r="K49" s="61" t="str">
        <f>IF(AND($C49&lt;K$33,COUNT($E49:J49)&lt;$D$3),$D49/MIN($D$3,COUNT($C$42:$C$61)-COUNT($C$42:$C49)),"")</f>
        <v/>
      </c>
      <c r="L49" s="61" t="str">
        <f>IF(AND($C49&lt;L$33,COUNT($E49:K49)&lt;$D$3),$D49/MIN($D$3,COUNT($C$42:$C$61)-COUNT($C$42:$C49)),"")</f>
        <v/>
      </c>
      <c r="M49" s="61">
        <f>IF(AND($C49&lt;M$33,COUNT($E49:L49)&lt;$D$3),$D49/MIN($D$3,COUNT($C$42:$C$61)-COUNT($C$42:$C49)),"")</f>
        <v>0</v>
      </c>
      <c r="N49" s="61">
        <f>IF(AND($C49&lt;N$33,COUNT($E49:M49)&lt;$D$3),$D49/MIN($D$3,COUNT($C$42:$C$61)-COUNT($C$42:$C49)),"")</f>
        <v>0</v>
      </c>
      <c r="O49" s="61">
        <f>IF(AND($C49&lt;O$33,COUNT($E49:N49)&lt;$D$3),$D49/MIN($D$3,COUNT($C$42:$C$61)-COUNT($C$42:$C49)),"")</f>
        <v>0</v>
      </c>
      <c r="P49" s="61">
        <f>IF(AND($C49&lt;P$33,COUNT($E49:O49)&lt;$D$3),$D49/MIN($D$3,COUNT($C$42:$C$61)-COUNT($C$42:$C49)),"")</f>
        <v>0</v>
      </c>
      <c r="Q49" s="61">
        <f>IF(AND($C49&lt;Q$33,COUNT($E49:P49)&lt;$D$3),$D49/MIN($D$3,COUNT($C$42:$C$61)-COUNT($C$42:$C49)),"")</f>
        <v>0</v>
      </c>
      <c r="R49" s="61">
        <f>IF(AND($C49&lt;R$33,COUNT($E49:Q49)&lt;$D$3),$D49/MIN($D$3,COUNT($C$42:$C$61)-COUNT($C$42:$C49)),"")</f>
        <v>0</v>
      </c>
      <c r="S49" s="61">
        <f>IF(AND($C49&lt;S$33,COUNT($E49:R49)&lt;$D$3),$D49/MIN($D$3,COUNT($C$42:$C$61)-COUNT($C$42:$C49)),"")</f>
        <v>0</v>
      </c>
      <c r="T49" s="61">
        <f>IF(AND($C49&lt;T$33,COUNT($E49:S49)&lt;$D$3),$D49/MIN($D$3,COUNT($C$42:$C$61)-COUNT($C$42:$C49)),"")</f>
        <v>0</v>
      </c>
      <c r="U49" s="61" t="str">
        <f>IF(AND($C49&lt;U$33,COUNT($E49:T49)&lt;$D$3),$D49/MIN($D$3,COUNT($C$42:$C$61)-COUNT($C$42:$C49)),"")</f>
        <v/>
      </c>
      <c r="V49" s="61" t="str">
        <f>IF(AND($C49&lt;V$33,COUNT($E49:U49)&lt;$D$3),$D49/MIN($D$3,COUNT($C$42:$C$61)-COUNT($C$42:$C49)),"")</f>
        <v/>
      </c>
      <c r="W49" s="61" t="str">
        <f>IF(AND($C49&lt;W$33,COUNT($E49:V49)&lt;$D$3),$D49/MIN($D$3,COUNT($C$42:$C$61)-COUNT($C$42:$C49)),"")</f>
        <v/>
      </c>
      <c r="X49" s="61" t="str">
        <f>IF(AND($C49&lt;X$33,COUNT($E49:W49)&lt;$D$3),$D49/MIN($D$3,COUNT($C$42:$C$61)-COUNT($C$42:$C49)),"")</f>
        <v/>
      </c>
      <c r="Y49" s="61">
        <f t="shared" si="15"/>
        <v>0</v>
      </c>
    </row>
    <row r="50" spans="1:26" x14ac:dyDescent="0.15">
      <c r="B50" s="69"/>
      <c r="C50" s="70">
        <v>38</v>
      </c>
      <c r="D50" s="60">
        <v>0</v>
      </c>
      <c r="E50" s="61" t="str">
        <f t="shared" si="14"/>
        <v/>
      </c>
      <c r="F50" s="61" t="str">
        <f>IF(AND($C50&lt;F$33,COUNT($E50:E50)&lt;$D$3),$D50/MIN($D$3,COUNT($C$42:$C$61)-COUNT($C$42:$C50)),"")</f>
        <v/>
      </c>
      <c r="G50" s="61" t="str">
        <f>IF(AND($C50&lt;G$33,COUNT($E50:F50)&lt;$D$3),$D50/MIN($D$3,COUNT($C$42:$C$61)-COUNT($C$42:$C50)),"")</f>
        <v/>
      </c>
      <c r="H50" s="61" t="str">
        <f>IF(AND($C50&lt;H$33,COUNT($E50:G50)&lt;$D$3),$D50/MIN($D$3,COUNT($C$42:$C$61)-COUNT($C$42:$C50)),"")</f>
        <v/>
      </c>
      <c r="I50" s="61" t="str">
        <f>IF(AND($C50&lt;I$33,COUNT($E50:H50)&lt;$D$3),$D50/MIN($D$3,COUNT($C$42:$C$61)-COUNT($C$42:$C50)),"")</f>
        <v/>
      </c>
      <c r="J50" s="61" t="str">
        <f>IF(AND($C50&lt;J$33,COUNT($E50:I50)&lt;$D$3),$D50/MIN($D$3,COUNT($C$42:$C$61)-COUNT($C$42:$C50)),"")</f>
        <v/>
      </c>
      <c r="K50" s="61" t="str">
        <f>IF(AND($C50&lt;K$33,COUNT($E50:J50)&lt;$D$3),$D50/MIN($D$3,COUNT($C$42:$C$61)-COUNT($C$42:$C50)),"")</f>
        <v/>
      </c>
      <c r="L50" s="61" t="str">
        <f>IF(AND($C50&lt;L$33,COUNT($E50:K50)&lt;$D$3),$D50/MIN($D$3,COUNT($C$42:$C$61)-COUNT($C$42:$C50)),"")</f>
        <v/>
      </c>
      <c r="M50" s="61" t="str">
        <f>IF(AND($C50&lt;M$33,COUNT($E50:L50)&lt;$D$3),$D50/MIN($D$3,COUNT($C$42:$C$61)-COUNT($C$42:$C50)),"")</f>
        <v/>
      </c>
      <c r="N50" s="61">
        <f>IF(AND($C50&lt;N$33,COUNT($E50:M50)&lt;$D$3),$D50/MIN($D$3,COUNT($C$42:$C$61)-COUNT($C$42:$C50)),"")</f>
        <v>0</v>
      </c>
      <c r="O50" s="61">
        <f>IF(AND($C50&lt;O$33,COUNT($E50:N50)&lt;$D$3),$D50/MIN($D$3,COUNT($C$42:$C$61)-COUNT($C$42:$C50)),"")</f>
        <v>0</v>
      </c>
      <c r="P50" s="61">
        <f>IF(AND($C50&lt;P$33,COUNT($E50:O50)&lt;$D$3),$D50/MIN($D$3,COUNT($C$42:$C$61)-COUNT($C$42:$C50)),"")</f>
        <v>0</v>
      </c>
      <c r="Q50" s="61">
        <f>IF(AND($C50&lt;Q$33,COUNT($E50:P50)&lt;$D$3),$D50/MIN($D$3,COUNT($C$42:$C$61)-COUNT($C$42:$C50)),"")</f>
        <v>0</v>
      </c>
      <c r="R50" s="61">
        <f>IF(AND($C50&lt;R$33,COUNT($E50:Q50)&lt;$D$3),$D50/MIN($D$3,COUNT($C$42:$C$61)-COUNT($C$42:$C50)),"")</f>
        <v>0</v>
      </c>
      <c r="S50" s="61">
        <f>IF(AND($C50&lt;S$33,COUNT($E50:R50)&lt;$D$3),$D50/MIN($D$3,COUNT($C$42:$C$61)-COUNT($C$42:$C50)),"")</f>
        <v>0</v>
      </c>
      <c r="T50" s="61">
        <f>IF(AND($C50&lt;T$33,COUNT($E50:S50)&lt;$D$3),$D50/MIN($D$3,COUNT($C$42:$C$61)-COUNT($C$42:$C50)),"")</f>
        <v>0</v>
      </c>
      <c r="U50" s="61">
        <f>IF(AND($C50&lt;U$33,COUNT($E50:T50)&lt;$D$3),$D50/MIN($D$3,COUNT($C$42:$C$61)-COUNT($C$42:$C50)),"")</f>
        <v>0</v>
      </c>
      <c r="V50" s="61" t="str">
        <f>IF(AND($C50&lt;V$33,COUNT($E50:U50)&lt;$D$3),$D50/MIN($D$3,COUNT($C$42:$C$61)-COUNT($C$42:$C50)),"")</f>
        <v/>
      </c>
      <c r="W50" s="61" t="str">
        <f>IF(AND($C50&lt;W$33,COUNT($E50:V50)&lt;$D$3),$D50/MIN($D$3,COUNT($C$42:$C$61)-COUNT($C$42:$C50)),"")</f>
        <v/>
      </c>
      <c r="X50" s="61" t="str">
        <f>IF(AND($C50&lt;X$33,COUNT($E50:W50)&lt;$D$3),$D50/MIN($D$3,COUNT($C$42:$C$61)-COUNT($C$42:$C50)),"")</f>
        <v/>
      </c>
      <c r="Y50" s="61">
        <f t="shared" si="15"/>
        <v>0</v>
      </c>
    </row>
    <row r="51" spans="1:26" x14ac:dyDescent="0.15">
      <c r="B51" s="69"/>
      <c r="C51" s="70">
        <v>39</v>
      </c>
      <c r="D51" s="60">
        <v>0</v>
      </c>
      <c r="E51" s="61" t="str">
        <f t="shared" si="14"/>
        <v/>
      </c>
      <c r="F51" s="61" t="str">
        <f>IF(AND($C51&lt;F$33,COUNT($E51:E51)&lt;$D$3),$D51/MIN($D$3,COUNT($C$42:$C$61)-COUNT($C$42:$C51)),"")</f>
        <v/>
      </c>
      <c r="G51" s="61" t="str">
        <f>IF(AND($C51&lt;G$33,COUNT($E51:F51)&lt;$D$3),$D51/MIN($D$3,COUNT($C$42:$C$61)-COUNT($C$42:$C51)),"")</f>
        <v/>
      </c>
      <c r="H51" s="61" t="str">
        <f>IF(AND($C51&lt;H$33,COUNT($E51:G51)&lt;$D$3),$D51/MIN($D$3,COUNT($C$42:$C$61)-COUNT($C$42:$C51)),"")</f>
        <v/>
      </c>
      <c r="I51" s="61" t="str">
        <f>IF(AND($C51&lt;I$33,COUNT($E51:H51)&lt;$D$3),$D51/MIN($D$3,COUNT($C$42:$C$61)-COUNT($C$42:$C51)),"")</f>
        <v/>
      </c>
      <c r="J51" s="61" t="str">
        <f>IF(AND($C51&lt;J$33,COUNT($E51:I51)&lt;$D$3),$D51/MIN($D$3,COUNT($C$42:$C$61)-COUNT($C$42:$C51)),"")</f>
        <v/>
      </c>
      <c r="K51" s="61" t="str">
        <f>IF(AND($C51&lt;K$33,COUNT($E51:J51)&lt;$D$3),$D51/MIN($D$3,COUNT($C$42:$C$61)-COUNT($C$42:$C51)),"")</f>
        <v/>
      </c>
      <c r="L51" s="61" t="str">
        <f>IF(AND($C51&lt;L$33,COUNT($E51:K51)&lt;$D$3),$D51/MIN($D$3,COUNT($C$42:$C$61)-COUNT($C$42:$C51)),"")</f>
        <v/>
      </c>
      <c r="M51" s="61" t="str">
        <f>IF(AND($C51&lt;M$33,COUNT($E51:L51)&lt;$D$3),$D51/MIN($D$3,COUNT($C$42:$C$61)-COUNT($C$42:$C51)),"")</f>
        <v/>
      </c>
      <c r="N51" s="61" t="str">
        <f>IF(AND($C51&lt;N$33,COUNT($E51:M51)&lt;$D$3),$D51/MIN($D$3,COUNT($C$42:$C$61)-COUNT($C$42:$C51)),"")</f>
        <v/>
      </c>
      <c r="O51" s="61">
        <f>IF(AND($C51&lt;O$33,COUNT($E51:N51)&lt;$D$3),$D51/MIN($D$3,COUNT($C$42:$C$61)-COUNT($C$42:$C51)),"")</f>
        <v>0</v>
      </c>
      <c r="P51" s="61">
        <f>IF(AND($C51&lt;P$33,COUNT($E51:O51)&lt;$D$3),$D51/MIN($D$3,COUNT($C$42:$C$61)-COUNT($C$42:$C51)),"")</f>
        <v>0</v>
      </c>
      <c r="Q51" s="61">
        <f>IF(AND($C51&lt;Q$33,COUNT($E51:P51)&lt;$D$3),$D51/MIN($D$3,COUNT($C$42:$C$61)-COUNT($C$42:$C51)),"")</f>
        <v>0</v>
      </c>
      <c r="R51" s="61">
        <f>IF(AND($C51&lt;R$33,COUNT($E51:Q51)&lt;$D$3),$D51/MIN($D$3,COUNT($C$42:$C$61)-COUNT($C$42:$C51)),"")</f>
        <v>0</v>
      </c>
      <c r="S51" s="61">
        <f>IF(AND($C51&lt;S$33,COUNT($E51:R51)&lt;$D$3),$D51/MIN($D$3,COUNT($C$42:$C$61)-COUNT($C$42:$C51)),"")</f>
        <v>0</v>
      </c>
      <c r="T51" s="61">
        <f>IF(AND($C51&lt;T$33,COUNT($E51:S51)&lt;$D$3),$D51/MIN($D$3,COUNT($C$42:$C$61)-COUNT($C$42:$C51)),"")</f>
        <v>0</v>
      </c>
      <c r="U51" s="61">
        <f>IF(AND($C51&lt;U$33,COUNT($E51:T51)&lt;$D$3),$D51/MIN($D$3,COUNT($C$42:$C$61)-COUNT($C$42:$C51)),"")</f>
        <v>0</v>
      </c>
      <c r="V51" s="61">
        <f>IF(AND($C51&lt;V$33,COUNT($E51:U51)&lt;$D$3),$D51/MIN($D$3,COUNT($C$42:$C$61)-COUNT($C$42:$C51)),"")</f>
        <v>0</v>
      </c>
      <c r="W51" s="61" t="str">
        <f>IF(AND($C51&lt;W$33,COUNT($E51:V51)&lt;$D$3),$D51/MIN($D$3,COUNT($C$42:$C$61)-COUNT($C$42:$C51)),"")</f>
        <v/>
      </c>
      <c r="X51" s="61" t="str">
        <f>IF(AND($C51&lt;X$33,COUNT($E51:W51)&lt;$D$3),$D51/MIN($D$3,COUNT($C$42:$C$61)-COUNT($C$42:$C51)),"")</f>
        <v/>
      </c>
      <c r="Y51" s="61">
        <f t="shared" si="15"/>
        <v>0</v>
      </c>
    </row>
    <row r="52" spans="1:26" x14ac:dyDescent="0.15">
      <c r="B52" s="69"/>
      <c r="C52" s="70">
        <v>40</v>
      </c>
      <c r="D52" s="60">
        <v>0</v>
      </c>
      <c r="E52" s="61" t="str">
        <f t="shared" si="14"/>
        <v/>
      </c>
      <c r="F52" s="61" t="str">
        <f>IF(AND($C52&lt;F$33,COUNT($E52:E52)&lt;$D$3),$D52/MIN($D$3,COUNT($C$42:$C$61)-COUNT($C$42:$C52)),"")</f>
        <v/>
      </c>
      <c r="G52" s="61" t="str">
        <f>IF(AND($C52&lt;G$33,COUNT($E52:F52)&lt;$D$3),$D52/MIN($D$3,COUNT($C$42:$C$61)-COUNT($C$42:$C52)),"")</f>
        <v/>
      </c>
      <c r="H52" s="61" t="str">
        <f>IF(AND($C52&lt;H$33,COUNT($E52:G52)&lt;$D$3),$D52/MIN($D$3,COUNT($C$42:$C$61)-COUNT($C$42:$C52)),"")</f>
        <v/>
      </c>
      <c r="I52" s="61" t="str">
        <f>IF(AND($C52&lt;I$33,COUNT($E52:H52)&lt;$D$3),$D52/MIN($D$3,COUNT($C$42:$C$61)-COUNT($C$42:$C52)),"")</f>
        <v/>
      </c>
      <c r="J52" s="61" t="str">
        <f>IF(AND($C52&lt;J$33,COUNT($E52:I52)&lt;$D$3),$D52/MIN($D$3,COUNT($C$42:$C$61)-COUNT($C$42:$C52)),"")</f>
        <v/>
      </c>
      <c r="K52" s="61" t="str">
        <f>IF(AND($C52&lt;K$33,COUNT($E52:J52)&lt;$D$3),$D52/MIN($D$3,COUNT($C$42:$C$61)-COUNT($C$42:$C52)),"")</f>
        <v/>
      </c>
      <c r="L52" s="61" t="str">
        <f>IF(AND($C52&lt;L$33,COUNT($E52:K52)&lt;$D$3),$D52/MIN($D$3,COUNT($C$42:$C$61)-COUNT($C$42:$C52)),"")</f>
        <v/>
      </c>
      <c r="M52" s="61" t="str">
        <f>IF(AND($C52&lt;M$33,COUNT($E52:L52)&lt;$D$3),$D52/MIN($D$3,COUNT($C$42:$C$61)-COUNT($C$42:$C52)),"")</f>
        <v/>
      </c>
      <c r="N52" s="61" t="str">
        <f>IF(AND($C52&lt;N$33,COUNT($E52:M52)&lt;$D$3),$D52/MIN($D$3,COUNT($C$42:$C$61)-COUNT($C$42:$C52)),"")</f>
        <v/>
      </c>
      <c r="O52" s="61" t="str">
        <f>IF(AND($C52&lt;O$33,COUNT($E52:N52)&lt;$D$3),$D52/MIN($D$3,COUNT($C$42:$C$61)-COUNT($C$42:$C52)),"")</f>
        <v/>
      </c>
      <c r="P52" s="61">
        <f>IF(AND($C52&lt;P$33,COUNT($E52:O52)&lt;$D$3),$D52/MIN($D$3,COUNT($C$42:$C$61)-COUNT($C$42:$C52)),"")</f>
        <v>0</v>
      </c>
      <c r="Q52" s="61">
        <f>IF(AND($C52&lt;Q$33,COUNT($E52:P52)&lt;$D$3),$D52/MIN($D$3,COUNT($C$42:$C$61)-COUNT($C$42:$C52)),"")</f>
        <v>0</v>
      </c>
      <c r="R52" s="61">
        <f>IF(AND($C52&lt;R$33,COUNT($E52:Q52)&lt;$D$3),$D52/MIN($D$3,COUNT($C$42:$C$61)-COUNT($C$42:$C52)),"")</f>
        <v>0</v>
      </c>
      <c r="S52" s="61">
        <f>IF(AND($C52&lt;S$33,COUNT($E52:R52)&lt;$D$3),$D52/MIN($D$3,COUNT($C$42:$C$61)-COUNT($C$42:$C52)),"")</f>
        <v>0</v>
      </c>
      <c r="T52" s="61">
        <f>IF(AND($C52&lt;T$33,COUNT($E52:S52)&lt;$D$3),$D52/MIN($D$3,COUNT($C$42:$C$61)-COUNT($C$42:$C52)),"")</f>
        <v>0</v>
      </c>
      <c r="U52" s="61">
        <f>IF(AND($C52&lt;U$33,COUNT($E52:T52)&lt;$D$3),$D52/MIN($D$3,COUNT($C$42:$C$61)-COUNT($C$42:$C52)),"")</f>
        <v>0</v>
      </c>
      <c r="V52" s="61">
        <f>IF(AND($C52&lt;V$33,COUNT($E52:U52)&lt;$D$3),$D52/MIN($D$3,COUNT($C$42:$C$61)-COUNT($C$42:$C52)),"")</f>
        <v>0</v>
      </c>
      <c r="W52" s="61">
        <f>IF(AND($C52&lt;W$33,COUNT($E52:V52)&lt;$D$3),$D52/MIN($D$3,COUNT($C$42:$C$61)-COUNT($C$42:$C52)),"")</f>
        <v>0</v>
      </c>
      <c r="X52" s="61" t="str">
        <f>IF(AND($C52&lt;X$33,COUNT($E52:W52)&lt;$D$3),$D52/MIN($D$3,COUNT($C$42:$C$61)-COUNT($C$42:$C52)),"")</f>
        <v/>
      </c>
      <c r="Y52" s="61">
        <f t="shared" si="15"/>
        <v>0</v>
      </c>
    </row>
    <row r="53" spans="1:26" x14ac:dyDescent="0.15">
      <c r="B53" s="69"/>
      <c r="C53" s="70">
        <v>41</v>
      </c>
      <c r="D53" s="60">
        <v>0</v>
      </c>
      <c r="E53" s="61" t="str">
        <f t="shared" si="14"/>
        <v/>
      </c>
      <c r="F53" s="61" t="str">
        <f>IF(AND($C53&lt;F$33,COUNT($E53:E53)&lt;$D$3),$D53/MIN($D$3,COUNT($C$42:$C$61)-COUNT($C$42:$C53)),"")</f>
        <v/>
      </c>
      <c r="G53" s="61" t="str">
        <f>IF(AND($C53&lt;G$33,COUNT($E53:F53)&lt;$D$3),$D53/MIN($D$3,COUNT($C$42:$C$61)-COUNT($C$42:$C53)),"")</f>
        <v/>
      </c>
      <c r="H53" s="61" t="str">
        <f>IF(AND($C53&lt;H$33,COUNT($E53:G53)&lt;$D$3),$D53/MIN($D$3,COUNT($C$42:$C$61)-COUNT($C$42:$C53)),"")</f>
        <v/>
      </c>
      <c r="I53" s="61" t="str">
        <f>IF(AND($C53&lt;I$33,COUNT($E53:H53)&lt;$D$3),$D53/MIN($D$3,COUNT($C$42:$C$61)-COUNT($C$42:$C53)),"")</f>
        <v/>
      </c>
      <c r="J53" s="61" t="str">
        <f>IF(AND($C53&lt;J$33,COUNT($E53:I53)&lt;$D$3),$D53/MIN($D$3,COUNT($C$42:$C$61)-COUNT($C$42:$C53)),"")</f>
        <v/>
      </c>
      <c r="K53" s="61" t="str">
        <f>IF(AND($C53&lt;K$33,COUNT($E53:J53)&lt;$D$3),$D53/MIN($D$3,COUNT($C$42:$C$61)-COUNT($C$42:$C53)),"")</f>
        <v/>
      </c>
      <c r="L53" s="61" t="str">
        <f>IF(AND($C53&lt;L$33,COUNT($E53:K53)&lt;$D$3),$D53/MIN($D$3,COUNT($C$42:$C$61)-COUNT($C$42:$C53)),"")</f>
        <v/>
      </c>
      <c r="M53" s="61" t="str">
        <f>IF(AND($C53&lt;M$33,COUNT($E53:L53)&lt;$D$3),$D53/MIN($D$3,COUNT($C$42:$C$61)-COUNT($C$42:$C53)),"")</f>
        <v/>
      </c>
      <c r="N53" s="61" t="str">
        <f>IF(AND($C53&lt;N$33,COUNT($E53:M53)&lt;$D$3),$D53/MIN($D$3,COUNT($C$42:$C$61)-COUNT($C$42:$C53)),"")</f>
        <v/>
      </c>
      <c r="O53" s="61" t="str">
        <f>IF(AND($C53&lt;O$33,COUNT($E53:N53)&lt;$D$3),$D53/MIN($D$3,COUNT($C$42:$C$61)-COUNT($C$42:$C53)),"")</f>
        <v/>
      </c>
      <c r="P53" s="61" t="str">
        <f>IF(AND($C53&lt;P$33,COUNT($E53:O53)&lt;$D$3),$D53/MIN($D$3,COUNT($C$42:$C$61)-COUNT($C$42:$C53)),"")</f>
        <v/>
      </c>
      <c r="Q53" s="61">
        <f>IF(AND($C53&lt;Q$33,COUNT($E53:P53)&lt;$D$3),$D53/MIN($D$3,COUNT($C$42:$C$61)-COUNT($C$42:$C53)),"")</f>
        <v>0</v>
      </c>
      <c r="R53" s="61">
        <f>IF(AND($C53&lt;R$33,COUNT($E53:Q53)&lt;$D$3),$D53/MIN($D$3,COUNT($C$42:$C$61)-COUNT($C$42:$C53)),"")</f>
        <v>0</v>
      </c>
      <c r="S53" s="61">
        <f>IF(AND($C53&lt;S$33,COUNT($E53:R53)&lt;$D$3),$D53/MIN($D$3,COUNT($C$42:$C$61)-COUNT($C$42:$C53)),"")</f>
        <v>0</v>
      </c>
      <c r="T53" s="61">
        <f>IF(AND($C53&lt;T$33,COUNT($E53:S53)&lt;$D$3),$D53/MIN($D$3,COUNT($C$42:$C$61)-COUNT($C$42:$C53)),"")</f>
        <v>0</v>
      </c>
      <c r="U53" s="61">
        <f>IF(AND($C53&lt;U$33,COUNT($E53:T53)&lt;$D$3),$D53/MIN($D$3,COUNT($C$42:$C$61)-COUNT($C$42:$C53)),"")</f>
        <v>0</v>
      </c>
      <c r="V53" s="61">
        <f>IF(AND($C53&lt;V$33,COUNT($E53:U53)&lt;$D$3),$D53/MIN($D$3,COUNT($C$42:$C$61)-COUNT($C$42:$C53)),"")</f>
        <v>0</v>
      </c>
      <c r="W53" s="61">
        <f>IF(AND($C53&lt;W$33,COUNT($E53:V53)&lt;$D$3),$D53/MIN($D$3,COUNT($C$42:$C$61)-COUNT($C$42:$C53)),"")</f>
        <v>0</v>
      </c>
      <c r="X53" s="61">
        <f>IF(AND($C53&lt;X$33,COUNT($E53:W53)&lt;$D$3),$D53/MIN($D$3,COUNT($C$42:$C$61)-COUNT($C$42:$C53)),"")</f>
        <v>0</v>
      </c>
      <c r="Y53" s="61">
        <f t="shared" si="15"/>
        <v>0</v>
      </c>
    </row>
    <row r="54" spans="1:26" x14ac:dyDescent="0.15">
      <c r="B54" s="69"/>
      <c r="C54" s="70">
        <v>42</v>
      </c>
      <c r="D54" s="60">
        <v>0</v>
      </c>
      <c r="E54" s="61" t="str">
        <f t="shared" si="14"/>
        <v/>
      </c>
      <c r="F54" s="61" t="str">
        <f>IF(AND($C54&lt;F$33,COUNT($E54:E54)&lt;$D$3),$D54/MIN($D$3,COUNT($C$42:$C$61)-COUNT($C$42:$C54)),"")</f>
        <v/>
      </c>
      <c r="G54" s="61" t="str">
        <f>IF(AND($C54&lt;G$33,COUNT($E54:F54)&lt;$D$3),$D54/MIN($D$3,COUNT($C$42:$C$61)-COUNT($C$42:$C54)),"")</f>
        <v/>
      </c>
      <c r="H54" s="61" t="str">
        <f>IF(AND($C54&lt;H$33,COUNT($E54:G54)&lt;$D$3),$D54/MIN($D$3,COUNT($C$42:$C$61)-COUNT($C$42:$C54)),"")</f>
        <v/>
      </c>
      <c r="I54" s="61" t="str">
        <f>IF(AND($C54&lt;I$33,COUNT($E54:H54)&lt;$D$3),$D54/MIN($D$3,COUNT($C$42:$C$61)-COUNT($C$42:$C54)),"")</f>
        <v/>
      </c>
      <c r="J54" s="61" t="str">
        <f>IF(AND($C54&lt;J$33,COUNT($E54:I54)&lt;$D$3),$D54/MIN($D$3,COUNT($C$42:$C$61)-COUNT($C$42:$C54)),"")</f>
        <v/>
      </c>
      <c r="K54" s="61" t="str">
        <f>IF(AND($C54&lt;K$33,COUNT($E54:J54)&lt;$D$3),$D54/MIN($D$3,COUNT($C$42:$C$61)-COUNT($C$42:$C54)),"")</f>
        <v/>
      </c>
      <c r="L54" s="61" t="str">
        <f>IF(AND($C54&lt;L$33,COUNT($E54:K54)&lt;$D$3),$D54/MIN($D$3,COUNT($C$42:$C$61)-COUNT($C$42:$C54)),"")</f>
        <v/>
      </c>
      <c r="M54" s="61" t="str">
        <f>IF(AND($C54&lt;M$33,COUNT($E54:L54)&lt;$D$3),$D54/MIN($D$3,COUNT($C$42:$C$61)-COUNT($C$42:$C54)),"")</f>
        <v/>
      </c>
      <c r="N54" s="61" t="str">
        <f>IF(AND($C54&lt;N$33,COUNT($E54:M54)&lt;$D$3),$D54/MIN($D$3,COUNT($C$42:$C$61)-COUNT($C$42:$C54)),"")</f>
        <v/>
      </c>
      <c r="O54" s="61" t="str">
        <f>IF(AND($C54&lt;O$33,COUNT($E54:N54)&lt;$D$3),$D54/MIN($D$3,COUNT($C$42:$C$61)-COUNT($C$42:$C54)),"")</f>
        <v/>
      </c>
      <c r="P54" s="61" t="str">
        <f>IF(AND($C54&lt;P$33,COUNT($E54:O54)&lt;$D$3),$D54/MIN($D$3,COUNT($C$42:$C$61)-COUNT($C$42:$C54)),"")</f>
        <v/>
      </c>
      <c r="Q54" s="61" t="str">
        <f>IF(AND($C54&lt;Q$33,COUNT($E54:P54)&lt;$D$3),$D54/MIN($D$3,COUNT($C$42:$C$61)-COUNT($C$42:$C54)),"")</f>
        <v/>
      </c>
      <c r="R54" s="61">
        <f>IF(AND($C54&lt;R$33,COUNT($E54:Q54)&lt;$D$3),$D54/MIN($D$3,COUNT($C$42:$C$61)-COUNT($C$42:$C54)),"")</f>
        <v>0</v>
      </c>
      <c r="S54" s="61">
        <f>IF(AND($C54&lt;S$33,COUNT($E54:R54)&lt;$D$3),$D54/MIN($D$3,COUNT($C$42:$C$61)-COUNT($C$42:$C54)),"")</f>
        <v>0</v>
      </c>
      <c r="T54" s="61">
        <f>IF(AND($C54&lt;T$33,COUNT($E54:S54)&lt;$D$3),$D54/MIN($D$3,COUNT($C$42:$C$61)-COUNT($C$42:$C54)),"")</f>
        <v>0</v>
      </c>
      <c r="U54" s="61">
        <f>IF(AND($C54&lt;U$33,COUNT($E54:T54)&lt;$D$3),$D54/MIN($D$3,COUNT($C$42:$C$61)-COUNT($C$42:$C54)),"")</f>
        <v>0</v>
      </c>
      <c r="V54" s="61">
        <f>IF(AND($C54&lt;V$33,COUNT($E54:U54)&lt;$D$3),$D54/MIN($D$3,COUNT($C$42:$C$61)-COUNT($C$42:$C54)),"")</f>
        <v>0</v>
      </c>
      <c r="W54" s="61">
        <f>IF(AND($C54&lt;W$33,COUNT($E54:V54)&lt;$D$3),$D54/MIN($D$3,COUNT($C$42:$C$61)-COUNT($C$42:$C54)),"")</f>
        <v>0</v>
      </c>
      <c r="X54" s="61">
        <f>IF(AND($C54&lt;X$33,COUNT($E54:W54)&lt;$D$3),$D54/MIN($D$3,COUNT($C$42:$C$61)-COUNT($C$42:$C54)),"")</f>
        <v>0</v>
      </c>
      <c r="Y54" s="61">
        <f t="shared" si="15"/>
        <v>0</v>
      </c>
    </row>
    <row r="55" spans="1:26" x14ac:dyDescent="0.15">
      <c r="B55" s="69"/>
      <c r="C55" s="70">
        <v>43</v>
      </c>
      <c r="D55" s="60">
        <v>0</v>
      </c>
      <c r="E55" s="61" t="str">
        <f t="shared" si="14"/>
        <v/>
      </c>
      <c r="F55" s="61" t="str">
        <f>IF(AND($C55&lt;F$33,COUNT($E55:E55)&lt;$D$3),$D55/MIN($D$3,COUNT($C$42:$C$61)-COUNT($C$42:$C55)),"")</f>
        <v/>
      </c>
      <c r="G55" s="61" t="str">
        <f>IF(AND($C55&lt;G$33,COUNT($E55:F55)&lt;$D$3),$D55/MIN($D$3,COUNT($C$42:$C$61)-COUNT($C$42:$C55)),"")</f>
        <v/>
      </c>
      <c r="H55" s="61" t="str">
        <f>IF(AND($C55&lt;H$33,COUNT($E55:G55)&lt;$D$3),$D55/MIN($D$3,COUNT($C$42:$C$61)-COUNT($C$42:$C55)),"")</f>
        <v/>
      </c>
      <c r="I55" s="61" t="str">
        <f>IF(AND($C55&lt;I$33,COUNT($E55:H55)&lt;$D$3),$D55/MIN($D$3,COUNT($C$42:$C$61)-COUNT($C$42:$C55)),"")</f>
        <v/>
      </c>
      <c r="J55" s="61" t="str">
        <f>IF(AND($C55&lt;J$33,COUNT($E55:I55)&lt;$D$3),$D55/MIN($D$3,COUNT($C$42:$C$61)-COUNT($C$42:$C55)),"")</f>
        <v/>
      </c>
      <c r="K55" s="61" t="str">
        <f>IF(AND($C55&lt;K$33,COUNT($E55:J55)&lt;$D$3),$D55/MIN($D$3,COUNT($C$42:$C$61)-COUNT($C$42:$C55)),"")</f>
        <v/>
      </c>
      <c r="L55" s="61" t="str">
        <f>IF(AND($C55&lt;L$33,COUNT($E55:K55)&lt;$D$3),$D55/MIN($D$3,COUNT($C$42:$C$61)-COUNT($C$42:$C55)),"")</f>
        <v/>
      </c>
      <c r="M55" s="61" t="str">
        <f>IF(AND($C55&lt;M$33,COUNT($E55:L55)&lt;$D$3),$D55/MIN($D$3,COUNT($C$42:$C$61)-COUNT($C$42:$C55)),"")</f>
        <v/>
      </c>
      <c r="N55" s="61" t="str">
        <f>IF(AND($C55&lt;N$33,COUNT($E55:M55)&lt;$D$3),$D55/MIN($D$3,COUNT($C$42:$C$61)-COUNT($C$42:$C55)),"")</f>
        <v/>
      </c>
      <c r="O55" s="61" t="str">
        <f>IF(AND($C55&lt;O$33,COUNT($E55:N55)&lt;$D$3),$D55/MIN($D$3,COUNT($C$42:$C$61)-COUNT($C$42:$C55)),"")</f>
        <v/>
      </c>
      <c r="P55" s="61" t="str">
        <f>IF(AND($C55&lt;P$33,COUNT($E55:O55)&lt;$D$3),$D55/MIN($D$3,COUNT($C$42:$C$61)-COUNT($C$42:$C55)),"")</f>
        <v/>
      </c>
      <c r="Q55" s="61" t="str">
        <f>IF(AND($C55&lt;Q$33,COUNT($E55:P55)&lt;$D$3),$D55/MIN($D$3,COUNT($C$42:$C$61)-COUNT($C$42:$C55)),"")</f>
        <v/>
      </c>
      <c r="R55" s="61" t="str">
        <f>IF(AND($C55&lt;R$33,COUNT($E55:Q55)&lt;$D$3),$D55/MIN($D$3,COUNT($C$42:$C$61)-COUNT($C$42:$C55)),"")</f>
        <v/>
      </c>
      <c r="S55" s="61">
        <f>IF(AND($C55&lt;S$33,COUNT($E55:R55)&lt;$D$3),$D55/MIN($D$3,COUNT($C$42:$C$61)-COUNT($C$42:$C55)),"")</f>
        <v>0</v>
      </c>
      <c r="T55" s="61">
        <f>IF(AND($C55&lt;T$33,COUNT($E55:S55)&lt;$D$3),$D55/MIN($D$3,COUNT($C$42:$C$61)-COUNT($C$42:$C55)),"")</f>
        <v>0</v>
      </c>
      <c r="U55" s="61">
        <f>IF(AND($C55&lt;U$33,COUNT($E55:T55)&lt;$D$3),$D55/MIN($D$3,COUNT($C$42:$C$61)-COUNT($C$42:$C55)),"")</f>
        <v>0</v>
      </c>
      <c r="V55" s="61">
        <f>IF(AND($C55&lt;V$33,COUNT($E55:U55)&lt;$D$3),$D55/MIN($D$3,COUNT($C$42:$C$61)-COUNT($C$42:$C55)),"")</f>
        <v>0</v>
      </c>
      <c r="W55" s="61">
        <f>IF(AND($C55&lt;W$33,COUNT($E55:V55)&lt;$D$3),$D55/MIN($D$3,COUNT($C$42:$C$61)-COUNT($C$42:$C55)),"")</f>
        <v>0</v>
      </c>
      <c r="X55" s="61">
        <f>IF(AND($C55&lt;X$33,COUNT($E55:W55)&lt;$D$3),$D55/MIN($D$3,COUNT($C$42:$C$61)-COUNT($C$42:$C55)),"")</f>
        <v>0</v>
      </c>
      <c r="Y55" s="61">
        <f t="shared" si="15"/>
        <v>0</v>
      </c>
    </row>
    <row r="56" spans="1:26" x14ac:dyDescent="0.15">
      <c r="B56" s="69"/>
      <c r="C56" s="70">
        <v>44</v>
      </c>
      <c r="D56" s="60">
        <v>0</v>
      </c>
      <c r="E56" s="61" t="str">
        <f t="shared" si="14"/>
        <v/>
      </c>
      <c r="F56" s="61" t="str">
        <f>IF(AND($C56&lt;F$33,COUNT($E56:E56)&lt;$D$3),$D56/MIN($D$3,COUNT($C$42:$C$61)-COUNT($C$42:$C56)),"")</f>
        <v/>
      </c>
      <c r="G56" s="61" t="str">
        <f>IF(AND($C56&lt;G$33,COUNT($E56:F56)&lt;$D$3),$D56/MIN($D$3,COUNT($C$42:$C$61)-COUNT($C$42:$C56)),"")</f>
        <v/>
      </c>
      <c r="H56" s="61" t="str">
        <f>IF(AND($C56&lt;H$33,COUNT($E56:G56)&lt;$D$3),$D56/MIN($D$3,COUNT($C$42:$C$61)-COUNT($C$42:$C56)),"")</f>
        <v/>
      </c>
      <c r="I56" s="61" t="str">
        <f>IF(AND($C56&lt;I$33,COUNT($E56:H56)&lt;$D$3),$D56/MIN($D$3,COUNT($C$42:$C$61)-COUNT($C$42:$C56)),"")</f>
        <v/>
      </c>
      <c r="J56" s="61" t="str">
        <f>IF(AND($C56&lt;J$33,COUNT($E56:I56)&lt;$D$3),$D56/MIN($D$3,COUNT($C$42:$C$61)-COUNT($C$42:$C56)),"")</f>
        <v/>
      </c>
      <c r="K56" s="61" t="str">
        <f>IF(AND($C56&lt;K$33,COUNT($E56:J56)&lt;$D$3),$D56/MIN($D$3,COUNT($C$42:$C$61)-COUNT($C$42:$C56)),"")</f>
        <v/>
      </c>
      <c r="L56" s="61" t="str">
        <f>IF(AND($C56&lt;L$33,COUNT($E56:K56)&lt;$D$3),$D56/MIN($D$3,COUNT($C$42:$C$61)-COUNT($C$42:$C56)),"")</f>
        <v/>
      </c>
      <c r="M56" s="61" t="str">
        <f>IF(AND($C56&lt;M$33,COUNT($E56:L56)&lt;$D$3),$D56/MIN($D$3,COUNT($C$42:$C$61)-COUNT($C$42:$C56)),"")</f>
        <v/>
      </c>
      <c r="N56" s="61" t="str">
        <f>IF(AND($C56&lt;N$33,COUNT($E56:M56)&lt;$D$3),$D56/MIN($D$3,COUNT($C$42:$C$61)-COUNT($C$42:$C56)),"")</f>
        <v/>
      </c>
      <c r="O56" s="61" t="str">
        <f>IF(AND($C56&lt;O$33,COUNT($E56:N56)&lt;$D$3),$D56/MIN($D$3,COUNT($C$42:$C$61)-COUNT($C$42:$C56)),"")</f>
        <v/>
      </c>
      <c r="P56" s="61" t="str">
        <f>IF(AND($C56&lt;P$33,COUNT($E56:O56)&lt;$D$3),$D56/MIN($D$3,COUNT($C$42:$C$61)-COUNT($C$42:$C56)),"")</f>
        <v/>
      </c>
      <c r="Q56" s="61" t="str">
        <f>IF(AND($C56&lt;Q$33,COUNT($E56:P56)&lt;$D$3),$D56/MIN($D$3,COUNT($C$42:$C$61)-COUNT($C$42:$C56)),"")</f>
        <v/>
      </c>
      <c r="R56" s="61" t="str">
        <f>IF(AND($C56&lt;R$33,COUNT($E56:Q56)&lt;$D$3),$D56/MIN($D$3,COUNT($C$42:$C$61)-COUNT($C$42:$C56)),"")</f>
        <v/>
      </c>
      <c r="S56" s="61" t="str">
        <f>IF(AND($C56&lt;S$33,COUNT($E56:R56)&lt;$D$3),$D56/MIN($D$3,COUNT($C$42:$C$61)-COUNT($C$42:$C56)),"")</f>
        <v/>
      </c>
      <c r="T56" s="61">
        <f>IF(AND($C56&lt;T$33,COUNT($E56:S56)&lt;$D$3),$D56/MIN($D$3,COUNT($C$42:$C$61)-COUNT($C$42:$C56)),"")</f>
        <v>0</v>
      </c>
      <c r="U56" s="61">
        <f>IF(AND($C56&lt;U$33,COUNT($E56:T56)&lt;$D$3),$D56/MIN($D$3,COUNT($C$42:$C$61)-COUNT($C$42:$C56)),"")</f>
        <v>0</v>
      </c>
      <c r="V56" s="61">
        <f>IF(AND($C56&lt;V$33,COUNT($E56:U56)&lt;$D$3),$D56/MIN($D$3,COUNT($C$42:$C$61)-COUNT($C$42:$C56)),"")</f>
        <v>0</v>
      </c>
      <c r="W56" s="61">
        <f>IF(AND($C56&lt;W$33,COUNT($E56:V56)&lt;$D$3),$D56/MIN($D$3,COUNT($C$42:$C$61)-COUNT($C$42:$C56)),"")</f>
        <v>0</v>
      </c>
      <c r="X56" s="61">
        <f>IF(AND($C56&lt;X$33,COUNT($E56:W56)&lt;$D$3),$D56/MIN($D$3,COUNT($C$42:$C$61)-COUNT($C$42:$C56)),"")</f>
        <v>0</v>
      </c>
      <c r="Y56" s="61">
        <f t="shared" si="15"/>
        <v>0</v>
      </c>
    </row>
    <row r="57" spans="1:26" x14ac:dyDescent="0.15">
      <c r="B57" s="69"/>
      <c r="C57" s="70">
        <v>45</v>
      </c>
      <c r="D57" s="60">
        <v>0</v>
      </c>
      <c r="E57" s="61" t="str">
        <f t="shared" si="14"/>
        <v/>
      </c>
      <c r="F57" s="61" t="str">
        <f>IF(AND($C57&lt;F$33,COUNT($E57:E57)&lt;$D$3),$D57/MIN($D$3,COUNT($C$42:$C$61)-COUNT($C$42:$C57)),"")</f>
        <v/>
      </c>
      <c r="G57" s="61" t="str">
        <f>IF(AND($C57&lt;G$33,COUNT($E57:F57)&lt;$D$3),$D57/MIN($D$3,COUNT($C$42:$C$61)-COUNT($C$42:$C57)),"")</f>
        <v/>
      </c>
      <c r="H57" s="61" t="str">
        <f>IF(AND($C57&lt;H$33,COUNT($E57:G57)&lt;$D$3),$D57/MIN($D$3,COUNT($C$42:$C$61)-COUNT($C$42:$C57)),"")</f>
        <v/>
      </c>
      <c r="I57" s="61" t="str">
        <f>IF(AND($C57&lt;I$33,COUNT($E57:H57)&lt;$D$3),$D57/MIN($D$3,COUNT($C$42:$C$61)-COUNT($C$42:$C57)),"")</f>
        <v/>
      </c>
      <c r="J57" s="61" t="str">
        <f>IF(AND($C57&lt;J$33,COUNT($E57:I57)&lt;$D$3),$D57/MIN($D$3,COUNT($C$42:$C$61)-COUNT($C$42:$C57)),"")</f>
        <v/>
      </c>
      <c r="K57" s="61" t="str">
        <f>IF(AND($C57&lt;K$33,COUNT($E57:J57)&lt;$D$3),$D57/MIN($D$3,COUNT($C$42:$C$61)-COUNT($C$42:$C57)),"")</f>
        <v/>
      </c>
      <c r="L57" s="61" t="str">
        <f>IF(AND($C57&lt;L$33,COUNT($E57:K57)&lt;$D$3),$D57/MIN($D$3,COUNT($C$42:$C$61)-COUNT($C$42:$C57)),"")</f>
        <v/>
      </c>
      <c r="M57" s="61" t="str">
        <f>IF(AND($C57&lt;M$33,COUNT($E57:L57)&lt;$D$3),$D57/MIN($D$3,COUNT($C$42:$C$61)-COUNT($C$42:$C57)),"")</f>
        <v/>
      </c>
      <c r="N57" s="61" t="str">
        <f>IF(AND($C57&lt;N$33,COUNT($E57:M57)&lt;$D$3),$D57/MIN($D$3,COUNT($C$42:$C$61)-COUNT($C$42:$C57)),"")</f>
        <v/>
      </c>
      <c r="O57" s="61" t="str">
        <f>IF(AND($C57&lt;O$33,COUNT($E57:N57)&lt;$D$3),$D57/MIN($D$3,COUNT($C$42:$C$61)-COUNT($C$42:$C57)),"")</f>
        <v/>
      </c>
      <c r="P57" s="61" t="str">
        <f>IF(AND($C57&lt;P$33,COUNT($E57:O57)&lt;$D$3),$D57/MIN($D$3,COUNT($C$42:$C$61)-COUNT($C$42:$C57)),"")</f>
        <v/>
      </c>
      <c r="Q57" s="61" t="str">
        <f>IF(AND($C57&lt;Q$33,COUNT($E57:P57)&lt;$D$3),$D57/MIN($D$3,COUNT($C$42:$C$61)-COUNT($C$42:$C57)),"")</f>
        <v/>
      </c>
      <c r="R57" s="61" t="str">
        <f>IF(AND($C57&lt;R$33,COUNT($E57:Q57)&lt;$D$3),$D57/MIN($D$3,COUNT($C$42:$C$61)-COUNT($C$42:$C57)),"")</f>
        <v/>
      </c>
      <c r="S57" s="61" t="str">
        <f>IF(AND($C57&lt;S$33,COUNT($E57:R57)&lt;$D$3),$D57/MIN($D$3,COUNT($C$42:$C$61)-COUNT($C$42:$C57)),"")</f>
        <v/>
      </c>
      <c r="T57" s="61" t="str">
        <f>IF(AND($C57&lt;T$33,COUNT($E57:S57)&lt;$D$3),$D57/MIN($D$3,COUNT($C$42:$C$61)-COUNT($C$42:$C57)),"")</f>
        <v/>
      </c>
      <c r="U57" s="61">
        <f>IF(AND($C57&lt;U$33,COUNT($E57:T57)&lt;$D$3),$D57/MIN($D$3,COUNT($C$42:$C$61)-COUNT($C$42:$C57)),"")</f>
        <v>0</v>
      </c>
      <c r="V57" s="61">
        <f>IF(AND($C57&lt;V$33,COUNT($E57:U57)&lt;$D$3),$D57/MIN($D$3,COUNT($C$42:$C$61)-COUNT($C$42:$C57)),"")</f>
        <v>0</v>
      </c>
      <c r="W57" s="61">
        <f>IF(AND($C57&lt;W$33,COUNT($E57:V57)&lt;$D$3),$D57/MIN($D$3,COUNT($C$42:$C$61)-COUNT($C$42:$C57)),"")</f>
        <v>0</v>
      </c>
      <c r="X57" s="61">
        <f>IF(AND($C57&lt;X$33,COUNT($E57:W57)&lt;$D$3),$D57/MIN($D$3,COUNT($C$42:$C$61)-COUNT($C$42:$C57)),"")</f>
        <v>0</v>
      </c>
      <c r="Y57" s="61">
        <f t="shared" si="15"/>
        <v>0</v>
      </c>
    </row>
    <row r="58" spans="1:26" x14ac:dyDescent="0.15">
      <c r="B58" s="69"/>
      <c r="C58" s="70">
        <v>46</v>
      </c>
      <c r="D58" s="60">
        <v>0</v>
      </c>
      <c r="E58" s="61" t="str">
        <f t="shared" si="14"/>
        <v/>
      </c>
      <c r="F58" s="61" t="str">
        <f>IF(AND($C58&lt;F$33,COUNT($E58:E58)&lt;$D$3),$D58/MIN($D$3,COUNT($C$42:$C$61)-COUNT($C$42:$C58)),"")</f>
        <v/>
      </c>
      <c r="G58" s="61" t="str">
        <f>IF(AND($C58&lt;G$33,COUNT($E58:F58)&lt;$D$3),$D58/MIN($D$3,COUNT($C$42:$C$61)-COUNT($C$42:$C58)),"")</f>
        <v/>
      </c>
      <c r="H58" s="61" t="str">
        <f>IF(AND($C58&lt;H$33,COUNT($E58:G58)&lt;$D$3),$D58/MIN($D$3,COUNT($C$42:$C$61)-COUNT($C$42:$C58)),"")</f>
        <v/>
      </c>
      <c r="I58" s="61" t="str">
        <f>IF(AND($C58&lt;I$33,COUNT($E58:H58)&lt;$D$3),$D58/MIN($D$3,COUNT($C$42:$C$61)-COUNT($C$42:$C58)),"")</f>
        <v/>
      </c>
      <c r="J58" s="61" t="str">
        <f>IF(AND($C58&lt;J$33,COUNT($E58:I58)&lt;$D$3),$D58/MIN($D$3,COUNT($C$42:$C$61)-COUNT($C$42:$C58)),"")</f>
        <v/>
      </c>
      <c r="K58" s="61" t="str">
        <f>IF(AND($C58&lt;K$33,COUNT($E58:J58)&lt;$D$3),$D58/MIN($D$3,COUNT($C$42:$C$61)-COUNT($C$42:$C58)),"")</f>
        <v/>
      </c>
      <c r="L58" s="61" t="str">
        <f>IF(AND($C58&lt;L$33,COUNT($E58:K58)&lt;$D$3),$D58/MIN($D$3,COUNT($C$42:$C$61)-COUNT($C$42:$C58)),"")</f>
        <v/>
      </c>
      <c r="M58" s="61" t="str">
        <f>IF(AND($C58&lt;M$33,COUNT($E58:L58)&lt;$D$3),$D58/MIN($D$3,COUNT($C$42:$C$61)-COUNT($C$42:$C58)),"")</f>
        <v/>
      </c>
      <c r="N58" s="61" t="str">
        <f>IF(AND($C58&lt;N$33,COUNT($E58:M58)&lt;$D$3),$D58/MIN($D$3,COUNT($C$42:$C$61)-COUNT($C$42:$C58)),"")</f>
        <v/>
      </c>
      <c r="O58" s="61" t="str">
        <f>IF(AND($C58&lt;O$33,COUNT($E58:N58)&lt;$D$3),$D58/MIN($D$3,COUNT($C$42:$C$61)-COUNT($C$42:$C58)),"")</f>
        <v/>
      </c>
      <c r="P58" s="61" t="str">
        <f>IF(AND($C58&lt;P$33,COUNT($E58:O58)&lt;$D$3),$D58/MIN($D$3,COUNT($C$42:$C$61)-COUNT($C$42:$C58)),"")</f>
        <v/>
      </c>
      <c r="Q58" s="61" t="str">
        <f>IF(AND($C58&lt;Q$33,COUNT($E58:P58)&lt;$D$3),$D58/MIN($D$3,COUNT($C$42:$C$61)-COUNT($C$42:$C58)),"")</f>
        <v/>
      </c>
      <c r="R58" s="61" t="str">
        <f>IF(AND($C58&lt;R$33,COUNT($E58:Q58)&lt;$D$3),$D58/MIN($D$3,COUNT($C$42:$C$61)-COUNT($C$42:$C58)),"")</f>
        <v/>
      </c>
      <c r="S58" s="61" t="str">
        <f>IF(AND($C58&lt;S$33,COUNT($E58:R58)&lt;$D$3),$D58/MIN($D$3,COUNT($C$42:$C$61)-COUNT($C$42:$C58)),"")</f>
        <v/>
      </c>
      <c r="T58" s="61" t="str">
        <f>IF(AND($C58&lt;T$33,COUNT($E58:S58)&lt;$D$3),$D58/MIN($D$3,COUNT($C$42:$C$61)-COUNT($C$42:$C58)),"")</f>
        <v/>
      </c>
      <c r="U58" s="61" t="str">
        <f>IF(AND($C58&lt;U$33,COUNT($E58:T58)&lt;$D$3),$D58/MIN($D$3,COUNT($C$42:$C$61)-COUNT($C$42:$C58)),"")</f>
        <v/>
      </c>
      <c r="V58" s="61">
        <f>IF(AND($C58&lt;V$33,COUNT($E58:U58)&lt;$D$3),$D58/MIN($D$3,COUNT($C$42:$C$61)-COUNT($C$42:$C58)),"")</f>
        <v>0</v>
      </c>
      <c r="W58" s="61">
        <f>IF(AND($C58&lt;W$33,COUNT($E58:V58)&lt;$D$3),$D58/MIN($D$3,COUNT($C$42:$C$61)-COUNT($C$42:$C58)),"")</f>
        <v>0</v>
      </c>
      <c r="X58" s="61">
        <f>IF(AND($C58&lt;X$33,COUNT($E58:W58)&lt;$D$3),$D58/MIN($D$3,COUNT($C$42:$C$61)-COUNT($C$42:$C58)),"")</f>
        <v>0</v>
      </c>
      <c r="Y58" s="61">
        <f t="shared" si="15"/>
        <v>0</v>
      </c>
    </row>
    <row r="59" spans="1:26" x14ac:dyDescent="0.15">
      <c r="B59" s="69"/>
      <c r="C59" s="70">
        <v>47</v>
      </c>
      <c r="D59" s="60">
        <v>0</v>
      </c>
      <c r="E59" s="61" t="str">
        <f t="shared" si="14"/>
        <v/>
      </c>
      <c r="F59" s="61" t="str">
        <f>IF(AND($C59&lt;F$33,COUNT($E59:E59)&lt;$D$3),$D59/MIN($D$3,COUNT($C$42:$C$61)-COUNT($C$42:$C59)),"")</f>
        <v/>
      </c>
      <c r="G59" s="61" t="str">
        <f>IF(AND($C59&lt;G$33,COUNT($E59:F59)&lt;$D$3),$D59/MIN($D$3,COUNT($C$42:$C$61)-COUNT($C$42:$C59)),"")</f>
        <v/>
      </c>
      <c r="H59" s="61" t="str">
        <f>IF(AND($C59&lt;H$33,COUNT($E59:G59)&lt;$D$3),$D59/MIN($D$3,COUNT($C$42:$C$61)-COUNT($C$42:$C59)),"")</f>
        <v/>
      </c>
      <c r="I59" s="61" t="str">
        <f>IF(AND($C59&lt;I$33,COUNT($E59:H59)&lt;$D$3),$D59/MIN($D$3,COUNT($C$42:$C$61)-COUNT($C$42:$C59)),"")</f>
        <v/>
      </c>
      <c r="J59" s="61" t="str">
        <f>IF(AND($C59&lt;J$33,COUNT($E59:I59)&lt;$D$3),$D59/MIN($D$3,COUNT($C$42:$C$61)-COUNT($C$42:$C59)),"")</f>
        <v/>
      </c>
      <c r="K59" s="61" t="str">
        <f>IF(AND($C59&lt;K$33,COUNT($E59:J59)&lt;$D$3),$D59/MIN($D$3,COUNT($C$42:$C$61)-COUNT($C$42:$C59)),"")</f>
        <v/>
      </c>
      <c r="L59" s="61" t="str">
        <f>IF(AND($C59&lt;L$33,COUNT($E59:K59)&lt;$D$3),$D59/MIN($D$3,COUNT($C$42:$C$61)-COUNT($C$42:$C59)),"")</f>
        <v/>
      </c>
      <c r="M59" s="61" t="str">
        <f>IF(AND($C59&lt;M$33,COUNT($E59:L59)&lt;$D$3),$D59/MIN($D$3,COUNT($C$42:$C$61)-COUNT($C$42:$C59)),"")</f>
        <v/>
      </c>
      <c r="N59" s="61" t="str">
        <f>IF(AND($C59&lt;N$33,COUNT($E59:M59)&lt;$D$3),$D59/MIN($D$3,COUNT($C$42:$C$61)-COUNT($C$42:$C59)),"")</f>
        <v/>
      </c>
      <c r="O59" s="61" t="str">
        <f>IF(AND($C59&lt;O$33,COUNT($E59:N59)&lt;$D$3),$D59/MIN($D$3,COUNT($C$42:$C$61)-COUNT($C$42:$C59)),"")</f>
        <v/>
      </c>
      <c r="P59" s="61" t="str">
        <f>IF(AND($C59&lt;P$33,COUNT($E59:O59)&lt;$D$3),$D59/MIN($D$3,COUNT($C$42:$C$61)-COUNT($C$42:$C59)),"")</f>
        <v/>
      </c>
      <c r="Q59" s="61" t="str">
        <f>IF(AND($C59&lt;Q$33,COUNT($E59:P59)&lt;$D$3),$D59/MIN($D$3,COUNT($C$42:$C$61)-COUNT($C$42:$C59)),"")</f>
        <v/>
      </c>
      <c r="R59" s="61" t="str">
        <f>IF(AND($C59&lt;R$33,COUNT($E59:Q59)&lt;$D$3),$D59/MIN($D$3,COUNT($C$42:$C$61)-COUNT($C$42:$C59)),"")</f>
        <v/>
      </c>
      <c r="S59" s="61" t="str">
        <f>IF(AND($C59&lt;S$33,COUNT($E59:R59)&lt;$D$3),$D59/MIN($D$3,COUNT($C$42:$C$61)-COUNT($C$42:$C59)),"")</f>
        <v/>
      </c>
      <c r="T59" s="61" t="str">
        <f>IF(AND($C59&lt;T$33,COUNT($E59:S59)&lt;$D$3),$D59/MIN($D$3,COUNT($C$42:$C$61)-COUNT($C$42:$C59)),"")</f>
        <v/>
      </c>
      <c r="U59" s="61" t="str">
        <f>IF(AND($C59&lt;U$33,COUNT($E59:T59)&lt;$D$3),$D59/MIN($D$3,COUNT($C$42:$C$61)-COUNT($C$42:$C59)),"")</f>
        <v/>
      </c>
      <c r="V59" s="61" t="str">
        <f>IF(AND($C59&lt;V$33,COUNT($E59:U59)&lt;$D$3),$D59/MIN($D$3,COUNT($C$42:$C$61)-COUNT($C$42:$C59)),"")</f>
        <v/>
      </c>
      <c r="W59" s="61">
        <f>IF(AND($C59&lt;W$33,COUNT($E59:V59)&lt;$D$3),$D59/MIN($D$3,COUNT($C$42:$C$61)-COUNT($C$42:$C59)),"")</f>
        <v>0</v>
      </c>
      <c r="X59" s="61">
        <f>IF(AND($C59&lt;X$33,COUNT($E59:W59)&lt;$D$3),$D59/MIN($D$3,COUNT($C$42:$C$61)-COUNT($C$42:$C59)),"")</f>
        <v>0</v>
      </c>
      <c r="Y59" s="61">
        <f t="shared" si="15"/>
        <v>0</v>
      </c>
    </row>
    <row r="60" spans="1:26" x14ac:dyDescent="0.15">
      <c r="B60" s="69"/>
      <c r="C60" s="70">
        <v>48</v>
      </c>
      <c r="D60" s="60">
        <v>0</v>
      </c>
      <c r="E60" s="61" t="str">
        <f t="shared" si="14"/>
        <v/>
      </c>
      <c r="F60" s="61" t="str">
        <f>IF(AND($C60&lt;F$33,COUNT($E60:E60)&lt;$D$3),$D60/MIN($D$3,COUNT($C$42:$C$61)-COUNT($C$42:$C60)),"")</f>
        <v/>
      </c>
      <c r="G60" s="61" t="str">
        <f>IF(AND($C60&lt;G$33,COUNT($E60:F60)&lt;$D$3),$D60/MIN($D$3,COUNT($C$42:$C$61)-COUNT($C$42:$C60)),"")</f>
        <v/>
      </c>
      <c r="H60" s="61" t="str">
        <f>IF(AND($C60&lt;H$33,COUNT($E60:G60)&lt;$D$3),$D60/MIN($D$3,COUNT($C$42:$C$61)-COUNT($C$42:$C60)),"")</f>
        <v/>
      </c>
      <c r="I60" s="61" t="str">
        <f>IF(AND($C60&lt;I$33,COUNT($E60:H60)&lt;$D$3),$D60/MIN($D$3,COUNT($C$42:$C$61)-COUNT($C$42:$C60)),"")</f>
        <v/>
      </c>
      <c r="J60" s="61" t="str">
        <f>IF(AND($C60&lt;J$33,COUNT($E60:I60)&lt;$D$3),$D60/MIN($D$3,COUNT($C$42:$C$61)-COUNT($C$42:$C60)),"")</f>
        <v/>
      </c>
      <c r="K60" s="61" t="str">
        <f>IF(AND($C60&lt;K$33,COUNT($E60:J60)&lt;$D$3),$D60/MIN($D$3,COUNT($C$42:$C$61)-COUNT($C$42:$C60)),"")</f>
        <v/>
      </c>
      <c r="L60" s="61" t="str">
        <f>IF(AND($C60&lt;L$33,COUNT($E60:K60)&lt;$D$3),$D60/MIN($D$3,COUNT($C$42:$C$61)-COUNT($C$42:$C60)),"")</f>
        <v/>
      </c>
      <c r="M60" s="61" t="str">
        <f>IF(AND($C60&lt;M$33,COUNT($E60:L60)&lt;$D$3),$D60/MIN($D$3,COUNT($C$42:$C$61)-COUNT($C$42:$C60)),"")</f>
        <v/>
      </c>
      <c r="N60" s="61" t="str">
        <f>IF(AND($C60&lt;N$33,COUNT($E60:M60)&lt;$D$3),$D60/MIN($D$3,COUNT($C$42:$C$61)-COUNT($C$42:$C60)),"")</f>
        <v/>
      </c>
      <c r="O60" s="61" t="str">
        <f>IF(AND($C60&lt;O$33,COUNT($E60:N60)&lt;$D$3),$D60/MIN($D$3,COUNT($C$42:$C$61)-COUNT($C$42:$C60)),"")</f>
        <v/>
      </c>
      <c r="P60" s="61" t="str">
        <f>IF(AND($C60&lt;P$33,COUNT($E60:O60)&lt;$D$3),$D60/MIN($D$3,COUNT($C$42:$C$61)-COUNT($C$42:$C60)),"")</f>
        <v/>
      </c>
      <c r="Q60" s="61" t="str">
        <f>IF(AND($C60&lt;Q$33,COUNT($E60:P60)&lt;$D$3),$D60/MIN($D$3,COUNT($C$42:$C$61)-COUNT($C$42:$C60)),"")</f>
        <v/>
      </c>
      <c r="R60" s="61" t="str">
        <f>IF(AND($C60&lt;R$33,COUNT($E60:Q60)&lt;$D$3),$D60/MIN($D$3,COUNT($C$42:$C$61)-COUNT($C$42:$C60)),"")</f>
        <v/>
      </c>
      <c r="S60" s="61" t="str">
        <f>IF(AND($C60&lt;S$33,COUNT($E60:R60)&lt;$D$3),$D60/MIN($D$3,COUNT($C$42:$C$61)-COUNT($C$42:$C60)),"")</f>
        <v/>
      </c>
      <c r="T60" s="61" t="str">
        <f>IF(AND($C60&lt;T$33,COUNT($E60:S60)&lt;$D$3),$D60/MIN($D$3,COUNT($C$42:$C$61)-COUNT($C$42:$C60)),"")</f>
        <v/>
      </c>
      <c r="U60" s="61" t="str">
        <f>IF(AND($C60&lt;U$33,COUNT($E60:T60)&lt;$D$3),$D60/MIN($D$3,COUNT($C$42:$C$61)-COUNT($C$42:$C60)),"")</f>
        <v/>
      </c>
      <c r="V60" s="61" t="str">
        <f>IF(AND($C60&lt;V$33,COUNT($E60:U60)&lt;$D$3),$D60/MIN($D$3,COUNT($C$42:$C$61)-COUNT($C$42:$C60)),"")</f>
        <v/>
      </c>
      <c r="W60" s="61" t="str">
        <f>IF(AND($C60&lt;W$33,COUNT($E60:V60)&lt;$D$3),$D60/MIN($D$3,COUNT($C$42:$C$61)-COUNT($C$42:$C60)),"")</f>
        <v/>
      </c>
      <c r="X60" s="61">
        <f>IF(AND($C60&lt;X$33,COUNT($E60:W60)&lt;$D$3),$D60/MIN($D$3,COUNT($C$42:$C$61)-COUNT($C$42:$C60)),"")</f>
        <v>0</v>
      </c>
      <c r="Y60" s="61">
        <f t="shared" si="15"/>
        <v>0</v>
      </c>
    </row>
    <row r="61" spans="1:26" x14ac:dyDescent="0.15">
      <c r="B61" s="69"/>
      <c r="C61" s="70">
        <v>49</v>
      </c>
      <c r="D61" s="62">
        <v>0</v>
      </c>
      <c r="E61" s="61" t="str">
        <f t="shared" si="14"/>
        <v/>
      </c>
      <c r="F61" s="61" t="str">
        <f>IF(AND($C61&lt;F$33,COUNT($E61:E61)&lt;$D$3),$D61/MIN($D$3,COUNT($C$42:$C$61)-COUNT($C$42:$C61)),"")</f>
        <v/>
      </c>
      <c r="G61" s="61" t="str">
        <f>IF(AND($C61&lt;G$33,COUNT($E61:F61)&lt;$D$3),$D61/MIN($D$3,COUNT($C$42:$C$61)-COUNT($C$42:$C61)),"")</f>
        <v/>
      </c>
      <c r="H61" s="61" t="str">
        <f>IF(AND($C61&lt;H$33,COUNT($E61:G61)&lt;$D$3),$D61/MIN($D$3,COUNT($C$42:$C$61)-COUNT($C$42:$C61)),"")</f>
        <v/>
      </c>
      <c r="I61" s="61" t="str">
        <f>IF(AND($C61&lt;I$33,COUNT($E61:H61)&lt;$D$3),$D61/MIN($D$3,COUNT($C$42:$C$61)-COUNT($C$42:$C61)),"")</f>
        <v/>
      </c>
      <c r="J61" s="61" t="str">
        <f>IF(AND($C61&lt;J$33,COUNT($E61:I61)&lt;$D$3),$D61/MIN($D$3,COUNT($C$42:$C$61)-COUNT($C$42:$C61)),"")</f>
        <v/>
      </c>
      <c r="K61" s="61" t="str">
        <f>IF(AND($C61&lt;K$33,COUNT($E61:J61)&lt;$D$3),$D61/MIN($D$3,COUNT($C$42:$C$61)-COUNT($C$42:$C61)),"")</f>
        <v/>
      </c>
      <c r="L61" s="61" t="str">
        <f>IF(AND($C61&lt;L$33,COUNT($E61:K61)&lt;$D$3),$D61/MIN($D$3,COUNT($C$42:$C$61)-COUNT($C$42:$C61)),"")</f>
        <v/>
      </c>
      <c r="M61" s="61" t="str">
        <f>IF(AND($C61&lt;M$33,COUNT($E61:L61)&lt;$D$3),$D61/MIN($D$3,COUNT($C$42:$C$61)-COUNT($C$42:$C61)),"")</f>
        <v/>
      </c>
      <c r="N61" s="61" t="str">
        <f>IF(AND($C61&lt;N$33,COUNT($E61:M61)&lt;$D$3),$D61/MIN($D$3,COUNT($C$42:$C$61)-COUNT($C$42:$C61)),"")</f>
        <v/>
      </c>
      <c r="O61" s="61" t="str">
        <f>IF(AND($C61&lt;O$33,COUNT($E61:N61)&lt;$D$3),$D61/MIN($D$3,COUNT($C$42:$C$61)-COUNT($C$42:$C61)),"")</f>
        <v/>
      </c>
      <c r="P61" s="61" t="str">
        <f>IF(AND($C61&lt;P$33,COUNT($E61:O61)&lt;$D$3),$D61/MIN($D$3,COUNT($C$42:$C$61)-COUNT($C$42:$C61)),"")</f>
        <v/>
      </c>
      <c r="Q61" s="61" t="str">
        <f>IF(AND($C61&lt;Q$33,COUNT($E61:P61)&lt;$D$3),$D61/MIN($D$3,COUNT($C$42:$C$61)-COUNT($C$42:$C61)),"")</f>
        <v/>
      </c>
      <c r="R61" s="61" t="str">
        <f>IF(AND($C61&lt;R$33,COUNT($E61:Q61)&lt;$D$3),$D61/MIN($D$3,COUNT($C$42:$C$61)-COUNT($C$42:$C61)),"")</f>
        <v/>
      </c>
      <c r="S61" s="61" t="str">
        <f>IF(AND($C61&lt;S$33,COUNT($E61:R61)&lt;$D$3),$D61/MIN($D$3,COUNT($C$42:$C$61)-COUNT($C$42:$C61)),"")</f>
        <v/>
      </c>
      <c r="T61" s="61" t="str">
        <f>IF(AND($C61&lt;T$33,COUNT($E61:S61)&lt;$D$3),$D61/MIN($D$3,COUNT($C$42:$C$61)-COUNT($C$42:$C61)),"")</f>
        <v/>
      </c>
      <c r="U61" s="61" t="str">
        <f>IF(AND($C61&lt;U$33,COUNT($E61:T61)&lt;$D$3),$D61/MIN($D$3,COUNT($C$42:$C$61)-COUNT($C$42:$C61)),"")</f>
        <v/>
      </c>
      <c r="V61" s="61" t="str">
        <f>IF(AND($C61&lt;V$33,COUNT($E61:U61)&lt;$D$3),$D61/MIN($D$3,COUNT($C$42:$C$61)-COUNT($C$42:$C61)),"")</f>
        <v/>
      </c>
      <c r="W61" s="61" t="str">
        <f>IF(AND($C61&lt;W$33,COUNT($E61:V61)&lt;$D$3),$D61/MIN($D$3,COUNT($C$42:$C$61)-COUNT($C$42:$C61)),"")</f>
        <v/>
      </c>
      <c r="X61" s="61" t="str">
        <f>IF(AND($C61&lt;X$33,COUNT($E61:W61)&lt;$D$3),$D61/MIN($D$3,COUNT($C$42:$C$61)-COUNT($C$42:$C61)),"")</f>
        <v/>
      </c>
      <c r="Y61" s="61">
        <f t="shared" si="15"/>
        <v>0</v>
      </c>
    </row>
    <row r="62" spans="1:26" x14ac:dyDescent="0.15">
      <c r="B62" s="33"/>
      <c r="C62" s="34" t="s">
        <v>105</v>
      </c>
      <c r="D62" s="66"/>
      <c r="E62" s="64">
        <f t="shared" ref="E62:X62" si="16">SUM(E42:E61)</f>
        <v>0</v>
      </c>
      <c r="F62" s="64">
        <f t="shared" si="16"/>
        <v>0</v>
      </c>
      <c r="G62" s="64">
        <f t="shared" si="16"/>
        <v>0</v>
      </c>
      <c r="H62" s="64">
        <f t="shared" si="16"/>
        <v>0</v>
      </c>
      <c r="I62" s="64">
        <f t="shared" si="16"/>
        <v>0</v>
      </c>
      <c r="J62" s="64">
        <f t="shared" si="16"/>
        <v>0</v>
      </c>
      <c r="K62" s="64">
        <f t="shared" si="16"/>
        <v>0</v>
      </c>
      <c r="L62" s="64">
        <f t="shared" si="16"/>
        <v>0</v>
      </c>
      <c r="M62" s="64">
        <f t="shared" si="16"/>
        <v>0</v>
      </c>
      <c r="N62" s="64">
        <f t="shared" si="16"/>
        <v>0</v>
      </c>
      <c r="O62" s="64">
        <f t="shared" si="16"/>
        <v>0</v>
      </c>
      <c r="P62" s="64">
        <f t="shared" si="16"/>
        <v>0</v>
      </c>
      <c r="Q62" s="64">
        <f t="shared" si="16"/>
        <v>0</v>
      </c>
      <c r="R62" s="64">
        <f t="shared" si="16"/>
        <v>0</v>
      </c>
      <c r="S62" s="64">
        <f t="shared" si="16"/>
        <v>0</v>
      </c>
      <c r="T62" s="64">
        <f t="shared" si="16"/>
        <v>0</v>
      </c>
      <c r="U62" s="64">
        <f t="shared" si="16"/>
        <v>0</v>
      </c>
      <c r="V62" s="64">
        <f t="shared" si="16"/>
        <v>0</v>
      </c>
      <c r="W62" s="64">
        <f t="shared" si="16"/>
        <v>0</v>
      </c>
      <c r="X62" s="64">
        <f t="shared" si="16"/>
        <v>0</v>
      </c>
      <c r="Y62" s="64">
        <f t="shared" si="15"/>
        <v>0</v>
      </c>
    </row>
    <row r="63" spans="1:26" x14ac:dyDescent="0.15">
      <c r="B63" s="33"/>
      <c r="C63" s="34" t="s">
        <v>106</v>
      </c>
      <c r="D63" s="66"/>
      <c r="E63" s="64">
        <f>E40-E62</f>
        <v>0</v>
      </c>
      <c r="F63" s="64">
        <f>E63+F40-F62</f>
        <v>0</v>
      </c>
      <c r="G63" s="64">
        <f t="shared" ref="G63:X63" si="17">F63+G40-G62</f>
        <v>0</v>
      </c>
      <c r="H63" s="64">
        <f t="shared" si="17"/>
        <v>0</v>
      </c>
      <c r="I63" s="64">
        <f t="shared" si="17"/>
        <v>0</v>
      </c>
      <c r="J63" s="64">
        <f t="shared" si="17"/>
        <v>0</v>
      </c>
      <c r="K63" s="64">
        <f t="shared" si="17"/>
        <v>0</v>
      </c>
      <c r="L63" s="64">
        <f t="shared" si="17"/>
        <v>0</v>
      </c>
      <c r="M63" s="64">
        <f t="shared" si="17"/>
        <v>0</v>
      </c>
      <c r="N63" s="64">
        <f t="shared" si="17"/>
        <v>0</v>
      </c>
      <c r="O63" s="64">
        <f t="shared" si="17"/>
        <v>0</v>
      </c>
      <c r="P63" s="64">
        <f t="shared" si="17"/>
        <v>0</v>
      </c>
      <c r="Q63" s="64">
        <f t="shared" si="17"/>
        <v>0</v>
      </c>
      <c r="R63" s="64">
        <f t="shared" si="17"/>
        <v>0</v>
      </c>
      <c r="S63" s="64">
        <f t="shared" si="17"/>
        <v>0</v>
      </c>
      <c r="T63" s="64">
        <f t="shared" si="17"/>
        <v>0</v>
      </c>
      <c r="U63" s="64">
        <f t="shared" si="17"/>
        <v>0</v>
      </c>
      <c r="V63" s="64">
        <f t="shared" si="17"/>
        <v>0</v>
      </c>
      <c r="W63" s="64">
        <f t="shared" si="17"/>
        <v>0</v>
      </c>
      <c r="X63" s="64">
        <f t="shared" si="17"/>
        <v>0</v>
      </c>
      <c r="Y63" s="64"/>
    </row>
    <row r="64" spans="1:26" ht="15" thickBot="1" x14ac:dyDescent="0.2">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6" spans="1:25" ht="15.75" x14ac:dyDescent="0.15">
      <c r="A66" s="4"/>
      <c r="B66" s="33"/>
      <c r="C66" s="34" t="s">
        <v>55</v>
      </c>
      <c r="D66" s="32">
        <f>'主要工事一覧（例）'!C40</f>
        <v>10</v>
      </c>
    </row>
    <row r="67" spans="1:25" ht="15.75" x14ac:dyDescent="0.15">
      <c r="A67" s="4"/>
      <c r="B67" s="24"/>
      <c r="C67" s="24"/>
      <c r="D67" s="29"/>
      <c r="Y67" s="53" t="s">
        <v>54</v>
      </c>
    </row>
    <row r="68" spans="1:25" x14ac:dyDescent="0.15">
      <c r="A68" s="26" t="s">
        <v>103</v>
      </c>
      <c r="E68" s="14">
        <v>30</v>
      </c>
      <c r="F68" s="14">
        <f t="shared" ref="F68:X69" si="18">E68+1</f>
        <v>31</v>
      </c>
      <c r="G68" s="14">
        <f t="shared" si="18"/>
        <v>32</v>
      </c>
      <c r="H68" s="14">
        <f t="shared" si="18"/>
        <v>33</v>
      </c>
      <c r="I68" s="14">
        <f t="shared" si="18"/>
        <v>34</v>
      </c>
      <c r="J68" s="14">
        <f t="shared" si="18"/>
        <v>35</v>
      </c>
      <c r="K68" s="14">
        <f t="shared" si="18"/>
        <v>36</v>
      </c>
      <c r="L68" s="14">
        <f t="shared" si="18"/>
        <v>37</v>
      </c>
      <c r="M68" s="14">
        <f t="shared" si="18"/>
        <v>38</v>
      </c>
      <c r="N68" s="14">
        <f t="shared" si="18"/>
        <v>39</v>
      </c>
      <c r="O68" s="14">
        <f t="shared" si="18"/>
        <v>40</v>
      </c>
      <c r="P68" s="14">
        <f t="shared" si="18"/>
        <v>41</v>
      </c>
      <c r="Q68" s="14">
        <f t="shared" si="18"/>
        <v>42</v>
      </c>
      <c r="R68" s="14">
        <f t="shared" si="18"/>
        <v>43</v>
      </c>
      <c r="S68" s="14">
        <f t="shared" si="18"/>
        <v>44</v>
      </c>
      <c r="T68" s="14">
        <f t="shared" si="18"/>
        <v>45</v>
      </c>
      <c r="U68" s="14">
        <f t="shared" si="18"/>
        <v>46</v>
      </c>
      <c r="V68" s="14">
        <f t="shared" si="18"/>
        <v>47</v>
      </c>
      <c r="W68" s="14">
        <f t="shared" si="18"/>
        <v>48</v>
      </c>
      <c r="X68" s="14">
        <f t="shared" si="18"/>
        <v>49</v>
      </c>
      <c r="Y68" s="10"/>
    </row>
    <row r="69" spans="1:25" x14ac:dyDescent="0.15">
      <c r="E69" s="8">
        <v>1</v>
      </c>
      <c r="F69" s="8">
        <f t="shared" si="18"/>
        <v>2</v>
      </c>
      <c r="G69" s="8">
        <f t="shared" si="18"/>
        <v>3</v>
      </c>
      <c r="H69" s="8">
        <f t="shared" si="18"/>
        <v>4</v>
      </c>
      <c r="I69" s="8">
        <f t="shared" si="18"/>
        <v>5</v>
      </c>
      <c r="J69" s="8">
        <f t="shared" si="18"/>
        <v>6</v>
      </c>
      <c r="K69" s="8">
        <f t="shared" si="18"/>
        <v>7</v>
      </c>
      <c r="L69" s="8">
        <f t="shared" si="18"/>
        <v>8</v>
      </c>
      <c r="M69" s="8">
        <f t="shared" si="18"/>
        <v>9</v>
      </c>
      <c r="N69" s="8">
        <f t="shared" si="18"/>
        <v>10</v>
      </c>
      <c r="O69" s="8">
        <f t="shared" si="18"/>
        <v>11</v>
      </c>
      <c r="P69" s="8">
        <f t="shared" si="18"/>
        <v>12</v>
      </c>
      <c r="Q69" s="8">
        <f t="shared" si="18"/>
        <v>13</v>
      </c>
      <c r="R69" s="8">
        <f t="shared" si="18"/>
        <v>14</v>
      </c>
      <c r="S69" s="8">
        <f t="shared" si="18"/>
        <v>15</v>
      </c>
      <c r="T69" s="8">
        <f t="shared" si="18"/>
        <v>16</v>
      </c>
      <c r="U69" s="8">
        <f t="shared" si="18"/>
        <v>17</v>
      </c>
      <c r="V69" s="8">
        <f t="shared" si="18"/>
        <v>18</v>
      </c>
      <c r="W69" s="8">
        <f t="shared" si="18"/>
        <v>19</v>
      </c>
      <c r="X69" s="8">
        <f t="shared" si="18"/>
        <v>20</v>
      </c>
      <c r="Y69" s="11" t="s">
        <v>29</v>
      </c>
    </row>
    <row r="70" spans="1:25" x14ac:dyDescent="0.15">
      <c r="B70" s="2"/>
      <c r="E70" s="9">
        <v>43555</v>
      </c>
      <c r="F70" s="9">
        <f t="shared" ref="F70:X70" si="19">DATE(YEAR(E70)+1,MONTH(E70),DAY(E70))</f>
        <v>43921</v>
      </c>
      <c r="G70" s="9">
        <f t="shared" si="19"/>
        <v>44286</v>
      </c>
      <c r="H70" s="9">
        <f t="shared" si="19"/>
        <v>44651</v>
      </c>
      <c r="I70" s="9">
        <f t="shared" si="19"/>
        <v>45016</v>
      </c>
      <c r="J70" s="9">
        <f t="shared" si="19"/>
        <v>45382</v>
      </c>
      <c r="K70" s="9">
        <f t="shared" si="19"/>
        <v>45747</v>
      </c>
      <c r="L70" s="9">
        <f t="shared" si="19"/>
        <v>46112</v>
      </c>
      <c r="M70" s="9">
        <f t="shared" si="19"/>
        <v>46477</v>
      </c>
      <c r="N70" s="9">
        <f t="shared" si="19"/>
        <v>46843</v>
      </c>
      <c r="O70" s="9">
        <f t="shared" si="19"/>
        <v>47208</v>
      </c>
      <c r="P70" s="9">
        <f t="shared" si="19"/>
        <v>47573</v>
      </c>
      <c r="Q70" s="9">
        <f t="shared" si="19"/>
        <v>47938</v>
      </c>
      <c r="R70" s="9">
        <f t="shared" si="19"/>
        <v>48304</v>
      </c>
      <c r="S70" s="9">
        <f t="shared" si="19"/>
        <v>48669</v>
      </c>
      <c r="T70" s="9">
        <f t="shared" si="19"/>
        <v>49034</v>
      </c>
      <c r="U70" s="9">
        <f t="shared" si="19"/>
        <v>49399</v>
      </c>
      <c r="V70" s="9">
        <f t="shared" si="19"/>
        <v>49765</v>
      </c>
      <c r="W70" s="9">
        <f t="shared" si="19"/>
        <v>50130</v>
      </c>
      <c r="X70" s="9">
        <f t="shared" si="19"/>
        <v>50495</v>
      </c>
      <c r="Y70" s="12"/>
    </row>
    <row r="71" spans="1:25" x14ac:dyDescent="0.15">
      <c r="B71" s="33"/>
      <c r="C71" s="34" t="s">
        <v>99</v>
      </c>
      <c r="D71" s="66"/>
      <c r="E71" s="65">
        <f>主要工事一覧!D40</f>
        <v>0</v>
      </c>
      <c r="F71" s="65">
        <f>主要工事一覧!E40</f>
        <v>0</v>
      </c>
      <c r="G71" s="65">
        <f>主要工事一覧!F40</f>
        <v>0</v>
      </c>
      <c r="H71" s="65">
        <f>主要工事一覧!G40</f>
        <v>0</v>
      </c>
      <c r="I71" s="65">
        <f>主要工事一覧!H40</f>
        <v>0</v>
      </c>
      <c r="J71" s="65">
        <f>主要工事一覧!I40</f>
        <v>0</v>
      </c>
      <c r="K71" s="65">
        <f>主要工事一覧!J40</f>
        <v>0</v>
      </c>
      <c r="L71" s="65">
        <f>主要工事一覧!K40</f>
        <v>0</v>
      </c>
      <c r="M71" s="65">
        <f>主要工事一覧!L40</f>
        <v>0</v>
      </c>
      <c r="N71" s="65">
        <f>主要工事一覧!M40</f>
        <v>0</v>
      </c>
      <c r="O71" s="65">
        <f>主要工事一覧!N40</f>
        <v>0</v>
      </c>
      <c r="P71" s="65">
        <f>主要工事一覧!O40</f>
        <v>0</v>
      </c>
      <c r="Q71" s="65">
        <f>主要工事一覧!P40</f>
        <v>0</v>
      </c>
      <c r="R71" s="65">
        <f>主要工事一覧!Q40</f>
        <v>0</v>
      </c>
      <c r="S71" s="65">
        <f>主要工事一覧!R40</f>
        <v>0</v>
      </c>
      <c r="T71" s="65">
        <f>主要工事一覧!S40</f>
        <v>0</v>
      </c>
      <c r="U71" s="65">
        <f>主要工事一覧!T40</f>
        <v>0</v>
      </c>
      <c r="V71" s="65">
        <f>主要工事一覧!U40</f>
        <v>0</v>
      </c>
      <c r="W71" s="65">
        <f>主要工事一覧!V40</f>
        <v>0</v>
      </c>
      <c r="X71" s="65">
        <f>主要工事一覧!W40</f>
        <v>0</v>
      </c>
      <c r="Y71" s="65">
        <f>SUM(E71:X71)</f>
        <v>0</v>
      </c>
    </row>
    <row r="72" spans="1:25" x14ac:dyDescent="0.15">
      <c r="B72" s="33"/>
      <c r="C72" s="34" t="s">
        <v>51</v>
      </c>
      <c r="D72" s="6">
        <v>0.1</v>
      </c>
      <c r="E72" s="64">
        <f t="shared" ref="E72:X72" si="20">E71*$D$72</f>
        <v>0</v>
      </c>
      <c r="F72" s="64">
        <f t="shared" si="20"/>
        <v>0</v>
      </c>
      <c r="G72" s="64">
        <f t="shared" si="20"/>
        <v>0</v>
      </c>
      <c r="H72" s="64">
        <f t="shared" si="20"/>
        <v>0</v>
      </c>
      <c r="I72" s="64">
        <f t="shared" si="20"/>
        <v>0</v>
      </c>
      <c r="J72" s="64">
        <f t="shared" si="20"/>
        <v>0</v>
      </c>
      <c r="K72" s="64">
        <f t="shared" si="20"/>
        <v>0</v>
      </c>
      <c r="L72" s="64">
        <f t="shared" si="20"/>
        <v>0</v>
      </c>
      <c r="M72" s="64">
        <f t="shared" si="20"/>
        <v>0</v>
      </c>
      <c r="N72" s="64">
        <f t="shared" si="20"/>
        <v>0</v>
      </c>
      <c r="O72" s="64">
        <f t="shared" si="20"/>
        <v>0</v>
      </c>
      <c r="P72" s="64">
        <f t="shared" si="20"/>
        <v>0</v>
      </c>
      <c r="Q72" s="64">
        <f t="shared" si="20"/>
        <v>0</v>
      </c>
      <c r="R72" s="64">
        <f t="shared" si="20"/>
        <v>0</v>
      </c>
      <c r="S72" s="64">
        <f t="shared" si="20"/>
        <v>0</v>
      </c>
      <c r="T72" s="64">
        <f t="shared" si="20"/>
        <v>0</v>
      </c>
      <c r="U72" s="64">
        <f t="shared" si="20"/>
        <v>0</v>
      </c>
      <c r="V72" s="64">
        <f t="shared" si="20"/>
        <v>0</v>
      </c>
      <c r="W72" s="64">
        <f t="shared" si="20"/>
        <v>0</v>
      </c>
      <c r="X72" s="64">
        <f t="shared" si="20"/>
        <v>0</v>
      </c>
      <c r="Y72" s="64">
        <f>SUM(E72:X72)</f>
        <v>0</v>
      </c>
    </row>
    <row r="73" spans="1:25" customFormat="1" x14ac:dyDescent="0.15">
      <c r="A73" s="1"/>
      <c r="B73" s="1"/>
      <c r="C73" s="1"/>
      <c r="D73" s="1"/>
      <c r="E73" s="1"/>
      <c r="F73" s="1"/>
      <c r="G73" s="1"/>
      <c r="H73" s="1"/>
      <c r="I73" s="1"/>
      <c r="J73" s="1"/>
      <c r="K73" s="1"/>
      <c r="L73" s="1"/>
      <c r="M73" s="1"/>
      <c r="N73" s="1"/>
      <c r="O73" s="1"/>
      <c r="P73" s="1"/>
      <c r="Q73" s="1"/>
      <c r="R73" s="1"/>
      <c r="S73" s="1"/>
      <c r="T73" s="1"/>
      <c r="U73" s="1"/>
      <c r="V73" s="1"/>
      <c r="W73" s="1"/>
      <c r="X73" s="1"/>
      <c r="Y73" s="1"/>
    </row>
    <row r="74" spans="1:25" customFormat="1" x14ac:dyDescent="0.15">
      <c r="A74" s="1"/>
      <c r="B74" s="1"/>
      <c r="C74" s="1"/>
      <c r="D74" s="1"/>
      <c r="E74" s="14">
        <v>30</v>
      </c>
      <c r="F74" s="14">
        <f t="shared" ref="F74:X74" si="21">E74+1</f>
        <v>31</v>
      </c>
      <c r="G74" s="14">
        <f t="shared" si="21"/>
        <v>32</v>
      </c>
      <c r="H74" s="14">
        <f t="shared" si="21"/>
        <v>33</v>
      </c>
      <c r="I74" s="14">
        <f t="shared" si="21"/>
        <v>34</v>
      </c>
      <c r="J74" s="14">
        <f t="shared" si="21"/>
        <v>35</v>
      </c>
      <c r="K74" s="14">
        <f t="shared" si="21"/>
        <v>36</v>
      </c>
      <c r="L74" s="14">
        <f t="shared" si="21"/>
        <v>37</v>
      </c>
      <c r="M74" s="14">
        <f t="shared" si="21"/>
        <v>38</v>
      </c>
      <c r="N74" s="14">
        <f t="shared" si="21"/>
        <v>39</v>
      </c>
      <c r="O74" s="14">
        <f t="shared" si="21"/>
        <v>40</v>
      </c>
      <c r="P74" s="14">
        <f t="shared" si="21"/>
        <v>41</v>
      </c>
      <c r="Q74" s="14">
        <f t="shared" si="21"/>
        <v>42</v>
      </c>
      <c r="R74" s="14">
        <f t="shared" si="21"/>
        <v>43</v>
      </c>
      <c r="S74" s="14">
        <f t="shared" si="21"/>
        <v>44</v>
      </c>
      <c r="T74" s="14">
        <f t="shared" si="21"/>
        <v>45</v>
      </c>
      <c r="U74" s="14">
        <f t="shared" si="21"/>
        <v>46</v>
      </c>
      <c r="V74" s="14">
        <f t="shared" si="21"/>
        <v>47</v>
      </c>
      <c r="W74" s="14">
        <f t="shared" si="21"/>
        <v>48</v>
      </c>
      <c r="X74" s="14">
        <f t="shared" si="21"/>
        <v>49</v>
      </c>
      <c r="Y74" s="28" t="s">
        <v>63</v>
      </c>
    </row>
    <row r="75" spans="1:25" x14ac:dyDescent="0.15">
      <c r="B75" s="67"/>
      <c r="C75" s="68">
        <f t="array" ref="C75:C94">TRANSPOSE(E68:X68)</f>
        <v>30</v>
      </c>
      <c r="D75" s="18">
        <f t="array" ref="D75:D94">TRANSPOSE(E72:X72)</f>
        <v>0</v>
      </c>
      <c r="E75" s="58" t="str">
        <f t="shared" ref="E75:E94" si="22">IF($C75&lt;E$68,$D75/$D$66,"")</f>
        <v/>
      </c>
      <c r="F75" s="58">
        <f>IF(AND($C75&lt;F$68,COUNT($E75:E75)&lt;$D$66),$D75*(1-$I$3)/$D$66,"")</f>
        <v>0</v>
      </c>
      <c r="G75" s="58">
        <f>IF(AND($C75&lt;G$68,COUNT($E75:F75)&lt;$D$66),$D75*(1-$I$3)/$D$66,"")</f>
        <v>0</v>
      </c>
      <c r="H75" s="58">
        <f>IF(AND($C75&lt;H$68,COUNT($E75:G75)&lt;$D$66),$D75*(1-$I$3)/$D$66,"")</f>
        <v>0</v>
      </c>
      <c r="I75" s="58">
        <f>IF(AND($C75&lt;I$68,COUNT($E75:H75)&lt;$D$66),$D75*(1-$I$3)/$D$66,"")</f>
        <v>0</v>
      </c>
      <c r="J75" s="58">
        <f>IF(AND($C75&lt;J$68,COUNT($E75:I75)&lt;$D$66),$D75*(1-$I$3)/$D$66,"")</f>
        <v>0</v>
      </c>
      <c r="K75" s="58">
        <f>IF(AND($C75&lt;K$68,COUNT($E75:J75)&lt;$D$66),$D75*(1-$I$3)/$D$66,"")</f>
        <v>0</v>
      </c>
      <c r="L75" s="58">
        <f>IF(AND($C75&lt;L$68,COUNT($E75:K75)&lt;$D$66),$D75*(1-$I$3)/$D$66,"")</f>
        <v>0</v>
      </c>
      <c r="M75" s="58">
        <f>IF(AND($C75&lt;M$68,COUNT($E75:L75)&lt;$D$66),$D75*(1-$I$3)/$D$66,"")</f>
        <v>0</v>
      </c>
      <c r="N75" s="58">
        <f>IF(AND($C75&lt;N$68,COUNT($E75:M75)&lt;$D$66),$D75*(1-$I$3)/$D$66,"")</f>
        <v>0</v>
      </c>
      <c r="O75" s="58">
        <f>IF(AND($C75&lt;O$68,COUNT($E75:N75)&lt;$D$66),$D75*(1-$I$3)/$D$66,"")</f>
        <v>0</v>
      </c>
      <c r="P75" s="58" t="str">
        <f>IF(AND($C75&lt;P$68,COUNT($E75:O75)&lt;$D$66),$D75*(1-$I$3)/$D$66,"")</f>
        <v/>
      </c>
      <c r="Q75" s="58" t="str">
        <f>IF(AND($C75&lt;Q$68,COUNT($E75:P75)&lt;$D$66),$D75*(1-$I$3)/$D$66,"")</f>
        <v/>
      </c>
      <c r="R75" s="58" t="str">
        <f>IF(AND($C75&lt;R$68,COUNT($E75:Q75)&lt;$D$66),$D75*(1-$I$3)/$D$66,"")</f>
        <v/>
      </c>
      <c r="S75" s="58" t="str">
        <f>IF(AND($C75&lt;S$68,COUNT($E75:R75)&lt;$D$66),$D75*(1-$I$3)/$D$66,"")</f>
        <v/>
      </c>
      <c r="T75" s="58" t="str">
        <f>IF(AND($C75&lt;T$68,COUNT($E75:S75)&lt;$D$66),$D75*(1-$I$3)/$D$66,"")</f>
        <v/>
      </c>
      <c r="U75" s="58" t="str">
        <f>IF(AND($C75&lt;U$68,COUNT($E75:T75)&lt;$D$66),$D75*(1-$I$3)/$D$66,"")</f>
        <v/>
      </c>
      <c r="V75" s="58" t="str">
        <f>IF(AND($C75&lt;V$68,COUNT($E75:U75)&lt;$D$66),$D75*(1-$I$3)/$D$66,"")</f>
        <v/>
      </c>
      <c r="W75" s="58" t="str">
        <f>IF(AND($C75&lt;W$68,COUNT($E75:V75)&lt;$D$66),$D75*(1-$I$3)/$D$66,"")</f>
        <v/>
      </c>
      <c r="X75" s="58" t="str">
        <f>IF(AND($C75&lt;X$68,COUNT($E75:W75)&lt;$D$66),$D75*(1-$I$3)/$D$66,"")</f>
        <v/>
      </c>
      <c r="Y75" s="58">
        <f t="shared" ref="Y75:Y94" si="23">D75-SUM(E75:X75)</f>
        <v>0</v>
      </c>
    </row>
    <row r="76" spans="1:25" x14ac:dyDescent="0.15">
      <c r="B76" s="69"/>
      <c r="C76" s="70">
        <v>31</v>
      </c>
      <c r="D76" s="19">
        <v>0</v>
      </c>
      <c r="E76" s="61" t="str">
        <f t="shared" si="22"/>
        <v/>
      </c>
      <c r="F76" s="61" t="str">
        <f>IF(AND($C76&lt;F$68,COUNT($E76:E76)&lt;$D$66),$D76*(1-$I$3)/$D$66,"")</f>
        <v/>
      </c>
      <c r="G76" s="61">
        <f>IF(AND($C76&lt;G$68,COUNT($E76:F76)&lt;$D$66),$D76*(1-$I$3)/$D$66,"")</f>
        <v>0</v>
      </c>
      <c r="H76" s="61">
        <f>IF(AND($C76&lt;H$68,COUNT($E76:G76)&lt;$D$66),$D76*(1-$I$3)/$D$66,"")</f>
        <v>0</v>
      </c>
      <c r="I76" s="61">
        <f>IF(AND($C76&lt;I$68,COUNT($E76:H76)&lt;$D$66),$D76*(1-$I$3)/$D$66,"")</f>
        <v>0</v>
      </c>
      <c r="J76" s="61">
        <f>IF(AND($C76&lt;J$68,COUNT($E76:I76)&lt;$D$66),$D76*(1-$I$3)/$D$66,"")</f>
        <v>0</v>
      </c>
      <c r="K76" s="61">
        <f>IF(AND($C76&lt;K$68,COUNT($E76:J76)&lt;$D$66),$D76*(1-$I$3)/$D$66,"")</f>
        <v>0</v>
      </c>
      <c r="L76" s="61">
        <f>IF(AND($C76&lt;L$68,COUNT($E76:K76)&lt;$D$66),$D76*(1-$I$3)/$D$66,"")</f>
        <v>0</v>
      </c>
      <c r="M76" s="61">
        <f>IF(AND($C76&lt;M$68,COUNT($E76:L76)&lt;$D$66),$D76*(1-$I$3)/$D$66,"")</f>
        <v>0</v>
      </c>
      <c r="N76" s="61">
        <f>IF(AND($C76&lt;N$68,COUNT($E76:M76)&lt;$D$66),$D76*(1-$I$3)/$D$66,"")</f>
        <v>0</v>
      </c>
      <c r="O76" s="61">
        <f>IF(AND($C76&lt;O$68,COUNT($E76:N76)&lt;$D$66),$D76*(1-$I$3)/$D$66,"")</f>
        <v>0</v>
      </c>
      <c r="P76" s="61">
        <f>IF(AND($C76&lt;P$68,COUNT($E76:O76)&lt;$D$66),$D76*(1-$I$3)/$D$66,"")</f>
        <v>0</v>
      </c>
      <c r="Q76" s="61" t="str">
        <f>IF(AND($C76&lt;Q$68,COUNT($E76:P76)&lt;$D$66),$D76*(1-$I$3)/$D$66,"")</f>
        <v/>
      </c>
      <c r="R76" s="61" t="str">
        <f>IF(AND($C76&lt;R$68,COUNT($E76:Q76)&lt;$D$66),$D76*(1-$I$3)/$D$66,"")</f>
        <v/>
      </c>
      <c r="S76" s="61" t="str">
        <f>IF(AND($C76&lt;S$68,COUNT($E76:R76)&lt;$D$66),$D76*(1-$I$3)/$D$66,"")</f>
        <v/>
      </c>
      <c r="T76" s="61" t="str">
        <f>IF(AND($C76&lt;T$68,COUNT($E76:S76)&lt;$D$66),$D76*(1-$I$3)/$D$66,"")</f>
        <v/>
      </c>
      <c r="U76" s="61" t="str">
        <f>IF(AND($C76&lt;U$68,COUNT($E76:T76)&lt;$D$66),$D76*(1-$I$3)/$D$66,"")</f>
        <v/>
      </c>
      <c r="V76" s="61" t="str">
        <f>IF(AND($C76&lt;V$68,COUNT($E76:U76)&lt;$D$66),$D76*(1-$I$3)/$D$66,"")</f>
        <v/>
      </c>
      <c r="W76" s="61" t="str">
        <f>IF(AND($C76&lt;W$68,COUNT($E76:V76)&lt;$D$66),$D76*(1-$I$3)/$D$66,"")</f>
        <v/>
      </c>
      <c r="X76" s="61" t="str">
        <f>IF(AND($C76&lt;X$68,COUNT($E76:W76)&lt;$D$66),$D76*(1-$I$3)/$D$66,"")</f>
        <v/>
      </c>
      <c r="Y76" s="61">
        <f t="shared" si="23"/>
        <v>0</v>
      </c>
    </row>
    <row r="77" spans="1:25" x14ac:dyDescent="0.15">
      <c r="B77" s="69"/>
      <c r="C77" s="70">
        <v>32</v>
      </c>
      <c r="D77" s="19">
        <v>0</v>
      </c>
      <c r="E77" s="61" t="str">
        <f t="shared" si="22"/>
        <v/>
      </c>
      <c r="F77" s="61" t="str">
        <f>IF(AND($C77&lt;F$68,COUNT($E77:E77)&lt;$D$66),$D77*(1-$I$3)/$D$66,"")</f>
        <v/>
      </c>
      <c r="G77" s="61" t="str">
        <f>IF(AND($C77&lt;G$68,COUNT($E77:F77)&lt;$D$66),$D77*(1-$I$3)/$D$66,"")</f>
        <v/>
      </c>
      <c r="H77" s="61">
        <f>IF(AND($C77&lt;H$68,COUNT($E77:G77)&lt;$D$66),$D77*(1-$I$3)/$D$66,"")</f>
        <v>0</v>
      </c>
      <c r="I77" s="61">
        <f>IF(AND($C77&lt;I$68,COUNT($E77:H77)&lt;$D$66),$D77*(1-$I$3)/$D$66,"")</f>
        <v>0</v>
      </c>
      <c r="J77" s="61">
        <f>IF(AND($C77&lt;J$68,COUNT($E77:I77)&lt;$D$66),$D77*(1-$I$3)/$D$66,"")</f>
        <v>0</v>
      </c>
      <c r="K77" s="61">
        <f>IF(AND($C77&lt;K$68,COUNT($E77:J77)&lt;$D$66),$D77*(1-$I$3)/$D$66,"")</f>
        <v>0</v>
      </c>
      <c r="L77" s="61">
        <f>IF(AND($C77&lt;L$68,COUNT($E77:K77)&lt;$D$66),$D77*(1-$I$3)/$D$66,"")</f>
        <v>0</v>
      </c>
      <c r="M77" s="61">
        <f>IF(AND($C77&lt;M$68,COUNT($E77:L77)&lt;$D$66),$D77*(1-$I$3)/$D$66,"")</f>
        <v>0</v>
      </c>
      <c r="N77" s="61">
        <f>IF(AND($C77&lt;N$68,COUNT($E77:M77)&lt;$D$66),$D77*(1-$I$3)/$D$66,"")</f>
        <v>0</v>
      </c>
      <c r="O77" s="61">
        <f>IF(AND($C77&lt;O$68,COUNT($E77:N77)&lt;$D$66),$D77*(1-$I$3)/$D$66,"")</f>
        <v>0</v>
      </c>
      <c r="P77" s="61">
        <f>IF(AND($C77&lt;P$68,COUNT($E77:O77)&lt;$D$66),$D77*(1-$I$3)/$D$66,"")</f>
        <v>0</v>
      </c>
      <c r="Q77" s="61">
        <f>IF(AND($C77&lt;Q$68,COUNT($E77:P77)&lt;$D$66),$D77*(1-$I$3)/$D$66,"")</f>
        <v>0</v>
      </c>
      <c r="R77" s="61" t="str">
        <f>IF(AND($C77&lt;R$68,COUNT($E77:Q77)&lt;$D$66),$D77*(1-$I$3)/$D$66,"")</f>
        <v/>
      </c>
      <c r="S77" s="61" t="str">
        <f>IF(AND($C77&lt;S$68,COUNT($E77:R77)&lt;$D$66),$D77*(1-$I$3)/$D$66,"")</f>
        <v/>
      </c>
      <c r="T77" s="61" t="str">
        <f>IF(AND($C77&lt;T$68,COUNT($E77:S77)&lt;$D$66),$D77*(1-$I$3)/$D$66,"")</f>
        <v/>
      </c>
      <c r="U77" s="61" t="str">
        <f>IF(AND($C77&lt;U$68,COUNT($E77:T77)&lt;$D$66),$D77*(1-$I$3)/$D$66,"")</f>
        <v/>
      </c>
      <c r="V77" s="61" t="str">
        <f>IF(AND($C77&lt;V$68,COUNT($E77:U77)&lt;$D$66),$D77*(1-$I$3)/$D$66,"")</f>
        <v/>
      </c>
      <c r="W77" s="61" t="str">
        <f>IF(AND($C77&lt;W$68,COUNT($E77:V77)&lt;$D$66),$D77*(1-$I$3)/$D$66,"")</f>
        <v/>
      </c>
      <c r="X77" s="61" t="str">
        <f>IF(AND($C77&lt;X$68,COUNT($E77:W77)&lt;$D$66),$D77*(1-$I$3)/$D$66,"")</f>
        <v/>
      </c>
      <c r="Y77" s="61">
        <f t="shared" si="23"/>
        <v>0</v>
      </c>
    </row>
    <row r="78" spans="1:25" x14ac:dyDescent="0.15">
      <c r="B78" s="69"/>
      <c r="C78" s="70">
        <v>33</v>
      </c>
      <c r="D78" s="19">
        <v>0</v>
      </c>
      <c r="E78" s="61" t="str">
        <f t="shared" si="22"/>
        <v/>
      </c>
      <c r="F78" s="61" t="str">
        <f>IF(AND($C78&lt;F$68,COUNT($E78:E78)&lt;$D$66),$D78*(1-$I$3)/$D$66,"")</f>
        <v/>
      </c>
      <c r="G78" s="61" t="str">
        <f>IF(AND($C78&lt;G$68,COUNT($E78:F78)&lt;$D$66),$D78*(1-$I$3)/$D$66,"")</f>
        <v/>
      </c>
      <c r="H78" s="61" t="str">
        <f>IF(AND($C78&lt;H$68,COUNT($E78:G78)&lt;$D$66),$D78*(1-$I$3)/$D$66,"")</f>
        <v/>
      </c>
      <c r="I78" s="61">
        <f>IF(AND($C78&lt;I$68,COUNT($E78:H78)&lt;$D$66),$D78*(1-$I$3)/$D$66,"")</f>
        <v>0</v>
      </c>
      <c r="J78" s="61">
        <f>IF(AND($C78&lt;J$68,COUNT($E78:I78)&lt;$D$66),$D78*(1-$I$3)/$D$66,"")</f>
        <v>0</v>
      </c>
      <c r="K78" s="61">
        <f>IF(AND($C78&lt;K$68,COUNT($E78:J78)&lt;$D$66),$D78*(1-$I$3)/$D$66,"")</f>
        <v>0</v>
      </c>
      <c r="L78" s="61">
        <f>IF(AND($C78&lt;L$68,COUNT($E78:K78)&lt;$D$66),$D78*(1-$I$3)/$D$66,"")</f>
        <v>0</v>
      </c>
      <c r="M78" s="61">
        <f>IF(AND($C78&lt;M$68,COUNT($E78:L78)&lt;$D$66),$D78*(1-$I$3)/$D$66,"")</f>
        <v>0</v>
      </c>
      <c r="N78" s="61">
        <f>IF(AND($C78&lt;N$68,COUNT($E78:M78)&lt;$D$66),$D78*(1-$I$3)/$D$66,"")</f>
        <v>0</v>
      </c>
      <c r="O78" s="61">
        <f>IF(AND($C78&lt;O$68,COUNT($E78:N78)&lt;$D$66),$D78*(1-$I$3)/$D$66,"")</f>
        <v>0</v>
      </c>
      <c r="P78" s="61">
        <f>IF(AND($C78&lt;P$68,COUNT($E78:O78)&lt;$D$66),$D78*(1-$I$3)/$D$66,"")</f>
        <v>0</v>
      </c>
      <c r="Q78" s="61">
        <f>IF(AND($C78&lt;Q$68,COUNT($E78:P78)&lt;$D$66),$D78*(1-$I$3)/$D$66,"")</f>
        <v>0</v>
      </c>
      <c r="R78" s="61">
        <f>IF(AND($C78&lt;R$68,COUNT($E78:Q78)&lt;$D$66),$D78*(1-$I$3)/$D$66,"")</f>
        <v>0</v>
      </c>
      <c r="S78" s="61" t="str">
        <f>IF(AND($C78&lt;S$68,COUNT($E78:R78)&lt;$D$66),$D78*(1-$I$3)/$D$66,"")</f>
        <v/>
      </c>
      <c r="T78" s="61" t="str">
        <f>IF(AND($C78&lt;T$68,COUNT($E78:S78)&lt;$D$66),$D78*(1-$I$3)/$D$66,"")</f>
        <v/>
      </c>
      <c r="U78" s="61" t="str">
        <f>IF(AND($C78&lt;U$68,COUNT($E78:T78)&lt;$D$66),$D78*(1-$I$3)/$D$66,"")</f>
        <v/>
      </c>
      <c r="V78" s="61" t="str">
        <f>IF(AND($C78&lt;V$68,COUNT($E78:U78)&lt;$D$66),$D78*(1-$I$3)/$D$66,"")</f>
        <v/>
      </c>
      <c r="W78" s="61" t="str">
        <f>IF(AND($C78&lt;W$68,COUNT($E78:V78)&lt;$D$66),$D78*(1-$I$3)/$D$66,"")</f>
        <v/>
      </c>
      <c r="X78" s="61" t="str">
        <f>IF(AND($C78&lt;X$68,COUNT($E78:W78)&lt;$D$66),$D78*(1-$I$3)/$D$66,"")</f>
        <v/>
      </c>
      <c r="Y78" s="61">
        <f t="shared" si="23"/>
        <v>0</v>
      </c>
    </row>
    <row r="79" spans="1:25" x14ac:dyDescent="0.15">
      <c r="B79" s="69"/>
      <c r="C79" s="70">
        <v>34</v>
      </c>
      <c r="D79" s="19">
        <v>0</v>
      </c>
      <c r="E79" s="61" t="str">
        <f t="shared" si="22"/>
        <v/>
      </c>
      <c r="F79" s="61" t="str">
        <f>IF(AND($C79&lt;F$68,COUNT($E79:E79)&lt;$D$66),$D79*(1-$I$3)/$D$66,"")</f>
        <v/>
      </c>
      <c r="G79" s="61" t="str">
        <f>IF(AND($C79&lt;G$68,COUNT($E79:F79)&lt;$D$66),$D79*(1-$I$3)/$D$66,"")</f>
        <v/>
      </c>
      <c r="H79" s="61" t="str">
        <f>IF(AND($C79&lt;H$68,COUNT($E79:G79)&lt;$D$66),$D79*(1-$I$3)/$D$66,"")</f>
        <v/>
      </c>
      <c r="I79" s="61" t="str">
        <f>IF(AND($C79&lt;I$68,COUNT($E79:H79)&lt;$D$66),$D79*(1-$I$3)/$D$66,"")</f>
        <v/>
      </c>
      <c r="J79" s="61">
        <f>IF(AND($C79&lt;J$68,COUNT($E79:I79)&lt;$D$66),$D79*(1-$I$3)/$D$66,"")</f>
        <v>0</v>
      </c>
      <c r="K79" s="61">
        <f>IF(AND($C79&lt;K$68,COUNT($E79:J79)&lt;$D$66),$D79*(1-$I$3)/$D$66,"")</f>
        <v>0</v>
      </c>
      <c r="L79" s="61">
        <f>IF(AND($C79&lt;L$68,COUNT($E79:K79)&lt;$D$66),$D79*(1-$I$3)/$D$66,"")</f>
        <v>0</v>
      </c>
      <c r="M79" s="61">
        <f>IF(AND($C79&lt;M$68,COUNT($E79:L79)&lt;$D$66),$D79*(1-$I$3)/$D$66,"")</f>
        <v>0</v>
      </c>
      <c r="N79" s="61">
        <f>IF(AND($C79&lt;N$68,COUNT($E79:M79)&lt;$D$66),$D79*(1-$I$3)/$D$66,"")</f>
        <v>0</v>
      </c>
      <c r="O79" s="61">
        <f>IF(AND($C79&lt;O$68,COUNT($E79:N79)&lt;$D$66),$D79*(1-$I$3)/$D$66,"")</f>
        <v>0</v>
      </c>
      <c r="P79" s="61">
        <f>IF(AND($C79&lt;P$68,COUNT($E79:O79)&lt;$D$66),$D79*(1-$I$3)/$D$66,"")</f>
        <v>0</v>
      </c>
      <c r="Q79" s="61">
        <f>IF(AND($C79&lt;Q$68,COUNT($E79:P79)&lt;$D$66),$D79*(1-$I$3)/$D$66,"")</f>
        <v>0</v>
      </c>
      <c r="R79" s="61">
        <f>IF(AND($C79&lt;R$68,COUNT($E79:Q79)&lt;$D$66),$D79*(1-$I$3)/$D$66,"")</f>
        <v>0</v>
      </c>
      <c r="S79" s="61">
        <f>IF(AND($C79&lt;S$68,COUNT($E79:R79)&lt;$D$66),$D79*(1-$I$3)/$D$66,"")</f>
        <v>0</v>
      </c>
      <c r="T79" s="61" t="str">
        <f>IF(AND($C79&lt;T$68,COUNT($E79:S79)&lt;$D$66),$D79*(1-$I$3)/$D$66,"")</f>
        <v/>
      </c>
      <c r="U79" s="61" t="str">
        <f>IF(AND($C79&lt;U$68,COUNT($E79:T79)&lt;$D$66),$D79*(1-$I$3)/$D$66,"")</f>
        <v/>
      </c>
      <c r="V79" s="61" t="str">
        <f>IF(AND($C79&lt;V$68,COUNT($E79:U79)&lt;$D$66),$D79*(1-$I$3)/$D$66,"")</f>
        <v/>
      </c>
      <c r="W79" s="61" t="str">
        <f>IF(AND($C79&lt;W$68,COUNT($E79:V79)&lt;$D$66),$D79*(1-$I$3)/$D$66,"")</f>
        <v/>
      </c>
      <c r="X79" s="61" t="str">
        <f>IF(AND($C79&lt;X$68,COUNT($E79:W79)&lt;$D$66),$D79*(1-$I$3)/$D$66,"")</f>
        <v/>
      </c>
      <c r="Y79" s="61">
        <f t="shared" si="23"/>
        <v>0</v>
      </c>
    </row>
    <row r="80" spans="1:25" x14ac:dyDescent="0.15">
      <c r="B80" s="69"/>
      <c r="C80" s="70">
        <v>35</v>
      </c>
      <c r="D80" s="19">
        <v>0</v>
      </c>
      <c r="E80" s="61" t="str">
        <f t="shared" si="22"/>
        <v/>
      </c>
      <c r="F80" s="61" t="str">
        <f>IF(AND($C80&lt;F$68,COUNT($E80:E80)&lt;$D$66),$D80*(1-$I$3)/$D$66,"")</f>
        <v/>
      </c>
      <c r="G80" s="61" t="str">
        <f>IF(AND($C80&lt;G$68,COUNT($E80:F80)&lt;$D$66),$D80*(1-$I$3)/$D$66,"")</f>
        <v/>
      </c>
      <c r="H80" s="61" t="str">
        <f>IF(AND($C80&lt;H$68,COUNT($E80:G80)&lt;$D$66),$D80*(1-$I$3)/$D$66,"")</f>
        <v/>
      </c>
      <c r="I80" s="61" t="str">
        <f>IF(AND($C80&lt;I$68,COUNT($E80:H80)&lt;$D$66),$D80*(1-$I$3)/$D$66,"")</f>
        <v/>
      </c>
      <c r="J80" s="61" t="str">
        <f>IF(AND($C80&lt;J$68,COUNT($E80:I80)&lt;$D$66),$D80*(1-$I$3)/$D$66,"")</f>
        <v/>
      </c>
      <c r="K80" s="61">
        <f>IF(AND($C80&lt;K$68,COUNT($E80:J80)&lt;$D$66),$D80*(1-$I$3)/$D$66,"")</f>
        <v>0</v>
      </c>
      <c r="L80" s="61">
        <f>IF(AND($C80&lt;L$68,COUNT($E80:K80)&lt;$D$66),$D80*(1-$I$3)/$D$66,"")</f>
        <v>0</v>
      </c>
      <c r="M80" s="61">
        <f>IF(AND($C80&lt;M$68,COUNT($E80:L80)&lt;$D$66),$D80*(1-$I$3)/$D$66,"")</f>
        <v>0</v>
      </c>
      <c r="N80" s="61">
        <f>IF(AND($C80&lt;N$68,COUNT($E80:M80)&lt;$D$66),$D80*(1-$I$3)/$D$66,"")</f>
        <v>0</v>
      </c>
      <c r="O80" s="61">
        <f>IF(AND($C80&lt;O$68,COUNT($E80:N80)&lt;$D$66),$D80*(1-$I$3)/$D$66,"")</f>
        <v>0</v>
      </c>
      <c r="P80" s="61">
        <f>IF(AND($C80&lt;P$68,COUNT($E80:O80)&lt;$D$66),$D80*(1-$I$3)/$D$66,"")</f>
        <v>0</v>
      </c>
      <c r="Q80" s="61">
        <f>IF(AND($C80&lt;Q$68,COUNT($E80:P80)&lt;$D$66),$D80*(1-$I$3)/$D$66,"")</f>
        <v>0</v>
      </c>
      <c r="R80" s="61">
        <f>IF(AND($C80&lt;R$68,COUNT($E80:Q80)&lt;$D$66),$D80*(1-$I$3)/$D$66,"")</f>
        <v>0</v>
      </c>
      <c r="S80" s="61">
        <f>IF(AND($C80&lt;S$68,COUNT($E80:R80)&lt;$D$66),$D80*(1-$I$3)/$D$66,"")</f>
        <v>0</v>
      </c>
      <c r="T80" s="61">
        <f>IF(AND($C80&lt;T$68,COUNT($E80:S80)&lt;$D$66),$D80*(1-$I$3)/$D$66,"")</f>
        <v>0</v>
      </c>
      <c r="U80" s="61" t="str">
        <f>IF(AND($C80&lt;U$68,COUNT($E80:T80)&lt;$D$66),$D80*(1-$I$3)/$D$66,"")</f>
        <v/>
      </c>
      <c r="V80" s="61" t="str">
        <f>IF(AND($C80&lt;V$68,COUNT($E80:U80)&lt;$D$66),$D80*(1-$I$3)/$D$66,"")</f>
        <v/>
      </c>
      <c r="W80" s="61" t="str">
        <f>IF(AND($C80&lt;W$68,COUNT($E80:V80)&lt;$D$66),$D80*(1-$I$3)/$D$66,"")</f>
        <v/>
      </c>
      <c r="X80" s="61" t="str">
        <f>IF(AND($C80&lt;X$68,COUNT($E80:W80)&lt;$D$66),$D80*(1-$I$3)/$D$66,"")</f>
        <v/>
      </c>
      <c r="Y80" s="61">
        <f t="shared" si="23"/>
        <v>0</v>
      </c>
    </row>
    <row r="81" spans="1:25" x14ac:dyDescent="0.15">
      <c r="B81" s="69"/>
      <c r="C81" s="70">
        <v>36</v>
      </c>
      <c r="D81" s="19">
        <v>0</v>
      </c>
      <c r="E81" s="61" t="str">
        <f t="shared" si="22"/>
        <v/>
      </c>
      <c r="F81" s="61" t="str">
        <f>IF(AND($C81&lt;F$68,COUNT($E81:E81)&lt;$D$66),$D81*(1-$I$3)/$D$66,"")</f>
        <v/>
      </c>
      <c r="G81" s="61" t="str">
        <f>IF(AND($C81&lt;G$68,COUNT($E81:F81)&lt;$D$66),$D81*(1-$I$3)/$D$66,"")</f>
        <v/>
      </c>
      <c r="H81" s="61" t="str">
        <f>IF(AND($C81&lt;H$68,COUNT($E81:G81)&lt;$D$66),$D81*(1-$I$3)/$D$66,"")</f>
        <v/>
      </c>
      <c r="I81" s="61" t="str">
        <f>IF(AND($C81&lt;I$68,COUNT($E81:H81)&lt;$D$66),$D81*(1-$I$3)/$D$66,"")</f>
        <v/>
      </c>
      <c r="J81" s="61" t="str">
        <f>IF(AND($C81&lt;J$68,COUNT($E81:I81)&lt;$D$66),$D81*(1-$I$3)/$D$66,"")</f>
        <v/>
      </c>
      <c r="K81" s="61" t="str">
        <f>IF(AND($C81&lt;K$68,COUNT($E81:J81)&lt;$D$66),$D81*(1-$I$3)/$D$66,"")</f>
        <v/>
      </c>
      <c r="L81" s="61">
        <f>IF(AND($C81&lt;L$68,COUNT($E81:K81)&lt;$D$66),$D81*(1-$I$3)/$D$66,"")</f>
        <v>0</v>
      </c>
      <c r="M81" s="61">
        <f>IF(AND($C81&lt;M$68,COUNT($E81:L81)&lt;$D$66),$D81*(1-$I$3)/$D$66,"")</f>
        <v>0</v>
      </c>
      <c r="N81" s="61">
        <f>IF(AND($C81&lt;N$68,COUNT($E81:M81)&lt;$D$66),$D81*(1-$I$3)/$D$66,"")</f>
        <v>0</v>
      </c>
      <c r="O81" s="61">
        <f>IF(AND($C81&lt;O$68,COUNT($E81:N81)&lt;$D$66),$D81*(1-$I$3)/$D$66,"")</f>
        <v>0</v>
      </c>
      <c r="P81" s="61">
        <f>IF(AND($C81&lt;P$68,COUNT($E81:O81)&lt;$D$66),$D81*(1-$I$3)/$D$66,"")</f>
        <v>0</v>
      </c>
      <c r="Q81" s="61">
        <f>IF(AND($C81&lt;Q$68,COUNT($E81:P81)&lt;$D$66),$D81*(1-$I$3)/$D$66,"")</f>
        <v>0</v>
      </c>
      <c r="R81" s="61">
        <f>IF(AND($C81&lt;R$68,COUNT($E81:Q81)&lt;$D$66),$D81*(1-$I$3)/$D$66,"")</f>
        <v>0</v>
      </c>
      <c r="S81" s="61">
        <f>IF(AND($C81&lt;S$68,COUNT($E81:R81)&lt;$D$66),$D81*(1-$I$3)/$D$66,"")</f>
        <v>0</v>
      </c>
      <c r="T81" s="61">
        <f>IF(AND($C81&lt;T$68,COUNT($E81:S81)&lt;$D$66),$D81*(1-$I$3)/$D$66,"")</f>
        <v>0</v>
      </c>
      <c r="U81" s="61">
        <f>IF(AND($C81&lt;U$68,COUNT($E81:T81)&lt;$D$66),$D81*(1-$I$3)/$D$66,"")</f>
        <v>0</v>
      </c>
      <c r="V81" s="61" t="str">
        <f>IF(AND($C81&lt;V$68,COUNT($E81:U81)&lt;$D$66),$D81*(1-$I$3)/$D$66,"")</f>
        <v/>
      </c>
      <c r="W81" s="61" t="str">
        <f>IF(AND($C81&lt;W$68,COUNT($E81:V81)&lt;$D$66),$D81*(1-$I$3)/$D$66,"")</f>
        <v/>
      </c>
      <c r="X81" s="61" t="str">
        <f>IF(AND($C81&lt;X$68,COUNT($E81:W81)&lt;$D$66),$D81*(1-$I$3)/$D$66,"")</f>
        <v/>
      </c>
      <c r="Y81" s="61">
        <f t="shared" si="23"/>
        <v>0</v>
      </c>
    </row>
    <row r="82" spans="1:25" x14ac:dyDescent="0.15">
      <c r="B82" s="69"/>
      <c r="C82" s="70">
        <v>37</v>
      </c>
      <c r="D82" s="19">
        <v>0</v>
      </c>
      <c r="E82" s="61" t="str">
        <f t="shared" si="22"/>
        <v/>
      </c>
      <c r="F82" s="61" t="str">
        <f>IF(AND($C82&lt;F$68,COUNT($E82:E82)&lt;$D$66),$D82*(1-$I$3)/$D$66,"")</f>
        <v/>
      </c>
      <c r="G82" s="61" t="str">
        <f>IF(AND($C82&lt;G$68,COUNT($E82:F82)&lt;$D$66),$D82*(1-$I$3)/$D$66,"")</f>
        <v/>
      </c>
      <c r="H82" s="61" t="str">
        <f>IF(AND($C82&lt;H$68,COUNT($E82:G82)&lt;$D$66),$D82*(1-$I$3)/$D$66,"")</f>
        <v/>
      </c>
      <c r="I82" s="61" t="str">
        <f>IF(AND($C82&lt;I$68,COUNT($E82:H82)&lt;$D$66),$D82*(1-$I$3)/$D$66,"")</f>
        <v/>
      </c>
      <c r="J82" s="61" t="str">
        <f>IF(AND($C82&lt;J$68,COUNT($E82:I82)&lt;$D$66),$D82*(1-$I$3)/$D$66,"")</f>
        <v/>
      </c>
      <c r="K82" s="61" t="str">
        <f>IF(AND($C82&lt;K$68,COUNT($E82:J82)&lt;$D$66),$D82*(1-$I$3)/$D$66,"")</f>
        <v/>
      </c>
      <c r="L82" s="61" t="str">
        <f>IF(AND($C82&lt;L$68,COUNT($E82:K82)&lt;$D$66),$D82*(1-$I$3)/$D$66,"")</f>
        <v/>
      </c>
      <c r="M82" s="61">
        <f>IF(AND($C82&lt;M$68,COUNT($E82:L82)&lt;$D$66),$D82*(1-$I$3)/$D$66,"")</f>
        <v>0</v>
      </c>
      <c r="N82" s="61">
        <f>IF(AND($C82&lt;N$68,COUNT($E82:M82)&lt;$D$66),$D82*(1-$I$3)/$D$66,"")</f>
        <v>0</v>
      </c>
      <c r="O82" s="61">
        <f>IF(AND($C82&lt;O$68,COUNT($E82:N82)&lt;$D$66),$D82*(1-$I$3)/$D$66,"")</f>
        <v>0</v>
      </c>
      <c r="P82" s="61">
        <f>IF(AND($C82&lt;P$68,COUNT($E82:O82)&lt;$D$66),$D82*(1-$I$3)/$D$66,"")</f>
        <v>0</v>
      </c>
      <c r="Q82" s="61">
        <f>IF(AND($C82&lt;Q$68,COUNT($E82:P82)&lt;$D$66),$D82*(1-$I$3)/$D$66,"")</f>
        <v>0</v>
      </c>
      <c r="R82" s="61">
        <f>IF(AND($C82&lt;R$68,COUNT($E82:Q82)&lt;$D$66),$D82*(1-$I$3)/$D$66,"")</f>
        <v>0</v>
      </c>
      <c r="S82" s="61">
        <f>IF(AND($C82&lt;S$68,COUNT($E82:R82)&lt;$D$66),$D82*(1-$I$3)/$D$66,"")</f>
        <v>0</v>
      </c>
      <c r="T82" s="61">
        <f>IF(AND($C82&lt;T$68,COUNT($E82:S82)&lt;$D$66),$D82*(1-$I$3)/$D$66,"")</f>
        <v>0</v>
      </c>
      <c r="U82" s="61">
        <f>IF(AND($C82&lt;U$68,COUNT($E82:T82)&lt;$D$66),$D82*(1-$I$3)/$D$66,"")</f>
        <v>0</v>
      </c>
      <c r="V82" s="61">
        <f>IF(AND($C82&lt;V$68,COUNT($E82:U82)&lt;$D$66),$D82*(1-$I$3)/$D$66,"")</f>
        <v>0</v>
      </c>
      <c r="W82" s="61" t="str">
        <f>IF(AND($C82&lt;W$68,COUNT($E82:V82)&lt;$D$66),$D82*(1-$I$3)/$D$66,"")</f>
        <v/>
      </c>
      <c r="X82" s="61" t="str">
        <f>IF(AND($C82&lt;X$68,COUNT($E82:W82)&lt;$D$66),$D82*(1-$I$3)/$D$66,"")</f>
        <v/>
      </c>
      <c r="Y82" s="61">
        <f t="shared" si="23"/>
        <v>0</v>
      </c>
    </row>
    <row r="83" spans="1:25" x14ac:dyDescent="0.15">
      <c r="B83" s="69"/>
      <c r="C83" s="70">
        <v>38</v>
      </c>
      <c r="D83" s="19">
        <v>0</v>
      </c>
      <c r="E83" s="61" t="str">
        <f t="shared" si="22"/>
        <v/>
      </c>
      <c r="F83" s="61" t="str">
        <f>IF(AND($C83&lt;F$68,COUNT($E83:E83)&lt;$D$66),$D83*(1-$I$3)/$D$66,"")</f>
        <v/>
      </c>
      <c r="G83" s="61" t="str">
        <f>IF(AND($C83&lt;G$68,COUNT($E83:F83)&lt;$D$66),$D83*(1-$I$3)/$D$66,"")</f>
        <v/>
      </c>
      <c r="H83" s="61" t="str">
        <f>IF(AND($C83&lt;H$68,COUNT($E83:G83)&lt;$D$66),$D83*(1-$I$3)/$D$66,"")</f>
        <v/>
      </c>
      <c r="I83" s="61" t="str">
        <f>IF(AND($C83&lt;I$68,COUNT($E83:H83)&lt;$D$66),$D83*(1-$I$3)/$D$66,"")</f>
        <v/>
      </c>
      <c r="J83" s="61" t="str">
        <f>IF(AND($C83&lt;J$68,COUNT($E83:I83)&lt;$D$66),$D83*(1-$I$3)/$D$66,"")</f>
        <v/>
      </c>
      <c r="K83" s="61" t="str">
        <f>IF(AND($C83&lt;K$68,COUNT($E83:J83)&lt;$D$66),$D83*(1-$I$3)/$D$66,"")</f>
        <v/>
      </c>
      <c r="L83" s="61" t="str">
        <f>IF(AND($C83&lt;L$68,COUNT($E83:K83)&lt;$D$66),$D83*(1-$I$3)/$D$66,"")</f>
        <v/>
      </c>
      <c r="M83" s="61" t="str">
        <f>IF(AND($C83&lt;M$68,COUNT($E83:L83)&lt;$D$66),$D83*(1-$I$3)/$D$66,"")</f>
        <v/>
      </c>
      <c r="N83" s="61">
        <f>IF(AND($C83&lt;N$68,COUNT($E83:M83)&lt;$D$66),$D83*(1-$I$3)/$D$66,"")</f>
        <v>0</v>
      </c>
      <c r="O83" s="61">
        <f>IF(AND($C83&lt;O$68,COUNT($E83:N83)&lt;$D$66),$D83*(1-$I$3)/$D$66,"")</f>
        <v>0</v>
      </c>
      <c r="P83" s="61">
        <f>IF(AND($C83&lt;P$68,COUNT($E83:O83)&lt;$D$66),$D83*(1-$I$3)/$D$66,"")</f>
        <v>0</v>
      </c>
      <c r="Q83" s="61">
        <f>IF(AND($C83&lt;Q$68,COUNT($E83:P83)&lt;$D$66),$D83*(1-$I$3)/$D$66,"")</f>
        <v>0</v>
      </c>
      <c r="R83" s="61">
        <f>IF(AND($C83&lt;R$68,COUNT($E83:Q83)&lt;$D$66),$D83*(1-$I$3)/$D$66,"")</f>
        <v>0</v>
      </c>
      <c r="S83" s="61">
        <f>IF(AND($C83&lt;S$68,COUNT($E83:R83)&lt;$D$66),$D83*(1-$I$3)/$D$66,"")</f>
        <v>0</v>
      </c>
      <c r="T83" s="61">
        <f>IF(AND($C83&lt;T$68,COUNT($E83:S83)&lt;$D$66),$D83*(1-$I$3)/$D$66,"")</f>
        <v>0</v>
      </c>
      <c r="U83" s="61">
        <f>IF(AND($C83&lt;U$68,COUNT($E83:T83)&lt;$D$66),$D83*(1-$I$3)/$D$66,"")</f>
        <v>0</v>
      </c>
      <c r="V83" s="61">
        <f>IF(AND($C83&lt;V$68,COUNT($E83:U83)&lt;$D$66),$D83*(1-$I$3)/$D$66,"")</f>
        <v>0</v>
      </c>
      <c r="W83" s="61">
        <f>IF(AND($C83&lt;W$68,COUNT($E83:V83)&lt;$D$66),$D83*(1-$I$3)/$D$66,"")</f>
        <v>0</v>
      </c>
      <c r="X83" s="61" t="str">
        <f>IF(AND($C83&lt;X$68,COUNT($E83:W83)&lt;$D$66),$D83*(1-$I$3)/$D$66,"")</f>
        <v/>
      </c>
      <c r="Y83" s="61">
        <f t="shared" si="23"/>
        <v>0</v>
      </c>
    </row>
    <row r="84" spans="1:25" x14ac:dyDescent="0.15">
      <c r="B84" s="69"/>
      <c r="C84" s="70">
        <v>39</v>
      </c>
      <c r="D84" s="19">
        <v>0</v>
      </c>
      <c r="E84" s="61" t="str">
        <f t="shared" si="22"/>
        <v/>
      </c>
      <c r="F84" s="61" t="str">
        <f>IF(AND($C84&lt;F$68,COUNT($E84:E84)&lt;$D$66),$D84*(1-$I$3)/$D$66,"")</f>
        <v/>
      </c>
      <c r="G84" s="61" t="str">
        <f>IF(AND($C84&lt;G$68,COUNT($E84:F84)&lt;$D$66),$D84*(1-$I$3)/$D$66,"")</f>
        <v/>
      </c>
      <c r="H84" s="61" t="str">
        <f>IF(AND($C84&lt;H$68,COUNT($E84:G84)&lt;$D$66),$D84*(1-$I$3)/$D$66,"")</f>
        <v/>
      </c>
      <c r="I84" s="61" t="str">
        <f>IF(AND($C84&lt;I$68,COUNT($E84:H84)&lt;$D$66),$D84*(1-$I$3)/$D$66,"")</f>
        <v/>
      </c>
      <c r="J84" s="61" t="str">
        <f>IF(AND($C84&lt;J$68,COUNT($E84:I84)&lt;$D$66),$D84*(1-$I$3)/$D$66,"")</f>
        <v/>
      </c>
      <c r="K84" s="61" t="str">
        <f>IF(AND($C84&lt;K$68,COUNT($E84:J84)&lt;$D$66),$D84*(1-$I$3)/$D$66,"")</f>
        <v/>
      </c>
      <c r="L84" s="61" t="str">
        <f>IF(AND($C84&lt;L$68,COUNT($E84:K84)&lt;$D$66),$D84*(1-$I$3)/$D$66,"")</f>
        <v/>
      </c>
      <c r="M84" s="61" t="str">
        <f>IF(AND($C84&lt;M$68,COUNT($E84:L84)&lt;$D$66),$D84*(1-$I$3)/$D$66,"")</f>
        <v/>
      </c>
      <c r="N84" s="61" t="str">
        <f>IF(AND($C84&lt;N$68,COUNT($E84:M84)&lt;$D$66),$D84*(1-$I$3)/$D$66,"")</f>
        <v/>
      </c>
      <c r="O84" s="61">
        <f>IF(AND($C84&lt;O$68,COUNT($E84:N84)&lt;$D$66),$D84*(1-$I$3)/$D$66,"")</f>
        <v>0</v>
      </c>
      <c r="P84" s="61">
        <f>IF(AND($C84&lt;P$68,COUNT($E84:O84)&lt;$D$66),$D84*(1-$I$3)/$D$66,"")</f>
        <v>0</v>
      </c>
      <c r="Q84" s="61">
        <f>IF(AND($C84&lt;Q$68,COUNT($E84:P84)&lt;$D$66),$D84*(1-$I$3)/$D$66,"")</f>
        <v>0</v>
      </c>
      <c r="R84" s="61">
        <f>IF(AND($C84&lt;R$68,COUNT($E84:Q84)&lt;$D$66),$D84*(1-$I$3)/$D$66,"")</f>
        <v>0</v>
      </c>
      <c r="S84" s="61">
        <f>IF(AND($C84&lt;S$68,COUNT($E84:R84)&lt;$D$66),$D84*(1-$I$3)/$D$66,"")</f>
        <v>0</v>
      </c>
      <c r="T84" s="61">
        <f>IF(AND($C84&lt;T$68,COUNT($E84:S84)&lt;$D$66),$D84*(1-$I$3)/$D$66,"")</f>
        <v>0</v>
      </c>
      <c r="U84" s="61">
        <f>IF(AND($C84&lt;U$68,COUNT($E84:T84)&lt;$D$66),$D84*(1-$I$3)/$D$66,"")</f>
        <v>0</v>
      </c>
      <c r="V84" s="61">
        <f>IF(AND($C84&lt;V$68,COUNT($E84:U84)&lt;$D$66),$D84*(1-$I$3)/$D$66,"")</f>
        <v>0</v>
      </c>
      <c r="W84" s="61">
        <f>IF(AND($C84&lt;W$68,COUNT($E84:V84)&lt;$D$66),$D84*(1-$I$3)/$D$66,"")</f>
        <v>0</v>
      </c>
      <c r="X84" s="61">
        <f>IF(AND($C84&lt;X$68,COUNT($E84:W84)&lt;$D$66),$D84*(1-$I$3)/$D$66,"")</f>
        <v>0</v>
      </c>
      <c r="Y84" s="61">
        <f t="shared" si="23"/>
        <v>0</v>
      </c>
    </row>
    <row r="85" spans="1:25" x14ac:dyDescent="0.15">
      <c r="B85" s="69"/>
      <c r="C85" s="70">
        <v>40</v>
      </c>
      <c r="D85" s="19">
        <v>0</v>
      </c>
      <c r="E85" s="61" t="str">
        <f t="shared" si="22"/>
        <v/>
      </c>
      <c r="F85" s="61" t="str">
        <f>IF(AND($C85&lt;F$68,COUNT($E85:E85)&lt;$D$66),$D85*(1-$I$3)/$D$66,"")</f>
        <v/>
      </c>
      <c r="G85" s="61" t="str">
        <f>IF(AND($C85&lt;G$68,COUNT($E85:F85)&lt;$D$66),$D85*(1-$I$3)/$D$66,"")</f>
        <v/>
      </c>
      <c r="H85" s="61" t="str">
        <f>IF(AND($C85&lt;H$68,COUNT($E85:G85)&lt;$D$66),$D85*(1-$I$3)/$D$66,"")</f>
        <v/>
      </c>
      <c r="I85" s="61" t="str">
        <f>IF(AND($C85&lt;I$68,COUNT($E85:H85)&lt;$D$66),$D85*(1-$I$3)/$D$66,"")</f>
        <v/>
      </c>
      <c r="J85" s="61" t="str">
        <f>IF(AND($C85&lt;J$68,COUNT($E85:I85)&lt;$D$66),$D85*(1-$I$3)/$D$66,"")</f>
        <v/>
      </c>
      <c r="K85" s="61" t="str">
        <f>IF(AND($C85&lt;K$68,COUNT($E85:J85)&lt;$D$66),$D85*(1-$I$3)/$D$66,"")</f>
        <v/>
      </c>
      <c r="L85" s="61" t="str">
        <f>IF(AND($C85&lt;L$68,COUNT($E85:K85)&lt;$D$66),$D85*(1-$I$3)/$D$66,"")</f>
        <v/>
      </c>
      <c r="M85" s="61" t="str">
        <f>IF(AND($C85&lt;M$68,COUNT($E85:L85)&lt;$D$66),$D85*(1-$I$3)/$D$66,"")</f>
        <v/>
      </c>
      <c r="N85" s="61" t="str">
        <f>IF(AND($C85&lt;N$68,COUNT($E85:M85)&lt;$D$66),$D85*(1-$I$3)/$D$66,"")</f>
        <v/>
      </c>
      <c r="O85" s="61" t="str">
        <f>IF(AND($C85&lt;O$68,COUNT($E85:N85)&lt;$D$66),$D85*(1-$I$3)/$D$66,"")</f>
        <v/>
      </c>
      <c r="P85" s="61">
        <f>IF(AND($C85&lt;P$68,COUNT($E85:O85)&lt;$D$66),$D85*(1-$I$3)/$D$66,"")</f>
        <v>0</v>
      </c>
      <c r="Q85" s="61">
        <f>IF(AND($C85&lt;Q$68,COUNT($E85:P85)&lt;$D$66),$D85*(1-$I$3)/$D$66,"")</f>
        <v>0</v>
      </c>
      <c r="R85" s="61">
        <f>IF(AND($C85&lt;R$68,COUNT($E85:Q85)&lt;$D$66),$D85*(1-$I$3)/$D$66,"")</f>
        <v>0</v>
      </c>
      <c r="S85" s="61">
        <f>IF(AND($C85&lt;S$68,COUNT($E85:R85)&lt;$D$66),$D85*(1-$I$3)/$D$66,"")</f>
        <v>0</v>
      </c>
      <c r="T85" s="61">
        <f>IF(AND($C85&lt;T$68,COUNT($E85:S85)&lt;$D$66),$D85*(1-$I$3)/$D$66,"")</f>
        <v>0</v>
      </c>
      <c r="U85" s="61">
        <f>IF(AND($C85&lt;U$68,COUNT($E85:T85)&lt;$D$66),$D85*(1-$I$3)/$D$66,"")</f>
        <v>0</v>
      </c>
      <c r="V85" s="61">
        <f>IF(AND($C85&lt;V$68,COUNT($E85:U85)&lt;$D$66),$D85*(1-$I$3)/$D$66,"")</f>
        <v>0</v>
      </c>
      <c r="W85" s="61">
        <f>IF(AND($C85&lt;W$68,COUNT($E85:V85)&lt;$D$66),$D85*(1-$I$3)/$D$66,"")</f>
        <v>0</v>
      </c>
      <c r="X85" s="61">
        <f>IF(AND($C85&lt;X$68,COUNT($E85:W85)&lt;$D$66),$D85*(1-$I$3)/$D$66,"")</f>
        <v>0</v>
      </c>
      <c r="Y85" s="61">
        <f t="shared" si="23"/>
        <v>0</v>
      </c>
    </row>
    <row r="86" spans="1:25" x14ac:dyDescent="0.15">
      <c r="B86" s="69"/>
      <c r="C86" s="70">
        <v>41</v>
      </c>
      <c r="D86" s="19">
        <v>0</v>
      </c>
      <c r="E86" s="61" t="str">
        <f t="shared" si="22"/>
        <v/>
      </c>
      <c r="F86" s="61" t="str">
        <f>IF(AND($C86&lt;F$68,COUNT($E86:E86)&lt;$D$66),$D86*(1-$I$3)/$D$66,"")</f>
        <v/>
      </c>
      <c r="G86" s="61" t="str">
        <f>IF(AND($C86&lt;G$68,COUNT($E86:F86)&lt;$D$66),$D86*(1-$I$3)/$D$66,"")</f>
        <v/>
      </c>
      <c r="H86" s="61" t="str">
        <f>IF(AND($C86&lt;H$68,COUNT($E86:G86)&lt;$D$66),$D86*(1-$I$3)/$D$66,"")</f>
        <v/>
      </c>
      <c r="I86" s="61" t="str">
        <f>IF(AND($C86&lt;I$68,COUNT($E86:H86)&lt;$D$66),$D86*(1-$I$3)/$D$66,"")</f>
        <v/>
      </c>
      <c r="J86" s="61" t="str">
        <f>IF(AND($C86&lt;J$68,COUNT($E86:I86)&lt;$D$66),$D86*(1-$I$3)/$D$66,"")</f>
        <v/>
      </c>
      <c r="K86" s="61" t="str">
        <f>IF(AND($C86&lt;K$68,COUNT($E86:J86)&lt;$D$66),$D86*(1-$I$3)/$D$66,"")</f>
        <v/>
      </c>
      <c r="L86" s="61" t="str">
        <f>IF(AND($C86&lt;L$68,COUNT($E86:K86)&lt;$D$66),$D86*(1-$I$3)/$D$66,"")</f>
        <v/>
      </c>
      <c r="M86" s="61" t="str">
        <f>IF(AND($C86&lt;M$68,COUNT($E86:L86)&lt;$D$66),$D86*(1-$I$3)/$D$66,"")</f>
        <v/>
      </c>
      <c r="N86" s="61" t="str">
        <f>IF(AND($C86&lt;N$68,COUNT($E86:M86)&lt;$D$66),$D86*(1-$I$3)/$D$66,"")</f>
        <v/>
      </c>
      <c r="O86" s="61" t="str">
        <f>IF(AND($C86&lt;O$68,COUNT($E86:N86)&lt;$D$66),$D86*(1-$I$3)/$D$66,"")</f>
        <v/>
      </c>
      <c r="P86" s="61" t="str">
        <f>IF(AND($C86&lt;P$68,COUNT($E86:O86)&lt;$D$66),$D86*(1-$I$3)/$D$66,"")</f>
        <v/>
      </c>
      <c r="Q86" s="61">
        <f>IF(AND($C86&lt;Q$68,COUNT($E86:P86)&lt;$D$66),$D86*(1-$I$3)/$D$66,"")</f>
        <v>0</v>
      </c>
      <c r="R86" s="61">
        <f>IF(AND($C86&lt;R$68,COUNT($E86:Q86)&lt;$D$66),$D86*(1-$I$3)/$D$66,"")</f>
        <v>0</v>
      </c>
      <c r="S86" s="61">
        <f>IF(AND($C86&lt;S$68,COUNT($E86:R86)&lt;$D$66),$D86*(1-$I$3)/$D$66,"")</f>
        <v>0</v>
      </c>
      <c r="T86" s="61">
        <f>IF(AND($C86&lt;T$68,COUNT($E86:S86)&lt;$D$66),$D86*(1-$I$3)/$D$66,"")</f>
        <v>0</v>
      </c>
      <c r="U86" s="61">
        <f>IF(AND($C86&lt;U$68,COUNT($E86:T86)&lt;$D$66),$D86*(1-$I$3)/$D$66,"")</f>
        <v>0</v>
      </c>
      <c r="V86" s="61">
        <f>IF(AND($C86&lt;V$68,COUNT($E86:U86)&lt;$D$66),$D86*(1-$I$3)/$D$66,"")</f>
        <v>0</v>
      </c>
      <c r="W86" s="61">
        <f>IF(AND($C86&lt;W$68,COUNT($E86:V86)&lt;$D$66),$D86*(1-$I$3)/$D$66,"")</f>
        <v>0</v>
      </c>
      <c r="X86" s="61">
        <f>IF(AND($C86&lt;X$68,COUNT($E86:W86)&lt;$D$66),$D86*(1-$I$3)/$D$66,"")</f>
        <v>0</v>
      </c>
      <c r="Y86" s="61">
        <f t="shared" si="23"/>
        <v>0</v>
      </c>
    </row>
    <row r="87" spans="1:25" x14ac:dyDescent="0.15">
      <c r="B87" s="69"/>
      <c r="C87" s="70">
        <v>42</v>
      </c>
      <c r="D87" s="19">
        <v>0</v>
      </c>
      <c r="E87" s="61" t="str">
        <f t="shared" si="22"/>
        <v/>
      </c>
      <c r="F87" s="61" t="str">
        <f>IF(AND($C87&lt;F$68,COUNT($E87:E87)&lt;$D$66),$D87*(1-$I$3)/$D$66,"")</f>
        <v/>
      </c>
      <c r="G87" s="61" t="str">
        <f>IF(AND($C87&lt;G$68,COUNT($E87:F87)&lt;$D$66),$D87*(1-$I$3)/$D$66,"")</f>
        <v/>
      </c>
      <c r="H87" s="61" t="str">
        <f>IF(AND($C87&lt;H$68,COUNT($E87:G87)&lt;$D$66),$D87*(1-$I$3)/$D$66,"")</f>
        <v/>
      </c>
      <c r="I87" s="61" t="str">
        <f>IF(AND($C87&lt;I$68,COUNT($E87:H87)&lt;$D$66),$D87*(1-$I$3)/$D$66,"")</f>
        <v/>
      </c>
      <c r="J87" s="61" t="str">
        <f>IF(AND($C87&lt;J$68,COUNT($E87:I87)&lt;$D$66),$D87*(1-$I$3)/$D$66,"")</f>
        <v/>
      </c>
      <c r="K87" s="61" t="str">
        <f>IF(AND($C87&lt;K$68,COUNT($E87:J87)&lt;$D$66),$D87*(1-$I$3)/$D$66,"")</f>
        <v/>
      </c>
      <c r="L87" s="61" t="str">
        <f>IF(AND($C87&lt;L$68,COUNT($E87:K87)&lt;$D$66),$D87*(1-$I$3)/$D$66,"")</f>
        <v/>
      </c>
      <c r="M87" s="61" t="str">
        <f>IF(AND($C87&lt;M$68,COUNT($E87:L87)&lt;$D$66),$D87*(1-$I$3)/$D$66,"")</f>
        <v/>
      </c>
      <c r="N87" s="61" t="str">
        <f>IF(AND($C87&lt;N$68,COUNT($E87:M87)&lt;$D$66),$D87*(1-$I$3)/$D$66,"")</f>
        <v/>
      </c>
      <c r="O87" s="61" t="str">
        <f>IF(AND($C87&lt;O$68,COUNT($E87:N87)&lt;$D$66),$D87*(1-$I$3)/$D$66,"")</f>
        <v/>
      </c>
      <c r="P87" s="61" t="str">
        <f>IF(AND($C87&lt;P$68,COUNT($E87:O87)&lt;$D$66),$D87*(1-$I$3)/$D$66,"")</f>
        <v/>
      </c>
      <c r="Q87" s="61" t="str">
        <f>IF(AND($C87&lt;Q$68,COUNT($E87:P87)&lt;$D$66),$D87*(1-$I$3)/$D$66,"")</f>
        <v/>
      </c>
      <c r="R87" s="61">
        <f>IF(AND($C87&lt;R$68,COUNT($E87:Q87)&lt;$D$66),$D87*(1-$I$3)/$D$66,"")</f>
        <v>0</v>
      </c>
      <c r="S87" s="61">
        <f>IF(AND($C87&lt;S$68,COUNT($E87:R87)&lt;$D$66),$D87*(1-$I$3)/$D$66,"")</f>
        <v>0</v>
      </c>
      <c r="T87" s="61">
        <f>IF(AND($C87&lt;T$68,COUNT($E87:S87)&lt;$D$66),$D87*(1-$I$3)/$D$66,"")</f>
        <v>0</v>
      </c>
      <c r="U87" s="61">
        <f>IF(AND($C87&lt;U$68,COUNT($E87:T87)&lt;$D$66),$D87*(1-$I$3)/$D$66,"")</f>
        <v>0</v>
      </c>
      <c r="V87" s="61">
        <f>IF(AND($C87&lt;V$68,COUNT($E87:U87)&lt;$D$66),$D87*(1-$I$3)/$D$66,"")</f>
        <v>0</v>
      </c>
      <c r="W87" s="61">
        <f>IF(AND($C87&lt;W$68,COUNT($E87:V87)&lt;$D$66),$D87*(1-$I$3)/$D$66,"")</f>
        <v>0</v>
      </c>
      <c r="X87" s="61">
        <f>IF(AND($C87&lt;X$68,COUNT($E87:W87)&lt;$D$66),$D87*(1-$I$3)/$D$66,"")</f>
        <v>0</v>
      </c>
      <c r="Y87" s="61">
        <f t="shared" si="23"/>
        <v>0</v>
      </c>
    </row>
    <row r="88" spans="1:25" x14ac:dyDescent="0.15">
      <c r="B88" s="69"/>
      <c r="C88" s="70">
        <v>43</v>
      </c>
      <c r="D88" s="19">
        <v>0</v>
      </c>
      <c r="E88" s="61" t="str">
        <f t="shared" si="22"/>
        <v/>
      </c>
      <c r="F88" s="61" t="str">
        <f>IF(AND($C88&lt;F$68,COUNT($E88:E88)&lt;$D$66),$D88*(1-$I$3)/$D$66,"")</f>
        <v/>
      </c>
      <c r="G88" s="61" t="str">
        <f>IF(AND($C88&lt;G$68,COUNT($E88:F88)&lt;$D$66),$D88*(1-$I$3)/$D$66,"")</f>
        <v/>
      </c>
      <c r="H88" s="61" t="str">
        <f>IF(AND($C88&lt;H$68,COUNT($E88:G88)&lt;$D$66),$D88*(1-$I$3)/$D$66,"")</f>
        <v/>
      </c>
      <c r="I88" s="61" t="str">
        <f>IF(AND($C88&lt;I$68,COUNT($E88:H88)&lt;$D$66),$D88*(1-$I$3)/$D$66,"")</f>
        <v/>
      </c>
      <c r="J88" s="61" t="str">
        <f>IF(AND($C88&lt;J$68,COUNT($E88:I88)&lt;$D$66),$D88*(1-$I$3)/$D$66,"")</f>
        <v/>
      </c>
      <c r="K88" s="61" t="str">
        <f>IF(AND($C88&lt;K$68,COUNT($E88:J88)&lt;$D$66),$D88*(1-$I$3)/$D$66,"")</f>
        <v/>
      </c>
      <c r="L88" s="61" t="str">
        <f>IF(AND($C88&lt;L$68,COUNT($E88:K88)&lt;$D$66),$D88*(1-$I$3)/$D$66,"")</f>
        <v/>
      </c>
      <c r="M88" s="61" t="str">
        <f>IF(AND($C88&lt;M$68,COUNT($E88:L88)&lt;$D$66),$D88*(1-$I$3)/$D$66,"")</f>
        <v/>
      </c>
      <c r="N88" s="61" t="str">
        <f>IF(AND($C88&lt;N$68,COUNT($E88:M88)&lt;$D$66),$D88*(1-$I$3)/$D$66,"")</f>
        <v/>
      </c>
      <c r="O88" s="61" t="str">
        <f>IF(AND($C88&lt;O$68,COUNT($E88:N88)&lt;$D$66),$D88*(1-$I$3)/$D$66,"")</f>
        <v/>
      </c>
      <c r="P88" s="61" t="str">
        <f>IF(AND($C88&lt;P$68,COUNT($E88:O88)&lt;$D$66),$D88*(1-$I$3)/$D$66,"")</f>
        <v/>
      </c>
      <c r="Q88" s="61" t="str">
        <f>IF(AND($C88&lt;Q$68,COUNT($E88:P88)&lt;$D$66),$D88*(1-$I$3)/$D$66,"")</f>
        <v/>
      </c>
      <c r="R88" s="61" t="str">
        <f>IF(AND($C88&lt;R$68,COUNT($E88:Q88)&lt;$D$66),$D88*(1-$I$3)/$D$66,"")</f>
        <v/>
      </c>
      <c r="S88" s="61">
        <f>IF(AND($C88&lt;S$68,COUNT($E88:R88)&lt;$D$66),$D88*(1-$I$3)/$D$66,"")</f>
        <v>0</v>
      </c>
      <c r="T88" s="61">
        <f>IF(AND($C88&lt;T$68,COUNT($E88:S88)&lt;$D$66),$D88*(1-$I$3)/$D$66,"")</f>
        <v>0</v>
      </c>
      <c r="U88" s="61">
        <f>IF(AND($C88&lt;U$68,COUNT($E88:T88)&lt;$D$66),$D88*(1-$I$3)/$D$66,"")</f>
        <v>0</v>
      </c>
      <c r="V88" s="61">
        <f>IF(AND($C88&lt;V$68,COUNT($E88:U88)&lt;$D$66),$D88*(1-$I$3)/$D$66,"")</f>
        <v>0</v>
      </c>
      <c r="W88" s="61">
        <f>IF(AND($C88&lt;W$68,COUNT($E88:V88)&lt;$D$66),$D88*(1-$I$3)/$D$66,"")</f>
        <v>0</v>
      </c>
      <c r="X88" s="61">
        <f>IF(AND($C88&lt;X$68,COUNT($E88:W88)&lt;$D$66),$D88*(1-$I$3)/$D$66,"")</f>
        <v>0</v>
      </c>
      <c r="Y88" s="61">
        <f t="shared" si="23"/>
        <v>0</v>
      </c>
    </row>
    <row r="89" spans="1:25" x14ac:dyDescent="0.15">
      <c r="B89" s="69"/>
      <c r="C89" s="70">
        <v>44</v>
      </c>
      <c r="D89" s="19">
        <v>0</v>
      </c>
      <c r="E89" s="61" t="str">
        <f t="shared" si="22"/>
        <v/>
      </c>
      <c r="F89" s="61" t="str">
        <f>IF(AND($C89&lt;F$68,COUNT($E89:E89)&lt;$D$66),$D89*(1-$I$3)/$D$66,"")</f>
        <v/>
      </c>
      <c r="G89" s="61" t="str">
        <f>IF(AND($C89&lt;G$68,COUNT($E89:F89)&lt;$D$66),$D89*(1-$I$3)/$D$66,"")</f>
        <v/>
      </c>
      <c r="H89" s="61" t="str">
        <f>IF(AND($C89&lt;H$68,COUNT($E89:G89)&lt;$D$66),$D89*(1-$I$3)/$D$66,"")</f>
        <v/>
      </c>
      <c r="I89" s="61" t="str">
        <f>IF(AND($C89&lt;I$68,COUNT($E89:H89)&lt;$D$66),$D89*(1-$I$3)/$D$66,"")</f>
        <v/>
      </c>
      <c r="J89" s="61" t="str">
        <f>IF(AND($C89&lt;J$68,COUNT($E89:I89)&lt;$D$66),$D89*(1-$I$3)/$D$66,"")</f>
        <v/>
      </c>
      <c r="K89" s="61" t="str">
        <f>IF(AND($C89&lt;K$68,COUNT($E89:J89)&lt;$D$66),$D89*(1-$I$3)/$D$66,"")</f>
        <v/>
      </c>
      <c r="L89" s="61" t="str">
        <f>IF(AND($C89&lt;L$68,COUNT($E89:K89)&lt;$D$66),$D89*(1-$I$3)/$D$66,"")</f>
        <v/>
      </c>
      <c r="M89" s="61" t="str">
        <f>IF(AND($C89&lt;M$68,COUNT($E89:L89)&lt;$D$66),$D89*(1-$I$3)/$D$66,"")</f>
        <v/>
      </c>
      <c r="N89" s="61" t="str">
        <f>IF(AND($C89&lt;N$68,COUNT($E89:M89)&lt;$D$66),$D89*(1-$I$3)/$D$66,"")</f>
        <v/>
      </c>
      <c r="O89" s="61" t="str">
        <f>IF(AND($C89&lt;O$68,COUNT($E89:N89)&lt;$D$66),$D89*(1-$I$3)/$D$66,"")</f>
        <v/>
      </c>
      <c r="P89" s="61" t="str">
        <f>IF(AND($C89&lt;P$68,COUNT($E89:O89)&lt;$D$66),$D89*(1-$I$3)/$D$66,"")</f>
        <v/>
      </c>
      <c r="Q89" s="61" t="str">
        <f>IF(AND($C89&lt;Q$68,COUNT($E89:P89)&lt;$D$66),$D89*(1-$I$3)/$D$66,"")</f>
        <v/>
      </c>
      <c r="R89" s="61" t="str">
        <f>IF(AND($C89&lt;R$68,COUNT($E89:Q89)&lt;$D$66),$D89*(1-$I$3)/$D$66,"")</f>
        <v/>
      </c>
      <c r="S89" s="61" t="str">
        <f>IF(AND($C89&lt;S$68,COUNT($E89:R89)&lt;$D$66),$D89*(1-$I$3)/$D$66,"")</f>
        <v/>
      </c>
      <c r="T89" s="61">
        <f>IF(AND($C89&lt;T$68,COUNT($E89:S89)&lt;$D$66),$D89*(1-$I$3)/$D$66,"")</f>
        <v>0</v>
      </c>
      <c r="U89" s="61">
        <f>IF(AND($C89&lt;U$68,COUNT($E89:T89)&lt;$D$66),$D89*(1-$I$3)/$D$66,"")</f>
        <v>0</v>
      </c>
      <c r="V89" s="61">
        <f>IF(AND($C89&lt;V$68,COUNT($E89:U89)&lt;$D$66),$D89*(1-$I$3)/$D$66,"")</f>
        <v>0</v>
      </c>
      <c r="W89" s="61">
        <f>IF(AND($C89&lt;W$68,COUNT($E89:V89)&lt;$D$66),$D89*(1-$I$3)/$D$66,"")</f>
        <v>0</v>
      </c>
      <c r="X89" s="61">
        <f>IF(AND($C89&lt;X$68,COUNT($E89:W89)&lt;$D$66),$D89*(1-$I$3)/$D$66,"")</f>
        <v>0</v>
      </c>
      <c r="Y89" s="61">
        <f t="shared" si="23"/>
        <v>0</v>
      </c>
    </row>
    <row r="90" spans="1:25" x14ac:dyDescent="0.15">
      <c r="B90" s="69"/>
      <c r="C90" s="70">
        <v>45</v>
      </c>
      <c r="D90" s="19">
        <v>0</v>
      </c>
      <c r="E90" s="61" t="str">
        <f t="shared" si="22"/>
        <v/>
      </c>
      <c r="F90" s="61" t="str">
        <f>IF(AND($C90&lt;F$68,COUNT($E90:E90)&lt;$D$66),$D90*(1-$I$3)/$D$66,"")</f>
        <v/>
      </c>
      <c r="G90" s="61" t="str">
        <f>IF(AND($C90&lt;G$68,COUNT($E90:F90)&lt;$D$66),$D90*(1-$I$3)/$D$66,"")</f>
        <v/>
      </c>
      <c r="H90" s="61" t="str">
        <f>IF(AND($C90&lt;H$68,COUNT($E90:G90)&lt;$D$66),$D90*(1-$I$3)/$D$66,"")</f>
        <v/>
      </c>
      <c r="I90" s="61" t="str">
        <f>IF(AND($C90&lt;I$68,COUNT($E90:H90)&lt;$D$66),$D90*(1-$I$3)/$D$66,"")</f>
        <v/>
      </c>
      <c r="J90" s="61" t="str">
        <f>IF(AND($C90&lt;J$68,COUNT($E90:I90)&lt;$D$66),$D90*(1-$I$3)/$D$66,"")</f>
        <v/>
      </c>
      <c r="K90" s="61" t="str">
        <f>IF(AND($C90&lt;K$68,COUNT($E90:J90)&lt;$D$66),$D90*(1-$I$3)/$D$66,"")</f>
        <v/>
      </c>
      <c r="L90" s="61" t="str">
        <f>IF(AND($C90&lt;L$68,COUNT($E90:K90)&lt;$D$66),$D90*(1-$I$3)/$D$66,"")</f>
        <v/>
      </c>
      <c r="M90" s="61" t="str">
        <f>IF(AND($C90&lt;M$68,COUNT($E90:L90)&lt;$D$66),$D90*(1-$I$3)/$D$66,"")</f>
        <v/>
      </c>
      <c r="N90" s="61" t="str">
        <f>IF(AND($C90&lt;N$68,COUNT($E90:M90)&lt;$D$66),$D90*(1-$I$3)/$D$66,"")</f>
        <v/>
      </c>
      <c r="O90" s="61" t="str">
        <f>IF(AND($C90&lt;O$68,COUNT($E90:N90)&lt;$D$66),$D90*(1-$I$3)/$D$66,"")</f>
        <v/>
      </c>
      <c r="P90" s="61" t="str">
        <f>IF(AND($C90&lt;P$68,COUNT($E90:O90)&lt;$D$66),$D90*(1-$I$3)/$D$66,"")</f>
        <v/>
      </c>
      <c r="Q90" s="61" t="str">
        <f>IF(AND($C90&lt;Q$68,COUNT($E90:P90)&lt;$D$66),$D90*(1-$I$3)/$D$66,"")</f>
        <v/>
      </c>
      <c r="R90" s="61" t="str">
        <f>IF(AND($C90&lt;R$68,COUNT($E90:Q90)&lt;$D$66),$D90*(1-$I$3)/$D$66,"")</f>
        <v/>
      </c>
      <c r="S90" s="61" t="str">
        <f>IF(AND($C90&lt;S$68,COUNT($E90:R90)&lt;$D$66),$D90*(1-$I$3)/$D$66,"")</f>
        <v/>
      </c>
      <c r="T90" s="61" t="str">
        <f>IF(AND($C90&lt;T$68,COUNT($E90:S90)&lt;$D$66),$D90*(1-$I$3)/$D$66,"")</f>
        <v/>
      </c>
      <c r="U90" s="61">
        <f>IF(AND($C90&lt;U$68,COUNT($E90:T90)&lt;$D$66),$D90*(1-$I$3)/$D$66,"")</f>
        <v>0</v>
      </c>
      <c r="V90" s="61">
        <f>IF(AND($C90&lt;V$68,COUNT($E90:U90)&lt;$D$66),$D90*(1-$I$3)/$D$66,"")</f>
        <v>0</v>
      </c>
      <c r="W90" s="61">
        <f>IF(AND($C90&lt;W$68,COUNT($E90:V90)&lt;$D$66),$D90*(1-$I$3)/$D$66,"")</f>
        <v>0</v>
      </c>
      <c r="X90" s="61">
        <f>IF(AND($C90&lt;X$68,COUNT($E90:W90)&lt;$D$66),$D90*(1-$I$3)/$D$66,"")</f>
        <v>0</v>
      </c>
      <c r="Y90" s="61">
        <f t="shared" si="23"/>
        <v>0</v>
      </c>
    </row>
    <row r="91" spans="1:25" x14ac:dyDescent="0.15">
      <c r="B91" s="69"/>
      <c r="C91" s="70">
        <v>46</v>
      </c>
      <c r="D91" s="19">
        <v>0</v>
      </c>
      <c r="E91" s="61" t="str">
        <f t="shared" si="22"/>
        <v/>
      </c>
      <c r="F91" s="61" t="str">
        <f>IF(AND($C91&lt;F$68,COUNT($E91:E91)&lt;$D$66),$D91*(1-$I$3)/$D$66,"")</f>
        <v/>
      </c>
      <c r="G91" s="61" t="str">
        <f>IF(AND($C91&lt;G$68,COUNT($E91:F91)&lt;$D$66),$D91*(1-$I$3)/$D$66,"")</f>
        <v/>
      </c>
      <c r="H91" s="61" t="str">
        <f>IF(AND($C91&lt;H$68,COUNT($E91:G91)&lt;$D$66),$D91*(1-$I$3)/$D$66,"")</f>
        <v/>
      </c>
      <c r="I91" s="61" t="str">
        <f>IF(AND($C91&lt;I$68,COUNT($E91:H91)&lt;$D$66),$D91*(1-$I$3)/$D$66,"")</f>
        <v/>
      </c>
      <c r="J91" s="61" t="str">
        <f>IF(AND($C91&lt;J$68,COUNT($E91:I91)&lt;$D$66),$D91*(1-$I$3)/$D$66,"")</f>
        <v/>
      </c>
      <c r="K91" s="61" t="str">
        <f>IF(AND($C91&lt;K$68,COUNT($E91:J91)&lt;$D$66),$D91*(1-$I$3)/$D$66,"")</f>
        <v/>
      </c>
      <c r="L91" s="61" t="str">
        <f>IF(AND($C91&lt;L$68,COUNT($E91:K91)&lt;$D$66),$D91*(1-$I$3)/$D$66,"")</f>
        <v/>
      </c>
      <c r="M91" s="61" t="str">
        <f>IF(AND($C91&lt;M$68,COUNT($E91:L91)&lt;$D$66),$D91*(1-$I$3)/$D$66,"")</f>
        <v/>
      </c>
      <c r="N91" s="61" t="str">
        <f>IF(AND($C91&lt;N$68,COUNT($E91:M91)&lt;$D$66),$D91*(1-$I$3)/$D$66,"")</f>
        <v/>
      </c>
      <c r="O91" s="61" t="str">
        <f>IF(AND($C91&lt;O$68,COUNT($E91:N91)&lt;$D$66),$D91*(1-$I$3)/$D$66,"")</f>
        <v/>
      </c>
      <c r="P91" s="61" t="str">
        <f>IF(AND($C91&lt;P$68,COUNT($E91:O91)&lt;$D$66),$D91*(1-$I$3)/$D$66,"")</f>
        <v/>
      </c>
      <c r="Q91" s="61" t="str">
        <f>IF(AND($C91&lt;Q$68,COUNT($E91:P91)&lt;$D$66),$D91*(1-$I$3)/$D$66,"")</f>
        <v/>
      </c>
      <c r="R91" s="61" t="str">
        <f>IF(AND($C91&lt;R$68,COUNT($E91:Q91)&lt;$D$66),$D91*(1-$I$3)/$D$66,"")</f>
        <v/>
      </c>
      <c r="S91" s="61" t="str">
        <f>IF(AND($C91&lt;S$68,COUNT($E91:R91)&lt;$D$66),$D91*(1-$I$3)/$D$66,"")</f>
        <v/>
      </c>
      <c r="T91" s="61" t="str">
        <f>IF(AND($C91&lt;T$68,COUNT($E91:S91)&lt;$D$66),$D91*(1-$I$3)/$D$66,"")</f>
        <v/>
      </c>
      <c r="U91" s="61" t="str">
        <f>IF(AND($C91&lt;U$68,COUNT($E91:T91)&lt;$D$66),$D91*(1-$I$3)/$D$66,"")</f>
        <v/>
      </c>
      <c r="V91" s="61">
        <f>IF(AND($C91&lt;V$68,COUNT($E91:U91)&lt;$D$66),$D91*(1-$I$3)/$D$66,"")</f>
        <v>0</v>
      </c>
      <c r="W91" s="61">
        <f>IF(AND($C91&lt;W$68,COUNT($E91:V91)&lt;$D$66),$D91*(1-$I$3)/$D$66,"")</f>
        <v>0</v>
      </c>
      <c r="X91" s="61">
        <f>IF(AND($C91&lt;X$68,COUNT($E91:W91)&lt;$D$66),$D91*(1-$I$3)/$D$66,"")</f>
        <v>0</v>
      </c>
      <c r="Y91" s="61">
        <f t="shared" si="23"/>
        <v>0</v>
      </c>
    </row>
    <row r="92" spans="1:25" x14ac:dyDescent="0.15">
      <c r="B92" s="69"/>
      <c r="C92" s="70">
        <v>47</v>
      </c>
      <c r="D92" s="19">
        <v>0</v>
      </c>
      <c r="E92" s="61" t="str">
        <f t="shared" si="22"/>
        <v/>
      </c>
      <c r="F92" s="61" t="str">
        <f>IF(AND($C92&lt;F$68,COUNT($E92:E92)&lt;$D$66),$D92*(1-$I$3)/$D$66,"")</f>
        <v/>
      </c>
      <c r="G92" s="61" t="str">
        <f>IF(AND($C92&lt;G$68,COUNT($E92:F92)&lt;$D$66),$D92*(1-$I$3)/$D$66,"")</f>
        <v/>
      </c>
      <c r="H92" s="61" t="str">
        <f>IF(AND($C92&lt;H$68,COUNT($E92:G92)&lt;$D$66),$D92*(1-$I$3)/$D$66,"")</f>
        <v/>
      </c>
      <c r="I92" s="61" t="str">
        <f>IF(AND($C92&lt;I$68,COUNT($E92:H92)&lt;$D$66),$D92*(1-$I$3)/$D$66,"")</f>
        <v/>
      </c>
      <c r="J92" s="61" t="str">
        <f>IF(AND($C92&lt;J$68,COUNT($E92:I92)&lt;$D$66),$D92*(1-$I$3)/$D$66,"")</f>
        <v/>
      </c>
      <c r="K92" s="61" t="str">
        <f>IF(AND($C92&lt;K$68,COUNT($E92:J92)&lt;$D$66),$D92*(1-$I$3)/$D$66,"")</f>
        <v/>
      </c>
      <c r="L92" s="61" t="str">
        <f>IF(AND($C92&lt;L$68,COUNT($E92:K92)&lt;$D$66),$D92*(1-$I$3)/$D$66,"")</f>
        <v/>
      </c>
      <c r="M92" s="61" t="str">
        <f>IF(AND($C92&lt;M$68,COUNT($E92:L92)&lt;$D$66),$D92*(1-$I$3)/$D$66,"")</f>
        <v/>
      </c>
      <c r="N92" s="61" t="str">
        <f>IF(AND($C92&lt;N$68,COUNT($E92:M92)&lt;$D$66),$D92*(1-$I$3)/$D$66,"")</f>
        <v/>
      </c>
      <c r="O92" s="61" t="str">
        <f>IF(AND($C92&lt;O$68,COUNT($E92:N92)&lt;$D$66),$D92*(1-$I$3)/$D$66,"")</f>
        <v/>
      </c>
      <c r="P92" s="61" t="str">
        <f>IF(AND($C92&lt;P$68,COUNT($E92:O92)&lt;$D$66),$D92*(1-$I$3)/$D$66,"")</f>
        <v/>
      </c>
      <c r="Q92" s="61" t="str">
        <f>IF(AND($C92&lt;Q$68,COUNT($E92:P92)&lt;$D$66),$D92*(1-$I$3)/$D$66,"")</f>
        <v/>
      </c>
      <c r="R92" s="61" t="str">
        <f>IF(AND($C92&lt;R$68,COUNT($E92:Q92)&lt;$D$66),$D92*(1-$I$3)/$D$66,"")</f>
        <v/>
      </c>
      <c r="S92" s="61" t="str">
        <f>IF(AND($C92&lt;S$68,COUNT($E92:R92)&lt;$D$66),$D92*(1-$I$3)/$D$66,"")</f>
        <v/>
      </c>
      <c r="T92" s="61" t="str">
        <f>IF(AND($C92&lt;T$68,COUNT($E92:S92)&lt;$D$66),$D92*(1-$I$3)/$D$66,"")</f>
        <v/>
      </c>
      <c r="U92" s="61" t="str">
        <f>IF(AND($C92&lt;U$68,COUNT($E92:T92)&lt;$D$66),$D92*(1-$I$3)/$D$66,"")</f>
        <v/>
      </c>
      <c r="V92" s="61" t="str">
        <f>IF(AND($C92&lt;V$68,COUNT($E92:U92)&lt;$D$66),$D92*(1-$I$3)/$D$66,"")</f>
        <v/>
      </c>
      <c r="W92" s="61">
        <f>IF(AND($C92&lt;W$68,COUNT($E92:V92)&lt;$D$66),$D92*(1-$I$3)/$D$66,"")</f>
        <v>0</v>
      </c>
      <c r="X92" s="61">
        <f>IF(AND($C92&lt;X$68,COUNT($E92:W92)&lt;$D$66),$D92*(1-$I$3)/$D$66,"")</f>
        <v>0</v>
      </c>
      <c r="Y92" s="61">
        <f t="shared" si="23"/>
        <v>0</v>
      </c>
    </row>
    <row r="93" spans="1:25" x14ac:dyDescent="0.15">
      <c r="B93" s="69"/>
      <c r="C93" s="70">
        <v>48</v>
      </c>
      <c r="D93" s="19">
        <v>0</v>
      </c>
      <c r="E93" s="61" t="str">
        <f t="shared" si="22"/>
        <v/>
      </c>
      <c r="F93" s="61" t="str">
        <f>IF(AND($C93&lt;F$68,COUNT($E93:E93)&lt;$D$66),$D93*(1-$I$3)/$D$66,"")</f>
        <v/>
      </c>
      <c r="G93" s="61" t="str">
        <f>IF(AND($C93&lt;G$68,COUNT($E93:F93)&lt;$D$66),$D93*(1-$I$3)/$D$66,"")</f>
        <v/>
      </c>
      <c r="H93" s="61" t="str">
        <f>IF(AND($C93&lt;H$68,COUNT($E93:G93)&lt;$D$66),$D93*(1-$I$3)/$D$66,"")</f>
        <v/>
      </c>
      <c r="I93" s="61" t="str">
        <f>IF(AND($C93&lt;I$68,COUNT($E93:H93)&lt;$D$66),$D93*(1-$I$3)/$D$66,"")</f>
        <v/>
      </c>
      <c r="J93" s="61" t="str">
        <f>IF(AND($C93&lt;J$68,COUNT($E93:I93)&lt;$D$66),$D93*(1-$I$3)/$D$66,"")</f>
        <v/>
      </c>
      <c r="K93" s="61" t="str">
        <f>IF(AND($C93&lt;K$68,COUNT($E93:J93)&lt;$D$66),$D93*(1-$I$3)/$D$66,"")</f>
        <v/>
      </c>
      <c r="L93" s="61" t="str">
        <f>IF(AND($C93&lt;L$68,COUNT($E93:K93)&lt;$D$66),$D93*(1-$I$3)/$D$66,"")</f>
        <v/>
      </c>
      <c r="M93" s="61" t="str">
        <f>IF(AND($C93&lt;M$68,COUNT($E93:L93)&lt;$D$66),$D93*(1-$I$3)/$D$66,"")</f>
        <v/>
      </c>
      <c r="N93" s="61" t="str">
        <f>IF(AND($C93&lt;N$68,COUNT($E93:M93)&lt;$D$66),$D93*(1-$I$3)/$D$66,"")</f>
        <v/>
      </c>
      <c r="O93" s="61" t="str">
        <f>IF(AND($C93&lt;O$68,COUNT($E93:N93)&lt;$D$66),$D93*(1-$I$3)/$D$66,"")</f>
        <v/>
      </c>
      <c r="P93" s="61" t="str">
        <f>IF(AND($C93&lt;P$68,COUNT($E93:O93)&lt;$D$66),$D93*(1-$I$3)/$D$66,"")</f>
        <v/>
      </c>
      <c r="Q93" s="61" t="str">
        <f>IF(AND($C93&lt;Q$68,COUNT($E93:P93)&lt;$D$66),$D93*(1-$I$3)/$D$66,"")</f>
        <v/>
      </c>
      <c r="R93" s="61" t="str">
        <f>IF(AND($C93&lt;R$68,COUNT($E93:Q93)&lt;$D$66),$D93*(1-$I$3)/$D$66,"")</f>
        <v/>
      </c>
      <c r="S93" s="61" t="str">
        <f>IF(AND($C93&lt;S$68,COUNT($E93:R93)&lt;$D$66),$D93*(1-$I$3)/$D$66,"")</f>
        <v/>
      </c>
      <c r="T93" s="61" t="str">
        <f>IF(AND($C93&lt;T$68,COUNT($E93:S93)&lt;$D$66),$D93*(1-$I$3)/$D$66,"")</f>
        <v/>
      </c>
      <c r="U93" s="61" t="str">
        <f>IF(AND($C93&lt;U$68,COUNT($E93:T93)&lt;$D$66),$D93*(1-$I$3)/$D$66,"")</f>
        <v/>
      </c>
      <c r="V93" s="61" t="str">
        <f>IF(AND($C93&lt;V$68,COUNT($E93:U93)&lt;$D$66),$D93*(1-$I$3)/$D$66,"")</f>
        <v/>
      </c>
      <c r="W93" s="61" t="str">
        <f>IF(AND($C93&lt;W$68,COUNT($E93:V93)&lt;$D$66),$D93*(1-$I$3)/$D$66,"")</f>
        <v/>
      </c>
      <c r="X93" s="61">
        <f>IF(AND($C93&lt;X$68,COUNT($E93:W93)&lt;$D$66),$D93*(1-$I$3)/$D$66,"")</f>
        <v>0</v>
      </c>
      <c r="Y93" s="61">
        <f t="shared" si="23"/>
        <v>0</v>
      </c>
    </row>
    <row r="94" spans="1:25" x14ac:dyDescent="0.15">
      <c r="B94" s="76"/>
      <c r="C94" s="77">
        <v>49</v>
      </c>
      <c r="D94" s="20">
        <v>0</v>
      </c>
      <c r="E94" s="63" t="str">
        <f t="shared" si="22"/>
        <v/>
      </c>
      <c r="F94" s="63" t="str">
        <f>IF(AND($C94&lt;F$68,COUNT($E94:E94)&lt;$D$66),$D94*(1-$I$3)/$D$66,"")</f>
        <v/>
      </c>
      <c r="G94" s="63" t="str">
        <f>IF(AND($C94&lt;G$68,COUNT($E94:F94)&lt;$D$66),$D94*(1-$I$3)/$D$66,"")</f>
        <v/>
      </c>
      <c r="H94" s="63" t="str">
        <f>IF(AND($C94&lt;H$68,COUNT($E94:G94)&lt;$D$66),$D94*(1-$I$3)/$D$66,"")</f>
        <v/>
      </c>
      <c r="I94" s="63" t="str">
        <f>IF(AND($C94&lt;I$68,COUNT($E94:H94)&lt;$D$66),$D94*(1-$I$3)/$D$66,"")</f>
        <v/>
      </c>
      <c r="J94" s="63" t="str">
        <f>IF(AND($C94&lt;J$68,COUNT($E94:I94)&lt;$D$66),$D94*(1-$I$3)/$D$66,"")</f>
        <v/>
      </c>
      <c r="K94" s="63" t="str">
        <f>IF(AND($C94&lt;K$68,COUNT($E94:J94)&lt;$D$66),$D94*(1-$I$3)/$D$66,"")</f>
        <v/>
      </c>
      <c r="L94" s="63" t="str">
        <f>IF(AND($C94&lt;L$68,COUNT($E94:K94)&lt;$D$66),$D94*(1-$I$3)/$D$66,"")</f>
        <v/>
      </c>
      <c r="M94" s="63" t="str">
        <f>IF(AND($C94&lt;M$68,COUNT($E94:L94)&lt;$D$66),$D94*(1-$I$3)/$D$66,"")</f>
        <v/>
      </c>
      <c r="N94" s="63" t="str">
        <f>IF(AND($C94&lt;N$68,COUNT($E94:M94)&lt;$D$66),$D94*(1-$I$3)/$D$66,"")</f>
        <v/>
      </c>
      <c r="O94" s="63" t="str">
        <f>IF(AND($C94&lt;O$68,COUNT($E94:N94)&lt;$D$66),$D94*(1-$I$3)/$D$66,"")</f>
        <v/>
      </c>
      <c r="P94" s="63" t="str">
        <f>IF(AND($C94&lt;P$68,COUNT($E94:O94)&lt;$D$66),$D94*(1-$I$3)/$D$66,"")</f>
        <v/>
      </c>
      <c r="Q94" s="63" t="str">
        <f>IF(AND($C94&lt;Q$68,COUNT($E94:P94)&lt;$D$66),$D94*(1-$I$3)/$D$66,"")</f>
        <v/>
      </c>
      <c r="R94" s="63" t="str">
        <f>IF(AND($C94&lt;R$68,COUNT($E94:Q94)&lt;$D$66),$D94*(1-$I$3)/$D$66,"")</f>
        <v/>
      </c>
      <c r="S94" s="63" t="str">
        <f>IF(AND($C94&lt;S$68,COUNT($E94:R94)&lt;$D$66),$D94*(1-$I$3)/$D$66,"")</f>
        <v/>
      </c>
      <c r="T94" s="63" t="str">
        <f>IF(AND($C94&lt;T$68,COUNT($E94:S94)&lt;$D$66),$D94*(1-$I$3)/$D$66,"")</f>
        <v/>
      </c>
      <c r="U94" s="63" t="str">
        <f>IF(AND($C94&lt;U$68,COUNT($E94:T94)&lt;$D$66),$D94*(1-$I$3)/$D$66,"")</f>
        <v/>
      </c>
      <c r="V94" s="63" t="str">
        <f>IF(AND($C94&lt;V$68,COUNT($E94:U94)&lt;$D$66),$D94*(1-$I$3)/$D$66,"")</f>
        <v/>
      </c>
      <c r="W94" s="63" t="str">
        <f>IF(AND($C94&lt;W$68,COUNT($E94:V94)&lt;$D$66),$D94*(1-$I$3)/$D$66,"")</f>
        <v/>
      </c>
      <c r="X94" s="63" t="str">
        <f>IF(AND($C94&lt;X$68,COUNT($E94:W94)&lt;$D$66),$D94*(1-$I$3)/$D$66,"")</f>
        <v/>
      </c>
      <c r="Y94" s="63">
        <f t="shared" si="23"/>
        <v>0</v>
      </c>
    </row>
    <row r="95" spans="1:25" x14ac:dyDescent="0.15">
      <c r="Y95" s="53" t="s">
        <v>54</v>
      </c>
    </row>
    <row r="96" spans="1:25" x14ac:dyDescent="0.15">
      <c r="A96" s="27" t="s">
        <v>102</v>
      </c>
      <c r="E96" s="14">
        <v>30</v>
      </c>
      <c r="F96" s="14">
        <f t="shared" ref="F96:X97" si="24">E96+1</f>
        <v>31</v>
      </c>
      <c r="G96" s="14">
        <f t="shared" si="24"/>
        <v>32</v>
      </c>
      <c r="H96" s="14">
        <f t="shared" si="24"/>
        <v>33</v>
      </c>
      <c r="I96" s="14">
        <f t="shared" si="24"/>
        <v>34</v>
      </c>
      <c r="J96" s="14">
        <f t="shared" si="24"/>
        <v>35</v>
      </c>
      <c r="K96" s="14">
        <f t="shared" si="24"/>
        <v>36</v>
      </c>
      <c r="L96" s="14">
        <f t="shared" si="24"/>
        <v>37</v>
      </c>
      <c r="M96" s="14">
        <f t="shared" si="24"/>
        <v>38</v>
      </c>
      <c r="N96" s="14">
        <f t="shared" si="24"/>
        <v>39</v>
      </c>
      <c r="O96" s="14">
        <f t="shared" si="24"/>
        <v>40</v>
      </c>
      <c r="P96" s="14">
        <f t="shared" si="24"/>
        <v>41</v>
      </c>
      <c r="Q96" s="14">
        <f t="shared" si="24"/>
        <v>42</v>
      </c>
      <c r="R96" s="14">
        <f t="shared" si="24"/>
        <v>43</v>
      </c>
      <c r="S96" s="14">
        <f t="shared" si="24"/>
        <v>44</v>
      </c>
      <c r="T96" s="14">
        <f t="shared" si="24"/>
        <v>45</v>
      </c>
      <c r="U96" s="14">
        <f t="shared" si="24"/>
        <v>46</v>
      </c>
      <c r="V96" s="14">
        <f t="shared" si="24"/>
        <v>47</v>
      </c>
      <c r="W96" s="14">
        <f t="shared" si="24"/>
        <v>48</v>
      </c>
      <c r="X96" s="14">
        <f t="shared" si="24"/>
        <v>49</v>
      </c>
      <c r="Y96" s="10"/>
    </row>
    <row r="97" spans="2:25" x14ac:dyDescent="0.15">
      <c r="E97" s="8">
        <v>1</v>
      </c>
      <c r="F97" s="8">
        <f t="shared" si="24"/>
        <v>2</v>
      </c>
      <c r="G97" s="8">
        <f t="shared" si="24"/>
        <v>3</v>
      </c>
      <c r="H97" s="8">
        <f t="shared" si="24"/>
        <v>4</v>
      </c>
      <c r="I97" s="8">
        <f t="shared" si="24"/>
        <v>5</v>
      </c>
      <c r="J97" s="8">
        <f t="shared" si="24"/>
        <v>6</v>
      </c>
      <c r="K97" s="8">
        <f t="shared" si="24"/>
        <v>7</v>
      </c>
      <c r="L97" s="8">
        <f t="shared" si="24"/>
        <v>8</v>
      </c>
      <c r="M97" s="8">
        <f t="shared" si="24"/>
        <v>9</v>
      </c>
      <c r="N97" s="8">
        <f t="shared" si="24"/>
        <v>10</v>
      </c>
      <c r="O97" s="8">
        <f t="shared" si="24"/>
        <v>11</v>
      </c>
      <c r="P97" s="8">
        <f t="shared" si="24"/>
        <v>12</v>
      </c>
      <c r="Q97" s="8">
        <f t="shared" si="24"/>
        <v>13</v>
      </c>
      <c r="R97" s="8">
        <f t="shared" si="24"/>
        <v>14</v>
      </c>
      <c r="S97" s="8">
        <f t="shared" si="24"/>
        <v>15</v>
      </c>
      <c r="T97" s="8">
        <f t="shared" si="24"/>
        <v>16</v>
      </c>
      <c r="U97" s="8">
        <f t="shared" si="24"/>
        <v>17</v>
      </c>
      <c r="V97" s="8">
        <f t="shared" si="24"/>
        <v>18</v>
      </c>
      <c r="W97" s="8">
        <f t="shared" si="24"/>
        <v>19</v>
      </c>
      <c r="X97" s="8">
        <f t="shared" si="24"/>
        <v>20</v>
      </c>
      <c r="Y97" s="11" t="s">
        <v>29</v>
      </c>
    </row>
    <row r="98" spans="2:25" x14ac:dyDescent="0.15">
      <c r="B98" s="2"/>
      <c r="E98" s="9">
        <v>43555</v>
      </c>
      <c r="F98" s="9">
        <f t="shared" ref="F98:X98" si="25">DATE(YEAR(E98)+1,MONTH(E98),DAY(E98))</f>
        <v>43921</v>
      </c>
      <c r="G98" s="9">
        <f t="shared" si="25"/>
        <v>44286</v>
      </c>
      <c r="H98" s="9">
        <f t="shared" si="25"/>
        <v>44651</v>
      </c>
      <c r="I98" s="9">
        <f t="shared" si="25"/>
        <v>45016</v>
      </c>
      <c r="J98" s="9">
        <f t="shared" si="25"/>
        <v>45382</v>
      </c>
      <c r="K98" s="9">
        <f t="shared" si="25"/>
        <v>45747</v>
      </c>
      <c r="L98" s="9">
        <f t="shared" si="25"/>
        <v>46112</v>
      </c>
      <c r="M98" s="9">
        <f t="shared" si="25"/>
        <v>46477</v>
      </c>
      <c r="N98" s="9">
        <f t="shared" si="25"/>
        <v>46843</v>
      </c>
      <c r="O98" s="9">
        <f t="shared" si="25"/>
        <v>47208</v>
      </c>
      <c r="P98" s="9">
        <f t="shared" si="25"/>
        <v>47573</v>
      </c>
      <c r="Q98" s="9">
        <f t="shared" si="25"/>
        <v>47938</v>
      </c>
      <c r="R98" s="9">
        <f t="shared" si="25"/>
        <v>48304</v>
      </c>
      <c r="S98" s="9">
        <f t="shared" si="25"/>
        <v>48669</v>
      </c>
      <c r="T98" s="9">
        <f t="shared" si="25"/>
        <v>49034</v>
      </c>
      <c r="U98" s="9">
        <f t="shared" si="25"/>
        <v>49399</v>
      </c>
      <c r="V98" s="9">
        <f t="shared" si="25"/>
        <v>49765</v>
      </c>
      <c r="W98" s="9">
        <f t="shared" si="25"/>
        <v>50130</v>
      </c>
      <c r="X98" s="9">
        <f t="shared" si="25"/>
        <v>50495</v>
      </c>
      <c r="Y98" s="12"/>
    </row>
    <row r="99" spans="2:25" x14ac:dyDescent="0.15">
      <c r="B99" s="71"/>
      <c r="C99" s="72" t="s">
        <v>100</v>
      </c>
      <c r="D99" s="73"/>
      <c r="E99" s="61">
        <f t="shared" ref="E99:X99" si="26">E71</f>
        <v>0</v>
      </c>
      <c r="F99" s="61">
        <f t="shared" si="26"/>
        <v>0</v>
      </c>
      <c r="G99" s="61">
        <f t="shared" si="26"/>
        <v>0</v>
      </c>
      <c r="H99" s="61">
        <f t="shared" si="26"/>
        <v>0</v>
      </c>
      <c r="I99" s="61">
        <f t="shared" si="26"/>
        <v>0</v>
      </c>
      <c r="J99" s="61">
        <f t="shared" si="26"/>
        <v>0</v>
      </c>
      <c r="K99" s="61">
        <f t="shared" si="26"/>
        <v>0</v>
      </c>
      <c r="L99" s="61">
        <f t="shared" si="26"/>
        <v>0</v>
      </c>
      <c r="M99" s="61">
        <f t="shared" si="26"/>
        <v>0</v>
      </c>
      <c r="N99" s="61">
        <f t="shared" si="26"/>
        <v>0</v>
      </c>
      <c r="O99" s="61">
        <f t="shared" si="26"/>
        <v>0</v>
      </c>
      <c r="P99" s="61">
        <f t="shared" si="26"/>
        <v>0</v>
      </c>
      <c r="Q99" s="61">
        <f t="shared" si="26"/>
        <v>0</v>
      </c>
      <c r="R99" s="61">
        <f t="shared" si="26"/>
        <v>0</v>
      </c>
      <c r="S99" s="61">
        <f t="shared" si="26"/>
        <v>0</v>
      </c>
      <c r="T99" s="61">
        <f t="shared" si="26"/>
        <v>0</v>
      </c>
      <c r="U99" s="61">
        <f t="shared" si="26"/>
        <v>0</v>
      </c>
      <c r="V99" s="61">
        <f t="shared" si="26"/>
        <v>0</v>
      </c>
      <c r="W99" s="61">
        <f t="shared" si="26"/>
        <v>0</v>
      </c>
      <c r="X99" s="61">
        <f t="shared" si="26"/>
        <v>0</v>
      </c>
      <c r="Y99" s="61">
        <f>SUM(E99:X99)</f>
        <v>0</v>
      </c>
    </row>
    <row r="100" spans="2:25" x14ac:dyDescent="0.15">
      <c r="B100" s="69"/>
      <c r="C100" s="74" t="s">
        <v>101</v>
      </c>
      <c r="D100" s="75"/>
      <c r="E100" s="61">
        <f t="array" ref="E100:X100">TRANSPOSE(Y75:Y94)</f>
        <v>0</v>
      </c>
      <c r="F100" s="61">
        <v>0</v>
      </c>
      <c r="G100" s="61">
        <v>0</v>
      </c>
      <c r="H100" s="61">
        <v>0</v>
      </c>
      <c r="I100" s="61">
        <v>0</v>
      </c>
      <c r="J100" s="61">
        <v>0</v>
      </c>
      <c r="K100" s="61">
        <v>0</v>
      </c>
      <c r="L100" s="61">
        <v>0</v>
      </c>
      <c r="M100" s="61">
        <v>0</v>
      </c>
      <c r="N100" s="61">
        <v>0</v>
      </c>
      <c r="O100" s="61">
        <v>0</v>
      </c>
      <c r="P100" s="61">
        <v>0</v>
      </c>
      <c r="Q100" s="61">
        <v>0</v>
      </c>
      <c r="R100" s="61">
        <v>0</v>
      </c>
      <c r="S100" s="61">
        <v>0</v>
      </c>
      <c r="T100" s="61">
        <v>0</v>
      </c>
      <c r="U100" s="61">
        <v>0</v>
      </c>
      <c r="V100" s="61">
        <v>0</v>
      </c>
      <c r="W100" s="61">
        <v>0</v>
      </c>
      <c r="X100" s="61">
        <v>0</v>
      </c>
      <c r="Y100" s="61">
        <f>SUM(E100:X100)</f>
        <v>0</v>
      </c>
    </row>
    <row r="101" spans="2:25" x14ac:dyDescent="0.15">
      <c r="B101" s="69"/>
      <c r="C101" s="74" t="s">
        <v>50</v>
      </c>
      <c r="D101" s="6">
        <v>0.55000000000000004</v>
      </c>
      <c r="E101" s="61">
        <f t="shared" ref="E101:X101" si="27">E71*$D$101</f>
        <v>0</v>
      </c>
      <c r="F101" s="61">
        <f t="shared" si="27"/>
        <v>0</v>
      </c>
      <c r="G101" s="61">
        <f t="shared" si="27"/>
        <v>0</v>
      </c>
      <c r="H101" s="61">
        <f t="shared" si="27"/>
        <v>0</v>
      </c>
      <c r="I101" s="61">
        <f t="shared" si="27"/>
        <v>0</v>
      </c>
      <c r="J101" s="61">
        <f t="shared" si="27"/>
        <v>0</v>
      </c>
      <c r="K101" s="61">
        <f t="shared" si="27"/>
        <v>0</v>
      </c>
      <c r="L101" s="61">
        <f t="shared" si="27"/>
        <v>0</v>
      </c>
      <c r="M101" s="61">
        <f t="shared" si="27"/>
        <v>0</v>
      </c>
      <c r="N101" s="61">
        <f t="shared" si="27"/>
        <v>0</v>
      </c>
      <c r="O101" s="61">
        <f t="shared" si="27"/>
        <v>0</v>
      </c>
      <c r="P101" s="61">
        <f t="shared" si="27"/>
        <v>0</v>
      </c>
      <c r="Q101" s="61">
        <f t="shared" si="27"/>
        <v>0</v>
      </c>
      <c r="R101" s="61">
        <f t="shared" si="27"/>
        <v>0</v>
      </c>
      <c r="S101" s="61">
        <f t="shared" si="27"/>
        <v>0</v>
      </c>
      <c r="T101" s="61">
        <f t="shared" si="27"/>
        <v>0</v>
      </c>
      <c r="U101" s="61">
        <f t="shared" si="27"/>
        <v>0</v>
      </c>
      <c r="V101" s="61">
        <f t="shared" si="27"/>
        <v>0</v>
      </c>
      <c r="W101" s="61">
        <f t="shared" si="27"/>
        <v>0</v>
      </c>
      <c r="X101" s="61">
        <f t="shared" si="27"/>
        <v>0</v>
      </c>
      <c r="Y101" s="61">
        <f>SUM(E101:X101)</f>
        <v>0</v>
      </c>
    </row>
    <row r="102" spans="2:25" x14ac:dyDescent="0.15">
      <c r="B102" s="69"/>
      <c r="C102" s="74" t="s">
        <v>52</v>
      </c>
      <c r="D102" s="75"/>
      <c r="E102" s="61">
        <f t="shared" ref="E102:X102" si="28">E99-E101-E72</f>
        <v>0</v>
      </c>
      <c r="F102" s="61">
        <f t="shared" si="28"/>
        <v>0</v>
      </c>
      <c r="G102" s="61">
        <f t="shared" si="28"/>
        <v>0</v>
      </c>
      <c r="H102" s="61">
        <f t="shared" si="28"/>
        <v>0</v>
      </c>
      <c r="I102" s="61">
        <f t="shared" si="28"/>
        <v>0</v>
      </c>
      <c r="J102" s="61">
        <f t="shared" si="28"/>
        <v>0</v>
      </c>
      <c r="K102" s="61">
        <f t="shared" si="28"/>
        <v>0</v>
      </c>
      <c r="L102" s="61">
        <f t="shared" si="28"/>
        <v>0</v>
      </c>
      <c r="M102" s="61">
        <f t="shared" si="28"/>
        <v>0</v>
      </c>
      <c r="N102" s="61">
        <f t="shared" si="28"/>
        <v>0</v>
      </c>
      <c r="O102" s="61">
        <f t="shared" si="28"/>
        <v>0</v>
      </c>
      <c r="P102" s="61">
        <f t="shared" si="28"/>
        <v>0</v>
      </c>
      <c r="Q102" s="61">
        <f t="shared" si="28"/>
        <v>0</v>
      </c>
      <c r="R102" s="61">
        <f t="shared" si="28"/>
        <v>0</v>
      </c>
      <c r="S102" s="61">
        <f t="shared" si="28"/>
        <v>0</v>
      </c>
      <c r="T102" s="61">
        <f t="shared" si="28"/>
        <v>0</v>
      </c>
      <c r="U102" s="61">
        <f t="shared" si="28"/>
        <v>0</v>
      </c>
      <c r="V102" s="61">
        <f t="shared" si="28"/>
        <v>0</v>
      </c>
      <c r="W102" s="61">
        <f t="shared" si="28"/>
        <v>0</v>
      </c>
      <c r="X102" s="61">
        <f t="shared" si="28"/>
        <v>0</v>
      </c>
      <c r="Y102" s="61">
        <f>SUM(E102:X102)</f>
        <v>0</v>
      </c>
    </row>
    <row r="103" spans="2:25" x14ac:dyDescent="0.15">
      <c r="B103" s="33"/>
      <c r="C103" s="34" t="s">
        <v>104</v>
      </c>
      <c r="D103" s="66"/>
      <c r="E103" s="64">
        <f t="shared" ref="E103:X103" si="29">E99-E100-E101-E102</f>
        <v>0</v>
      </c>
      <c r="F103" s="64">
        <f t="shared" si="29"/>
        <v>0</v>
      </c>
      <c r="G103" s="64">
        <f t="shared" si="29"/>
        <v>0</v>
      </c>
      <c r="H103" s="64">
        <f t="shared" si="29"/>
        <v>0</v>
      </c>
      <c r="I103" s="64">
        <f t="shared" si="29"/>
        <v>0</v>
      </c>
      <c r="J103" s="64">
        <f t="shared" si="29"/>
        <v>0</v>
      </c>
      <c r="K103" s="64">
        <f t="shared" si="29"/>
        <v>0</v>
      </c>
      <c r="L103" s="64">
        <f t="shared" si="29"/>
        <v>0</v>
      </c>
      <c r="M103" s="64">
        <f t="shared" si="29"/>
        <v>0</v>
      </c>
      <c r="N103" s="64">
        <f t="shared" si="29"/>
        <v>0</v>
      </c>
      <c r="O103" s="64">
        <f t="shared" si="29"/>
        <v>0</v>
      </c>
      <c r="P103" s="64">
        <f t="shared" si="29"/>
        <v>0</v>
      </c>
      <c r="Q103" s="64">
        <f t="shared" si="29"/>
        <v>0</v>
      </c>
      <c r="R103" s="64">
        <f t="shared" si="29"/>
        <v>0</v>
      </c>
      <c r="S103" s="64">
        <f t="shared" si="29"/>
        <v>0</v>
      </c>
      <c r="T103" s="64">
        <f t="shared" si="29"/>
        <v>0</v>
      </c>
      <c r="U103" s="64">
        <f t="shared" si="29"/>
        <v>0</v>
      </c>
      <c r="V103" s="64">
        <f t="shared" si="29"/>
        <v>0</v>
      </c>
      <c r="W103" s="64">
        <f t="shared" si="29"/>
        <v>0</v>
      </c>
      <c r="X103" s="64">
        <f t="shared" si="29"/>
        <v>0</v>
      </c>
      <c r="Y103" s="64">
        <f>SUM(E103:X103)</f>
        <v>0</v>
      </c>
    </row>
    <row r="104" spans="2:25" customFormat="1" x14ac:dyDescent="0.15">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2:25" x14ac:dyDescent="0.15">
      <c r="B105" s="67"/>
      <c r="C105" s="68">
        <f t="array" ref="C105:C124">TRANSPOSE(E96:X96)</f>
        <v>30</v>
      </c>
      <c r="D105" s="59">
        <f t="array" ref="D105:D124">TRANSPOSE(E103:X103)</f>
        <v>0</v>
      </c>
      <c r="E105" s="58" t="str">
        <f t="shared" ref="E105:E124" si="30">IF($C105&lt;E$96,$D105/MIN($D$66,COUNT($E$96:$X$96)),"")</f>
        <v/>
      </c>
      <c r="F105" s="58">
        <f>IF(AND($C105&lt;F$96,COUNT($E105:E105)&lt;$D$66),$D105/MIN($D$66,COUNT($C$105:$C$124)-COUNT($C$105:$C105)),"")</f>
        <v>0</v>
      </c>
      <c r="G105" s="58">
        <f>IF(AND($C105&lt;G$96,COUNT($E105:F105)&lt;$D$66),$D105/MIN($D$66,COUNT($C$105:$C$124)-COUNT($C$105:$C105)),"")</f>
        <v>0</v>
      </c>
      <c r="H105" s="58">
        <f>IF(AND($C105&lt;H$96,COUNT($E105:G105)&lt;$D$66),$D105/MIN($D$66,COUNT($C$105:$C$124)-COUNT($C$105:$C105)),"")</f>
        <v>0</v>
      </c>
      <c r="I105" s="58">
        <f>IF(AND($C105&lt;I$96,COUNT($E105:H105)&lt;$D$66),$D105/MIN($D$66,COUNT($C$105:$C$124)-COUNT($C$105:$C105)),"")</f>
        <v>0</v>
      </c>
      <c r="J105" s="58">
        <f>IF(AND($C105&lt;J$96,COUNT($E105:I105)&lt;$D$66),$D105/MIN($D$66,COUNT($C$105:$C$124)-COUNT($C$105:$C105)),"")</f>
        <v>0</v>
      </c>
      <c r="K105" s="58">
        <f>IF(AND($C105&lt;K$96,COUNT($E105:J105)&lt;$D$66),$D105/MIN($D$66,COUNT($C$105:$C$124)-COUNT($C$105:$C105)),"")</f>
        <v>0</v>
      </c>
      <c r="L105" s="58">
        <f>IF(AND($C105&lt;L$96,COUNT($E105:K105)&lt;$D$66),$D105/MIN($D$66,COUNT($C$105:$C$124)-COUNT($C$105:$C105)),"")</f>
        <v>0</v>
      </c>
      <c r="M105" s="58">
        <f>IF(AND($C105&lt;M$96,COUNT($E105:L105)&lt;$D$66),$D105/MIN($D$66,COUNT($C$105:$C$124)-COUNT($C$105:$C105)),"")</f>
        <v>0</v>
      </c>
      <c r="N105" s="58">
        <f>IF(AND($C105&lt;N$96,COUNT($E105:M105)&lt;$D$66),$D105/MIN($D$66,COUNT($C$105:$C$124)-COUNT($C$105:$C105)),"")</f>
        <v>0</v>
      </c>
      <c r="O105" s="58">
        <f>IF(AND($C105&lt;O$96,COUNT($E105:N105)&lt;$D$66),$D105/MIN($D$66,COUNT($C$105:$C$124)-COUNT($C$105:$C105)),"")</f>
        <v>0</v>
      </c>
      <c r="P105" s="58" t="str">
        <f>IF(AND($C105&lt;P$96,COUNT($E105:O105)&lt;$D$66),$D105/MIN($D$66,COUNT($C$105:$C$124)-COUNT($C$105:$C105)),"")</f>
        <v/>
      </c>
      <c r="Q105" s="58" t="str">
        <f>IF(AND($C105&lt;Q$96,COUNT($E105:P105)&lt;$D$66),$D105/MIN($D$66,COUNT($C$105:$C$124)-COUNT($C$105:$C105)),"")</f>
        <v/>
      </c>
      <c r="R105" s="58" t="str">
        <f>IF(AND($C105&lt;R$96,COUNT($E105:Q105)&lt;$D$66),$D105/MIN($D$66,COUNT($C$105:$C$124)-COUNT($C$105:$C105)),"")</f>
        <v/>
      </c>
      <c r="S105" s="58" t="str">
        <f>IF(AND($C105&lt;S$96,COUNT($E105:R105)&lt;$D$66),$D105/MIN($D$66,COUNT($C$105:$C$124)-COUNT($C$105:$C105)),"")</f>
        <v/>
      </c>
      <c r="T105" s="58" t="str">
        <f>IF(AND($C105&lt;T$96,COUNT($E105:S105)&lt;$D$66),$D105/MIN($D$66,COUNT($C$105:$C$124)-COUNT($C$105:$C105)),"")</f>
        <v/>
      </c>
      <c r="U105" s="58" t="str">
        <f>IF(AND($C105&lt;U$96,COUNT($E105:T105)&lt;$D$66),$D105/MIN($D$66,COUNT($C$105:$C$124)-COUNT($C$105:$C105)),"")</f>
        <v/>
      </c>
      <c r="V105" s="58" t="str">
        <f>IF(AND($C105&lt;V$96,COUNT($E105:U105)&lt;$D$66),$D105/MIN($D$66,COUNT($C$105:$C$124)-COUNT($C$105:$C105)),"")</f>
        <v/>
      </c>
      <c r="W105" s="58" t="str">
        <f>IF(AND($C105&lt;W$96,COUNT($E105:V105)&lt;$D$66),$D105/MIN($D$66,COUNT($C$105:$C$124)-COUNT($C$105:$C105)),"")</f>
        <v/>
      </c>
      <c r="X105" s="58" t="str">
        <f>IF(AND($C105&lt;X$96,COUNT($E105:W105)&lt;$D$66),$D105/MIN($D$66,COUNT($C$105:$C$124)-COUNT($C$105:$C105)),"")</f>
        <v/>
      </c>
      <c r="Y105" s="58">
        <f t="shared" ref="Y105:Y125" si="31">SUM(E105:X105)</f>
        <v>0</v>
      </c>
    </row>
    <row r="106" spans="2:25" x14ac:dyDescent="0.15">
      <c r="B106" s="69"/>
      <c r="C106" s="70">
        <v>31</v>
      </c>
      <c r="D106" s="60">
        <v>0</v>
      </c>
      <c r="E106" s="61" t="str">
        <f t="shared" si="30"/>
        <v/>
      </c>
      <c r="F106" s="61" t="str">
        <f>IF(AND($C106&lt;F$96,COUNT($E106:E106)&lt;$D$66),$D106/MIN($D$66,COUNT($C$105:$C$124)-COUNT($C$105:$C106)),"")</f>
        <v/>
      </c>
      <c r="G106" s="61">
        <f>IF(AND($C106&lt;G$96,COUNT($E106:F106)&lt;$D$66),$D106/MIN($D$66,COUNT($C$105:$C$124)-COUNT($C$105:$C106)),"")</f>
        <v>0</v>
      </c>
      <c r="H106" s="61">
        <f>IF(AND($C106&lt;H$96,COUNT($E106:G106)&lt;$D$66),$D106/MIN($D$66,COUNT($C$105:$C$124)-COUNT($C$105:$C106)),"")</f>
        <v>0</v>
      </c>
      <c r="I106" s="61">
        <f>IF(AND($C106&lt;I$96,COUNT($E106:H106)&lt;$D$66),$D106/MIN($D$66,COUNT($C$105:$C$124)-COUNT($C$105:$C106)),"")</f>
        <v>0</v>
      </c>
      <c r="J106" s="61">
        <f>IF(AND($C106&lt;J$96,COUNT($E106:I106)&lt;$D$66),$D106/MIN($D$66,COUNT($C$105:$C$124)-COUNT($C$105:$C106)),"")</f>
        <v>0</v>
      </c>
      <c r="K106" s="61">
        <f>IF(AND($C106&lt;K$96,COUNT($E106:J106)&lt;$D$66),$D106/MIN($D$66,COUNT($C$105:$C$124)-COUNT($C$105:$C106)),"")</f>
        <v>0</v>
      </c>
      <c r="L106" s="61">
        <f>IF(AND($C106&lt;L$96,COUNT($E106:K106)&lt;$D$66),$D106/MIN($D$66,COUNT($C$105:$C$124)-COUNT($C$105:$C106)),"")</f>
        <v>0</v>
      </c>
      <c r="M106" s="61">
        <f>IF(AND($C106&lt;M$96,COUNT($E106:L106)&lt;$D$66),$D106/MIN($D$66,COUNT($C$105:$C$124)-COUNT($C$105:$C106)),"")</f>
        <v>0</v>
      </c>
      <c r="N106" s="61">
        <f>IF(AND($C106&lt;N$96,COUNT($E106:M106)&lt;$D$66),$D106/MIN($D$66,COUNT($C$105:$C$124)-COUNT($C$105:$C106)),"")</f>
        <v>0</v>
      </c>
      <c r="O106" s="61">
        <f>IF(AND($C106&lt;O$96,COUNT($E106:N106)&lt;$D$66),$D106/MIN($D$66,COUNT($C$105:$C$124)-COUNT($C$105:$C106)),"")</f>
        <v>0</v>
      </c>
      <c r="P106" s="61">
        <f>IF(AND($C106&lt;P$96,COUNT($E106:O106)&lt;$D$66),$D106/MIN($D$66,COUNT($C$105:$C$124)-COUNT($C$105:$C106)),"")</f>
        <v>0</v>
      </c>
      <c r="Q106" s="61" t="str">
        <f>IF(AND($C106&lt;Q$96,COUNT($E106:P106)&lt;$D$66),$D106/MIN($D$66,COUNT($C$105:$C$124)-COUNT($C$105:$C106)),"")</f>
        <v/>
      </c>
      <c r="R106" s="61" t="str">
        <f>IF(AND($C106&lt;R$96,COUNT($E106:Q106)&lt;$D$66),$D106/MIN($D$66,COUNT($C$105:$C$124)-COUNT($C$105:$C106)),"")</f>
        <v/>
      </c>
      <c r="S106" s="61" t="str">
        <f>IF(AND($C106&lt;S$96,COUNT($E106:R106)&lt;$D$66),$D106/MIN($D$66,COUNT($C$105:$C$124)-COUNT($C$105:$C106)),"")</f>
        <v/>
      </c>
      <c r="T106" s="61" t="str">
        <f>IF(AND($C106&lt;T$96,COUNT($E106:S106)&lt;$D$66),$D106/MIN($D$66,COUNT($C$105:$C$124)-COUNT($C$105:$C106)),"")</f>
        <v/>
      </c>
      <c r="U106" s="61" t="str">
        <f>IF(AND($C106&lt;U$96,COUNT($E106:T106)&lt;$D$66),$D106/MIN($D$66,COUNT($C$105:$C$124)-COUNT($C$105:$C106)),"")</f>
        <v/>
      </c>
      <c r="V106" s="61" t="str">
        <f>IF(AND($C106&lt;V$96,COUNT($E106:U106)&lt;$D$66),$D106/MIN($D$66,COUNT($C$105:$C$124)-COUNT($C$105:$C106)),"")</f>
        <v/>
      </c>
      <c r="W106" s="61" t="str">
        <f>IF(AND($C106&lt;W$96,COUNT($E106:V106)&lt;$D$66),$D106/MIN($D$66,COUNT($C$105:$C$124)-COUNT($C$105:$C106)),"")</f>
        <v/>
      </c>
      <c r="X106" s="61" t="str">
        <f>IF(AND($C106&lt;X$96,COUNT($E106:W106)&lt;$D$66),$D106/MIN($D$66,COUNT($C$105:$C$124)-COUNT($C$105:$C106)),"")</f>
        <v/>
      </c>
      <c r="Y106" s="61">
        <f t="shared" si="31"/>
        <v>0</v>
      </c>
    </row>
    <row r="107" spans="2:25" x14ac:dyDescent="0.15">
      <c r="B107" s="69"/>
      <c r="C107" s="70">
        <v>32</v>
      </c>
      <c r="D107" s="60">
        <v>0</v>
      </c>
      <c r="E107" s="61" t="str">
        <f t="shared" si="30"/>
        <v/>
      </c>
      <c r="F107" s="61" t="str">
        <f>IF(AND($C107&lt;F$96,COUNT($E107:E107)&lt;$D$66),$D107/MIN($D$66,COUNT($C$105:$C$124)-COUNT($C$105:$C107)),"")</f>
        <v/>
      </c>
      <c r="G107" s="61" t="str">
        <f>IF(AND($C107&lt;G$96,COUNT($E107:F107)&lt;$D$66),$D107/MIN($D$66,COUNT($C$105:$C$124)-COUNT($C$105:$C107)),"")</f>
        <v/>
      </c>
      <c r="H107" s="61">
        <f>IF(AND($C107&lt;H$96,COUNT($E107:G107)&lt;$D$66),$D107/MIN($D$66,COUNT($C$105:$C$124)-COUNT($C$105:$C107)),"")</f>
        <v>0</v>
      </c>
      <c r="I107" s="61">
        <f>IF(AND($C107&lt;I$96,COUNT($E107:H107)&lt;$D$66),$D107/MIN($D$66,COUNT($C$105:$C$124)-COUNT($C$105:$C107)),"")</f>
        <v>0</v>
      </c>
      <c r="J107" s="61">
        <f>IF(AND($C107&lt;J$96,COUNT($E107:I107)&lt;$D$66),$D107/MIN($D$66,COUNT($C$105:$C$124)-COUNT($C$105:$C107)),"")</f>
        <v>0</v>
      </c>
      <c r="K107" s="61">
        <f>IF(AND($C107&lt;K$96,COUNT($E107:J107)&lt;$D$66),$D107/MIN($D$66,COUNT($C$105:$C$124)-COUNT($C$105:$C107)),"")</f>
        <v>0</v>
      </c>
      <c r="L107" s="61">
        <f>IF(AND($C107&lt;L$96,COUNT($E107:K107)&lt;$D$66),$D107/MIN($D$66,COUNT($C$105:$C$124)-COUNT($C$105:$C107)),"")</f>
        <v>0</v>
      </c>
      <c r="M107" s="61">
        <f>IF(AND($C107&lt;M$96,COUNT($E107:L107)&lt;$D$66),$D107/MIN($D$66,COUNT($C$105:$C$124)-COUNT($C$105:$C107)),"")</f>
        <v>0</v>
      </c>
      <c r="N107" s="61">
        <f>IF(AND($C107&lt;N$96,COUNT($E107:M107)&lt;$D$66),$D107/MIN($D$66,COUNT($C$105:$C$124)-COUNT($C$105:$C107)),"")</f>
        <v>0</v>
      </c>
      <c r="O107" s="61">
        <f>IF(AND($C107&lt;O$96,COUNT($E107:N107)&lt;$D$66),$D107/MIN($D$66,COUNT($C$105:$C$124)-COUNT($C$105:$C107)),"")</f>
        <v>0</v>
      </c>
      <c r="P107" s="61">
        <f>IF(AND($C107&lt;P$96,COUNT($E107:O107)&lt;$D$66),$D107/MIN($D$66,COUNT($C$105:$C$124)-COUNT($C$105:$C107)),"")</f>
        <v>0</v>
      </c>
      <c r="Q107" s="61">
        <f>IF(AND($C107&lt;Q$96,COUNT($E107:P107)&lt;$D$66),$D107/MIN($D$66,COUNT($C$105:$C$124)-COUNT($C$105:$C107)),"")</f>
        <v>0</v>
      </c>
      <c r="R107" s="61" t="str">
        <f>IF(AND($C107&lt;R$96,COUNT($E107:Q107)&lt;$D$66),$D107/MIN($D$66,COUNT($C$105:$C$124)-COUNT($C$105:$C107)),"")</f>
        <v/>
      </c>
      <c r="S107" s="61" t="str">
        <f>IF(AND($C107&lt;S$96,COUNT($E107:R107)&lt;$D$66),$D107/MIN($D$66,COUNT($C$105:$C$124)-COUNT($C$105:$C107)),"")</f>
        <v/>
      </c>
      <c r="T107" s="61" t="str">
        <f>IF(AND($C107&lt;T$96,COUNT($E107:S107)&lt;$D$66),$D107/MIN($D$66,COUNT($C$105:$C$124)-COUNT($C$105:$C107)),"")</f>
        <v/>
      </c>
      <c r="U107" s="61" t="str">
        <f>IF(AND($C107&lt;U$96,COUNT($E107:T107)&lt;$D$66),$D107/MIN($D$66,COUNT($C$105:$C$124)-COUNT($C$105:$C107)),"")</f>
        <v/>
      </c>
      <c r="V107" s="61" t="str">
        <f>IF(AND($C107&lt;V$96,COUNT($E107:U107)&lt;$D$66),$D107/MIN($D$66,COUNT($C$105:$C$124)-COUNT($C$105:$C107)),"")</f>
        <v/>
      </c>
      <c r="W107" s="61" t="str">
        <f>IF(AND($C107&lt;W$96,COUNT($E107:V107)&lt;$D$66),$D107/MIN($D$66,COUNT($C$105:$C$124)-COUNT($C$105:$C107)),"")</f>
        <v/>
      </c>
      <c r="X107" s="61" t="str">
        <f>IF(AND($C107&lt;X$96,COUNT($E107:W107)&lt;$D$66),$D107/MIN($D$66,COUNT($C$105:$C$124)-COUNT($C$105:$C107)),"")</f>
        <v/>
      </c>
      <c r="Y107" s="61">
        <f t="shared" si="31"/>
        <v>0</v>
      </c>
    </row>
    <row r="108" spans="2:25" x14ac:dyDescent="0.15">
      <c r="B108" s="69"/>
      <c r="C108" s="70">
        <v>33</v>
      </c>
      <c r="D108" s="60">
        <v>0</v>
      </c>
      <c r="E108" s="61" t="str">
        <f t="shared" si="30"/>
        <v/>
      </c>
      <c r="F108" s="61" t="str">
        <f>IF(AND($C108&lt;F$96,COUNT($E108:E108)&lt;$D$66),$D108/MIN($D$66,COUNT($C$105:$C$124)-COUNT($C$105:$C108)),"")</f>
        <v/>
      </c>
      <c r="G108" s="61" t="str">
        <f>IF(AND($C108&lt;G$96,COUNT($E108:F108)&lt;$D$66),$D108/MIN($D$66,COUNT($C$105:$C$124)-COUNT($C$105:$C108)),"")</f>
        <v/>
      </c>
      <c r="H108" s="61" t="str">
        <f>IF(AND($C108&lt;H$96,COUNT($E108:G108)&lt;$D$66),$D108/MIN($D$66,COUNT($C$105:$C$124)-COUNT($C$105:$C108)),"")</f>
        <v/>
      </c>
      <c r="I108" s="61">
        <f>IF(AND($C108&lt;I$96,COUNT($E108:H108)&lt;$D$66),$D108/MIN($D$66,COUNT($C$105:$C$124)-COUNT($C$105:$C108)),"")</f>
        <v>0</v>
      </c>
      <c r="J108" s="61">
        <f>IF(AND($C108&lt;J$96,COUNT($E108:I108)&lt;$D$66),$D108/MIN($D$66,COUNT($C$105:$C$124)-COUNT($C$105:$C108)),"")</f>
        <v>0</v>
      </c>
      <c r="K108" s="61">
        <f>IF(AND($C108&lt;K$96,COUNT($E108:J108)&lt;$D$66),$D108/MIN($D$66,COUNT($C$105:$C$124)-COUNT($C$105:$C108)),"")</f>
        <v>0</v>
      </c>
      <c r="L108" s="61">
        <f>IF(AND($C108&lt;L$96,COUNT($E108:K108)&lt;$D$66),$D108/MIN($D$66,COUNT($C$105:$C$124)-COUNT($C$105:$C108)),"")</f>
        <v>0</v>
      </c>
      <c r="M108" s="61">
        <f>IF(AND($C108&lt;M$96,COUNT($E108:L108)&lt;$D$66),$D108/MIN($D$66,COUNT($C$105:$C$124)-COUNT($C$105:$C108)),"")</f>
        <v>0</v>
      </c>
      <c r="N108" s="61">
        <f>IF(AND($C108&lt;N$96,COUNT($E108:M108)&lt;$D$66),$D108/MIN($D$66,COUNT($C$105:$C$124)-COUNT($C$105:$C108)),"")</f>
        <v>0</v>
      </c>
      <c r="O108" s="61">
        <f>IF(AND($C108&lt;O$96,COUNT($E108:N108)&lt;$D$66),$D108/MIN($D$66,COUNT($C$105:$C$124)-COUNT($C$105:$C108)),"")</f>
        <v>0</v>
      </c>
      <c r="P108" s="61">
        <f>IF(AND($C108&lt;P$96,COUNT($E108:O108)&lt;$D$66),$D108/MIN($D$66,COUNT($C$105:$C$124)-COUNT($C$105:$C108)),"")</f>
        <v>0</v>
      </c>
      <c r="Q108" s="61">
        <f>IF(AND($C108&lt;Q$96,COUNT($E108:P108)&lt;$D$66),$D108/MIN($D$66,COUNT($C$105:$C$124)-COUNT($C$105:$C108)),"")</f>
        <v>0</v>
      </c>
      <c r="R108" s="61">
        <f>IF(AND($C108&lt;R$96,COUNT($E108:Q108)&lt;$D$66),$D108/MIN($D$66,COUNT($C$105:$C$124)-COUNT($C$105:$C108)),"")</f>
        <v>0</v>
      </c>
      <c r="S108" s="61" t="str">
        <f>IF(AND($C108&lt;S$96,COUNT($E108:R108)&lt;$D$66),$D108/MIN($D$66,COUNT($C$105:$C$124)-COUNT($C$105:$C108)),"")</f>
        <v/>
      </c>
      <c r="T108" s="61" t="str">
        <f>IF(AND($C108&lt;T$96,COUNT($E108:S108)&lt;$D$66),$D108/MIN($D$66,COUNT($C$105:$C$124)-COUNT($C$105:$C108)),"")</f>
        <v/>
      </c>
      <c r="U108" s="61" t="str">
        <f>IF(AND($C108&lt;U$96,COUNT($E108:T108)&lt;$D$66),$D108/MIN($D$66,COUNT($C$105:$C$124)-COUNT($C$105:$C108)),"")</f>
        <v/>
      </c>
      <c r="V108" s="61" t="str">
        <f>IF(AND($C108&lt;V$96,COUNT($E108:U108)&lt;$D$66),$D108/MIN($D$66,COUNT($C$105:$C$124)-COUNT($C$105:$C108)),"")</f>
        <v/>
      </c>
      <c r="W108" s="61" t="str">
        <f>IF(AND($C108&lt;W$96,COUNT($E108:V108)&lt;$D$66),$D108/MIN($D$66,COUNT($C$105:$C$124)-COUNT($C$105:$C108)),"")</f>
        <v/>
      </c>
      <c r="X108" s="61" t="str">
        <f>IF(AND($C108&lt;X$96,COUNT($E108:W108)&lt;$D$66),$D108/MIN($D$66,COUNT($C$105:$C$124)-COUNT($C$105:$C108)),"")</f>
        <v/>
      </c>
      <c r="Y108" s="61">
        <f t="shared" si="31"/>
        <v>0</v>
      </c>
    </row>
    <row r="109" spans="2:25" x14ac:dyDescent="0.15">
      <c r="B109" s="69"/>
      <c r="C109" s="70">
        <v>34</v>
      </c>
      <c r="D109" s="60">
        <v>0</v>
      </c>
      <c r="E109" s="61" t="str">
        <f t="shared" si="30"/>
        <v/>
      </c>
      <c r="F109" s="61" t="str">
        <f>IF(AND($C109&lt;F$96,COUNT($E109:E109)&lt;$D$66),$D109/MIN($D$66,COUNT($C$105:$C$124)-COUNT($C$105:$C109)),"")</f>
        <v/>
      </c>
      <c r="G109" s="61" t="str">
        <f>IF(AND($C109&lt;G$96,COUNT($E109:F109)&lt;$D$66),$D109/MIN($D$66,COUNT($C$105:$C$124)-COUNT($C$105:$C109)),"")</f>
        <v/>
      </c>
      <c r="H109" s="61" t="str">
        <f>IF(AND($C109&lt;H$96,COUNT($E109:G109)&lt;$D$66),$D109/MIN($D$66,COUNT($C$105:$C$124)-COUNT($C$105:$C109)),"")</f>
        <v/>
      </c>
      <c r="I109" s="61" t="str">
        <f>IF(AND($C109&lt;I$96,COUNT($E109:H109)&lt;$D$66),$D109/MIN($D$66,COUNT($C$105:$C$124)-COUNT($C$105:$C109)),"")</f>
        <v/>
      </c>
      <c r="J109" s="61">
        <f>IF(AND($C109&lt;J$96,COUNT($E109:I109)&lt;$D$66),$D109/MIN($D$66,COUNT($C$105:$C$124)-COUNT($C$105:$C109)),"")</f>
        <v>0</v>
      </c>
      <c r="K109" s="61">
        <f>IF(AND($C109&lt;K$96,COUNT($E109:J109)&lt;$D$66),$D109/MIN($D$66,COUNT($C$105:$C$124)-COUNT($C$105:$C109)),"")</f>
        <v>0</v>
      </c>
      <c r="L109" s="61">
        <f>IF(AND($C109&lt;L$96,COUNT($E109:K109)&lt;$D$66),$D109/MIN($D$66,COUNT($C$105:$C$124)-COUNT($C$105:$C109)),"")</f>
        <v>0</v>
      </c>
      <c r="M109" s="61">
        <f>IF(AND($C109&lt;M$96,COUNT($E109:L109)&lt;$D$66),$D109/MIN($D$66,COUNT($C$105:$C$124)-COUNT($C$105:$C109)),"")</f>
        <v>0</v>
      </c>
      <c r="N109" s="61">
        <f>IF(AND($C109&lt;N$96,COUNT($E109:M109)&lt;$D$66),$D109/MIN($D$66,COUNT($C$105:$C$124)-COUNT($C$105:$C109)),"")</f>
        <v>0</v>
      </c>
      <c r="O109" s="61">
        <f>IF(AND($C109&lt;O$96,COUNT($E109:N109)&lt;$D$66),$D109/MIN($D$66,COUNT($C$105:$C$124)-COUNT($C$105:$C109)),"")</f>
        <v>0</v>
      </c>
      <c r="P109" s="61">
        <f>IF(AND($C109&lt;P$96,COUNT($E109:O109)&lt;$D$66),$D109/MIN($D$66,COUNT($C$105:$C$124)-COUNT($C$105:$C109)),"")</f>
        <v>0</v>
      </c>
      <c r="Q109" s="61">
        <f>IF(AND($C109&lt;Q$96,COUNT($E109:P109)&lt;$D$66),$D109/MIN($D$66,COUNT($C$105:$C$124)-COUNT($C$105:$C109)),"")</f>
        <v>0</v>
      </c>
      <c r="R109" s="61">
        <f>IF(AND($C109&lt;R$96,COUNT($E109:Q109)&lt;$D$66),$D109/MIN($D$66,COUNT($C$105:$C$124)-COUNT($C$105:$C109)),"")</f>
        <v>0</v>
      </c>
      <c r="S109" s="61">
        <f>IF(AND($C109&lt;S$96,COUNT($E109:R109)&lt;$D$66),$D109/MIN($D$66,COUNT($C$105:$C$124)-COUNT($C$105:$C109)),"")</f>
        <v>0</v>
      </c>
      <c r="T109" s="61" t="str">
        <f>IF(AND($C109&lt;T$96,COUNT($E109:S109)&lt;$D$66),$D109/MIN($D$66,COUNT($C$105:$C$124)-COUNT($C$105:$C109)),"")</f>
        <v/>
      </c>
      <c r="U109" s="61" t="str">
        <f>IF(AND($C109&lt;U$96,COUNT($E109:T109)&lt;$D$66),$D109/MIN($D$66,COUNT($C$105:$C$124)-COUNT($C$105:$C109)),"")</f>
        <v/>
      </c>
      <c r="V109" s="61" t="str">
        <f>IF(AND($C109&lt;V$96,COUNT($E109:U109)&lt;$D$66),$D109/MIN($D$66,COUNT($C$105:$C$124)-COUNT($C$105:$C109)),"")</f>
        <v/>
      </c>
      <c r="W109" s="61" t="str">
        <f>IF(AND($C109&lt;W$96,COUNT($E109:V109)&lt;$D$66),$D109/MIN($D$66,COUNT($C$105:$C$124)-COUNT($C$105:$C109)),"")</f>
        <v/>
      </c>
      <c r="X109" s="61" t="str">
        <f>IF(AND($C109&lt;X$96,COUNT($E109:W109)&lt;$D$66),$D109/MIN($D$66,COUNT($C$105:$C$124)-COUNT($C$105:$C109)),"")</f>
        <v/>
      </c>
      <c r="Y109" s="61">
        <f t="shared" si="31"/>
        <v>0</v>
      </c>
    </row>
    <row r="110" spans="2:25" x14ac:dyDescent="0.15">
      <c r="B110" s="69"/>
      <c r="C110" s="70">
        <v>35</v>
      </c>
      <c r="D110" s="60">
        <v>0</v>
      </c>
      <c r="E110" s="61" t="str">
        <f t="shared" si="30"/>
        <v/>
      </c>
      <c r="F110" s="61" t="str">
        <f>IF(AND($C110&lt;F$96,COUNT($E110:E110)&lt;$D$66),$D110/MIN($D$66,COUNT($C$105:$C$124)-COUNT($C$105:$C110)),"")</f>
        <v/>
      </c>
      <c r="G110" s="61" t="str">
        <f>IF(AND($C110&lt;G$96,COUNT($E110:F110)&lt;$D$66),$D110/MIN($D$66,COUNT($C$105:$C$124)-COUNT($C$105:$C110)),"")</f>
        <v/>
      </c>
      <c r="H110" s="61" t="str">
        <f>IF(AND($C110&lt;H$96,COUNT($E110:G110)&lt;$D$66),$D110/MIN($D$66,COUNT($C$105:$C$124)-COUNT($C$105:$C110)),"")</f>
        <v/>
      </c>
      <c r="I110" s="61" t="str">
        <f>IF(AND($C110&lt;I$96,COUNT($E110:H110)&lt;$D$66),$D110/MIN($D$66,COUNT($C$105:$C$124)-COUNT($C$105:$C110)),"")</f>
        <v/>
      </c>
      <c r="J110" s="61" t="str">
        <f>IF(AND($C110&lt;J$96,COUNT($E110:I110)&lt;$D$66),$D110/MIN($D$66,COUNT($C$105:$C$124)-COUNT($C$105:$C110)),"")</f>
        <v/>
      </c>
      <c r="K110" s="61">
        <f>IF(AND($C110&lt;K$96,COUNT($E110:J110)&lt;$D$66),$D110/MIN($D$66,COUNT($C$105:$C$124)-COUNT($C$105:$C110)),"")</f>
        <v>0</v>
      </c>
      <c r="L110" s="61">
        <f>IF(AND($C110&lt;L$96,COUNT($E110:K110)&lt;$D$66),$D110/MIN($D$66,COUNT($C$105:$C$124)-COUNT($C$105:$C110)),"")</f>
        <v>0</v>
      </c>
      <c r="M110" s="61">
        <f>IF(AND($C110&lt;M$96,COUNT($E110:L110)&lt;$D$66),$D110/MIN($D$66,COUNT($C$105:$C$124)-COUNT($C$105:$C110)),"")</f>
        <v>0</v>
      </c>
      <c r="N110" s="61">
        <f>IF(AND($C110&lt;N$96,COUNT($E110:M110)&lt;$D$66),$D110/MIN($D$66,COUNT($C$105:$C$124)-COUNT($C$105:$C110)),"")</f>
        <v>0</v>
      </c>
      <c r="O110" s="61">
        <f>IF(AND($C110&lt;O$96,COUNT($E110:N110)&lt;$D$66),$D110/MIN($D$66,COUNT($C$105:$C$124)-COUNT($C$105:$C110)),"")</f>
        <v>0</v>
      </c>
      <c r="P110" s="61">
        <f>IF(AND($C110&lt;P$96,COUNT($E110:O110)&lt;$D$66),$D110/MIN($D$66,COUNT($C$105:$C$124)-COUNT($C$105:$C110)),"")</f>
        <v>0</v>
      </c>
      <c r="Q110" s="61">
        <f>IF(AND($C110&lt;Q$96,COUNT($E110:P110)&lt;$D$66),$D110/MIN($D$66,COUNT($C$105:$C$124)-COUNT($C$105:$C110)),"")</f>
        <v>0</v>
      </c>
      <c r="R110" s="61">
        <f>IF(AND($C110&lt;R$96,COUNT($E110:Q110)&lt;$D$66),$D110/MIN($D$66,COUNT($C$105:$C$124)-COUNT($C$105:$C110)),"")</f>
        <v>0</v>
      </c>
      <c r="S110" s="61">
        <f>IF(AND($C110&lt;S$96,COUNT($E110:R110)&lt;$D$66),$D110/MIN($D$66,COUNT($C$105:$C$124)-COUNT($C$105:$C110)),"")</f>
        <v>0</v>
      </c>
      <c r="T110" s="61">
        <f>IF(AND($C110&lt;T$96,COUNT($E110:S110)&lt;$D$66),$D110/MIN($D$66,COUNT($C$105:$C$124)-COUNT($C$105:$C110)),"")</f>
        <v>0</v>
      </c>
      <c r="U110" s="61" t="str">
        <f>IF(AND($C110&lt;U$96,COUNT($E110:T110)&lt;$D$66),$D110/MIN($D$66,COUNT($C$105:$C$124)-COUNT($C$105:$C110)),"")</f>
        <v/>
      </c>
      <c r="V110" s="61" t="str">
        <f>IF(AND($C110&lt;V$96,COUNT($E110:U110)&lt;$D$66),$D110/MIN($D$66,COUNT($C$105:$C$124)-COUNT($C$105:$C110)),"")</f>
        <v/>
      </c>
      <c r="W110" s="61" t="str">
        <f>IF(AND($C110&lt;W$96,COUNT($E110:V110)&lt;$D$66),$D110/MIN($D$66,COUNT($C$105:$C$124)-COUNT($C$105:$C110)),"")</f>
        <v/>
      </c>
      <c r="X110" s="61" t="str">
        <f>IF(AND($C110&lt;X$96,COUNT($E110:W110)&lt;$D$66),$D110/MIN($D$66,COUNT($C$105:$C$124)-COUNT($C$105:$C110)),"")</f>
        <v/>
      </c>
      <c r="Y110" s="61">
        <f t="shared" si="31"/>
        <v>0</v>
      </c>
    </row>
    <row r="111" spans="2:25" x14ac:dyDescent="0.15">
      <c r="B111" s="69"/>
      <c r="C111" s="70">
        <v>36</v>
      </c>
      <c r="D111" s="60">
        <v>0</v>
      </c>
      <c r="E111" s="61" t="str">
        <f t="shared" si="30"/>
        <v/>
      </c>
      <c r="F111" s="61" t="str">
        <f>IF(AND($C111&lt;F$96,COUNT($E111:E111)&lt;$D$66),$D111/MIN($D$66,COUNT($C$105:$C$124)-COUNT($C$105:$C111)),"")</f>
        <v/>
      </c>
      <c r="G111" s="61" t="str">
        <f>IF(AND($C111&lt;G$96,COUNT($E111:F111)&lt;$D$66),$D111/MIN($D$66,COUNT($C$105:$C$124)-COUNT($C$105:$C111)),"")</f>
        <v/>
      </c>
      <c r="H111" s="61" t="str">
        <f>IF(AND($C111&lt;H$96,COUNT($E111:G111)&lt;$D$66),$D111/MIN($D$66,COUNT($C$105:$C$124)-COUNT($C$105:$C111)),"")</f>
        <v/>
      </c>
      <c r="I111" s="61" t="str">
        <f>IF(AND($C111&lt;I$96,COUNT($E111:H111)&lt;$D$66),$D111/MIN($D$66,COUNT($C$105:$C$124)-COUNT($C$105:$C111)),"")</f>
        <v/>
      </c>
      <c r="J111" s="61" t="str">
        <f>IF(AND($C111&lt;J$96,COUNT($E111:I111)&lt;$D$66),$D111/MIN($D$66,COUNT($C$105:$C$124)-COUNT($C$105:$C111)),"")</f>
        <v/>
      </c>
      <c r="K111" s="61" t="str">
        <f>IF(AND($C111&lt;K$96,COUNT($E111:J111)&lt;$D$66),$D111/MIN($D$66,COUNT($C$105:$C$124)-COUNT($C$105:$C111)),"")</f>
        <v/>
      </c>
      <c r="L111" s="61">
        <f>IF(AND($C111&lt;L$96,COUNT($E111:K111)&lt;$D$66),$D111/MIN($D$66,COUNT($C$105:$C$124)-COUNT($C$105:$C111)),"")</f>
        <v>0</v>
      </c>
      <c r="M111" s="61">
        <f>IF(AND($C111&lt;M$96,COUNT($E111:L111)&lt;$D$66),$D111/MIN($D$66,COUNT($C$105:$C$124)-COUNT($C$105:$C111)),"")</f>
        <v>0</v>
      </c>
      <c r="N111" s="61">
        <f>IF(AND($C111&lt;N$96,COUNT($E111:M111)&lt;$D$66),$D111/MIN($D$66,COUNT($C$105:$C$124)-COUNT($C$105:$C111)),"")</f>
        <v>0</v>
      </c>
      <c r="O111" s="61">
        <f>IF(AND($C111&lt;O$96,COUNT($E111:N111)&lt;$D$66),$D111/MIN($D$66,COUNT($C$105:$C$124)-COUNT($C$105:$C111)),"")</f>
        <v>0</v>
      </c>
      <c r="P111" s="61">
        <f>IF(AND($C111&lt;P$96,COUNT($E111:O111)&lt;$D$66),$D111/MIN($D$66,COUNT($C$105:$C$124)-COUNT($C$105:$C111)),"")</f>
        <v>0</v>
      </c>
      <c r="Q111" s="61">
        <f>IF(AND($C111&lt;Q$96,COUNT($E111:P111)&lt;$D$66),$D111/MIN($D$66,COUNT($C$105:$C$124)-COUNT($C$105:$C111)),"")</f>
        <v>0</v>
      </c>
      <c r="R111" s="61">
        <f>IF(AND($C111&lt;R$96,COUNT($E111:Q111)&lt;$D$66),$D111/MIN($D$66,COUNT($C$105:$C$124)-COUNT($C$105:$C111)),"")</f>
        <v>0</v>
      </c>
      <c r="S111" s="61">
        <f>IF(AND($C111&lt;S$96,COUNT($E111:R111)&lt;$D$66),$D111/MIN($D$66,COUNT($C$105:$C$124)-COUNT($C$105:$C111)),"")</f>
        <v>0</v>
      </c>
      <c r="T111" s="61">
        <f>IF(AND($C111&lt;T$96,COUNT($E111:S111)&lt;$D$66),$D111/MIN($D$66,COUNT($C$105:$C$124)-COUNT($C$105:$C111)),"")</f>
        <v>0</v>
      </c>
      <c r="U111" s="61">
        <f>IF(AND($C111&lt;U$96,COUNT($E111:T111)&lt;$D$66),$D111/MIN($D$66,COUNT($C$105:$C$124)-COUNT($C$105:$C111)),"")</f>
        <v>0</v>
      </c>
      <c r="V111" s="61" t="str">
        <f>IF(AND($C111&lt;V$96,COUNT($E111:U111)&lt;$D$66),$D111/MIN($D$66,COUNT($C$105:$C$124)-COUNT($C$105:$C111)),"")</f>
        <v/>
      </c>
      <c r="W111" s="61" t="str">
        <f>IF(AND($C111&lt;W$96,COUNT($E111:V111)&lt;$D$66),$D111/MIN($D$66,COUNT($C$105:$C$124)-COUNT($C$105:$C111)),"")</f>
        <v/>
      </c>
      <c r="X111" s="61" t="str">
        <f>IF(AND($C111&lt;X$96,COUNT($E111:W111)&lt;$D$66),$D111/MIN($D$66,COUNT($C$105:$C$124)-COUNT($C$105:$C111)),"")</f>
        <v/>
      </c>
      <c r="Y111" s="61">
        <f t="shared" si="31"/>
        <v>0</v>
      </c>
    </row>
    <row r="112" spans="2:25" x14ac:dyDescent="0.15">
      <c r="B112" s="69"/>
      <c r="C112" s="70">
        <v>37</v>
      </c>
      <c r="D112" s="60">
        <v>0</v>
      </c>
      <c r="E112" s="61" t="str">
        <f t="shared" si="30"/>
        <v/>
      </c>
      <c r="F112" s="61" t="str">
        <f>IF(AND($C112&lt;F$96,COUNT($E112:E112)&lt;$D$66),$D112/MIN($D$66,COUNT($C$105:$C$124)-COUNT($C$105:$C112)),"")</f>
        <v/>
      </c>
      <c r="G112" s="61" t="str">
        <f>IF(AND($C112&lt;G$96,COUNT($E112:F112)&lt;$D$66),$D112/MIN($D$66,COUNT($C$105:$C$124)-COUNT($C$105:$C112)),"")</f>
        <v/>
      </c>
      <c r="H112" s="61" t="str">
        <f>IF(AND($C112&lt;H$96,COUNT($E112:G112)&lt;$D$66),$D112/MIN($D$66,COUNT($C$105:$C$124)-COUNT($C$105:$C112)),"")</f>
        <v/>
      </c>
      <c r="I112" s="61" t="str">
        <f>IF(AND($C112&lt;I$96,COUNT($E112:H112)&lt;$D$66),$D112/MIN($D$66,COUNT($C$105:$C$124)-COUNT($C$105:$C112)),"")</f>
        <v/>
      </c>
      <c r="J112" s="61" t="str">
        <f>IF(AND($C112&lt;J$96,COUNT($E112:I112)&lt;$D$66),$D112/MIN($D$66,COUNT($C$105:$C$124)-COUNT($C$105:$C112)),"")</f>
        <v/>
      </c>
      <c r="K112" s="61" t="str">
        <f>IF(AND($C112&lt;K$96,COUNT($E112:J112)&lt;$D$66),$D112/MIN($D$66,COUNT($C$105:$C$124)-COUNT($C$105:$C112)),"")</f>
        <v/>
      </c>
      <c r="L112" s="61" t="str">
        <f>IF(AND($C112&lt;L$96,COUNT($E112:K112)&lt;$D$66),$D112/MIN($D$66,COUNT($C$105:$C$124)-COUNT($C$105:$C112)),"")</f>
        <v/>
      </c>
      <c r="M112" s="61">
        <f>IF(AND($C112&lt;M$96,COUNT($E112:L112)&lt;$D$66),$D112/MIN($D$66,COUNT($C$105:$C$124)-COUNT($C$105:$C112)),"")</f>
        <v>0</v>
      </c>
      <c r="N112" s="61">
        <f>IF(AND($C112&lt;N$96,COUNT($E112:M112)&lt;$D$66),$D112/MIN($D$66,COUNT($C$105:$C$124)-COUNT($C$105:$C112)),"")</f>
        <v>0</v>
      </c>
      <c r="O112" s="61">
        <f>IF(AND($C112&lt;O$96,COUNT($E112:N112)&lt;$D$66),$D112/MIN($D$66,COUNT($C$105:$C$124)-COUNT($C$105:$C112)),"")</f>
        <v>0</v>
      </c>
      <c r="P112" s="61">
        <f>IF(AND($C112&lt;P$96,COUNT($E112:O112)&lt;$D$66),$D112/MIN($D$66,COUNT($C$105:$C$124)-COUNT($C$105:$C112)),"")</f>
        <v>0</v>
      </c>
      <c r="Q112" s="61">
        <f>IF(AND($C112&lt;Q$96,COUNT($E112:P112)&lt;$D$66),$D112/MIN($D$66,COUNT($C$105:$C$124)-COUNT($C$105:$C112)),"")</f>
        <v>0</v>
      </c>
      <c r="R112" s="61">
        <f>IF(AND($C112&lt;R$96,COUNT($E112:Q112)&lt;$D$66),$D112/MIN($D$66,COUNT($C$105:$C$124)-COUNT($C$105:$C112)),"")</f>
        <v>0</v>
      </c>
      <c r="S112" s="61">
        <f>IF(AND($C112&lt;S$96,COUNT($E112:R112)&lt;$D$66),$D112/MIN($D$66,COUNT($C$105:$C$124)-COUNT($C$105:$C112)),"")</f>
        <v>0</v>
      </c>
      <c r="T112" s="61">
        <f>IF(AND($C112&lt;T$96,COUNT($E112:S112)&lt;$D$66),$D112/MIN($D$66,COUNT($C$105:$C$124)-COUNT($C$105:$C112)),"")</f>
        <v>0</v>
      </c>
      <c r="U112" s="61">
        <f>IF(AND($C112&lt;U$96,COUNT($E112:T112)&lt;$D$66),$D112/MIN($D$66,COUNT($C$105:$C$124)-COUNT($C$105:$C112)),"")</f>
        <v>0</v>
      </c>
      <c r="V112" s="61">
        <f>IF(AND($C112&lt;V$96,COUNT($E112:U112)&lt;$D$66),$D112/MIN($D$66,COUNT($C$105:$C$124)-COUNT($C$105:$C112)),"")</f>
        <v>0</v>
      </c>
      <c r="W112" s="61" t="str">
        <f>IF(AND($C112&lt;W$96,COUNT($E112:V112)&lt;$D$66),$D112/MIN($D$66,COUNT($C$105:$C$124)-COUNT($C$105:$C112)),"")</f>
        <v/>
      </c>
      <c r="X112" s="61" t="str">
        <f>IF(AND($C112&lt;X$96,COUNT($E112:W112)&lt;$D$66),$D112/MIN($D$66,COUNT($C$105:$C$124)-COUNT($C$105:$C112)),"")</f>
        <v/>
      </c>
      <c r="Y112" s="61">
        <f t="shared" si="31"/>
        <v>0</v>
      </c>
    </row>
    <row r="113" spans="1:26" x14ac:dyDescent="0.15">
      <c r="B113" s="69"/>
      <c r="C113" s="70">
        <v>38</v>
      </c>
      <c r="D113" s="60">
        <v>0</v>
      </c>
      <c r="E113" s="61" t="str">
        <f t="shared" si="30"/>
        <v/>
      </c>
      <c r="F113" s="61" t="str">
        <f>IF(AND($C113&lt;F$96,COUNT($E113:E113)&lt;$D$66),$D113/MIN($D$66,COUNT($C$105:$C$124)-COUNT($C$105:$C113)),"")</f>
        <v/>
      </c>
      <c r="G113" s="61" t="str">
        <f>IF(AND($C113&lt;G$96,COUNT($E113:F113)&lt;$D$66),$D113/MIN($D$66,COUNT($C$105:$C$124)-COUNT($C$105:$C113)),"")</f>
        <v/>
      </c>
      <c r="H113" s="61" t="str">
        <f>IF(AND($C113&lt;H$96,COUNT($E113:G113)&lt;$D$66),$D113/MIN($D$66,COUNT($C$105:$C$124)-COUNT($C$105:$C113)),"")</f>
        <v/>
      </c>
      <c r="I113" s="61" t="str">
        <f>IF(AND($C113&lt;I$96,COUNT($E113:H113)&lt;$D$66),$D113/MIN($D$66,COUNT($C$105:$C$124)-COUNT($C$105:$C113)),"")</f>
        <v/>
      </c>
      <c r="J113" s="61" t="str">
        <f>IF(AND($C113&lt;J$96,COUNT($E113:I113)&lt;$D$66),$D113/MIN($D$66,COUNT($C$105:$C$124)-COUNT($C$105:$C113)),"")</f>
        <v/>
      </c>
      <c r="K113" s="61" t="str">
        <f>IF(AND($C113&lt;K$96,COUNT($E113:J113)&lt;$D$66),$D113/MIN($D$66,COUNT($C$105:$C$124)-COUNT($C$105:$C113)),"")</f>
        <v/>
      </c>
      <c r="L113" s="61" t="str">
        <f>IF(AND($C113&lt;L$96,COUNT($E113:K113)&lt;$D$66),$D113/MIN($D$66,COUNT($C$105:$C$124)-COUNT($C$105:$C113)),"")</f>
        <v/>
      </c>
      <c r="M113" s="61" t="str">
        <f>IF(AND($C113&lt;M$96,COUNT($E113:L113)&lt;$D$66),$D113/MIN($D$66,COUNT($C$105:$C$124)-COUNT($C$105:$C113)),"")</f>
        <v/>
      </c>
      <c r="N113" s="61">
        <f>IF(AND($C113&lt;N$96,COUNT($E113:M113)&lt;$D$66),$D113/MIN($D$66,COUNT($C$105:$C$124)-COUNT($C$105:$C113)),"")</f>
        <v>0</v>
      </c>
      <c r="O113" s="61">
        <f>IF(AND($C113&lt;O$96,COUNT($E113:N113)&lt;$D$66),$D113/MIN($D$66,COUNT($C$105:$C$124)-COUNT($C$105:$C113)),"")</f>
        <v>0</v>
      </c>
      <c r="P113" s="61">
        <f>IF(AND($C113&lt;P$96,COUNT($E113:O113)&lt;$D$66),$D113/MIN($D$66,COUNT($C$105:$C$124)-COUNT($C$105:$C113)),"")</f>
        <v>0</v>
      </c>
      <c r="Q113" s="61">
        <f>IF(AND($C113&lt;Q$96,COUNT($E113:P113)&lt;$D$66),$D113/MIN($D$66,COUNT($C$105:$C$124)-COUNT($C$105:$C113)),"")</f>
        <v>0</v>
      </c>
      <c r="R113" s="61">
        <f>IF(AND($C113&lt;R$96,COUNT($E113:Q113)&lt;$D$66),$D113/MIN($D$66,COUNT($C$105:$C$124)-COUNT($C$105:$C113)),"")</f>
        <v>0</v>
      </c>
      <c r="S113" s="61">
        <f>IF(AND($C113&lt;S$96,COUNT($E113:R113)&lt;$D$66),$D113/MIN($D$66,COUNT($C$105:$C$124)-COUNT($C$105:$C113)),"")</f>
        <v>0</v>
      </c>
      <c r="T113" s="61">
        <f>IF(AND($C113&lt;T$96,COUNT($E113:S113)&lt;$D$66),$D113/MIN($D$66,COUNT($C$105:$C$124)-COUNT($C$105:$C113)),"")</f>
        <v>0</v>
      </c>
      <c r="U113" s="61">
        <f>IF(AND($C113&lt;U$96,COUNT($E113:T113)&lt;$D$66),$D113/MIN($D$66,COUNT($C$105:$C$124)-COUNT($C$105:$C113)),"")</f>
        <v>0</v>
      </c>
      <c r="V113" s="61">
        <f>IF(AND($C113&lt;V$96,COUNT($E113:U113)&lt;$D$66),$D113/MIN($D$66,COUNT($C$105:$C$124)-COUNT($C$105:$C113)),"")</f>
        <v>0</v>
      </c>
      <c r="W113" s="61">
        <f>IF(AND($C113&lt;W$96,COUNT($E113:V113)&lt;$D$66),$D113/MIN($D$66,COUNT($C$105:$C$124)-COUNT($C$105:$C113)),"")</f>
        <v>0</v>
      </c>
      <c r="X113" s="61" t="str">
        <f>IF(AND($C113&lt;X$96,COUNT($E113:W113)&lt;$D$66),$D113/MIN($D$66,COUNT($C$105:$C$124)-COUNT($C$105:$C113)),"")</f>
        <v/>
      </c>
      <c r="Y113" s="61">
        <f t="shared" si="31"/>
        <v>0</v>
      </c>
    </row>
    <row r="114" spans="1:26" x14ac:dyDescent="0.15">
      <c r="B114" s="69"/>
      <c r="C114" s="70">
        <v>39</v>
      </c>
      <c r="D114" s="60">
        <v>0</v>
      </c>
      <c r="E114" s="61" t="str">
        <f t="shared" si="30"/>
        <v/>
      </c>
      <c r="F114" s="61" t="str">
        <f>IF(AND($C114&lt;F$96,COUNT($E114:E114)&lt;$D$66),$D114/MIN($D$66,COUNT($C$105:$C$124)-COUNT($C$105:$C114)),"")</f>
        <v/>
      </c>
      <c r="G114" s="61" t="str">
        <f>IF(AND($C114&lt;G$96,COUNT($E114:F114)&lt;$D$66),$D114/MIN($D$66,COUNT($C$105:$C$124)-COUNT($C$105:$C114)),"")</f>
        <v/>
      </c>
      <c r="H114" s="61" t="str">
        <f>IF(AND($C114&lt;H$96,COUNT($E114:G114)&lt;$D$66),$D114/MIN($D$66,COUNT($C$105:$C$124)-COUNT($C$105:$C114)),"")</f>
        <v/>
      </c>
      <c r="I114" s="61" t="str">
        <f>IF(AND($C114&lt;I$96,COUNT($E114:H114)&lt;$D$66),$D114/MIN($D$66,COUNT($C$105:$C$124)-COUNT($C$105:$C114)),"")</f>
        <v/>
      </c>
      <c r="J114" s="61" t="str">
        <f>IF(AND($C114&lt;J$96,COUNT($E114:I114)&lt;$D$66),$D114/MIN($D$66,COUNT($C$105:$C$124)-COUNT($C$105:$C114)),"")</f>
        <v/>
      </c>
      <c r="K114" s="61" t="str">
        <f>IF(AND($C114&lt;K$96,COUNT($E114:J114)&lt;$D$66),$D114/MIN($D$66,COUNT($C$105:$C$124)-COUNT($C$105:$C114)),"")</f>
        <v/>
      </c>
      <c r="L114" s="61" t="str">
        <f>IF(AND($C114&lt;L$96,COUNT($E114:K114)&lt;$D$66),$D114/MIN($D$66,COUNT($C$105:$C$124)-COUNT($C$105:$C114)),"")</f>
        <v/>
      </c>
      <c r="M114" s="61" t="str">
        <f>IF(AND($C114&lt;M$96,COUNT($E114:L114)&lt;$D$66),$D114/MIN($D$66,COUNT($C$105:$C$124)-COUNT($C$105:$C114)),"")</f>
        <v/>
      </c>
      <c r="N114" s="61" t="str">
        <f>IF(AND($C114&lt;N$96,COUNT($E114:M114)&lt;$D$66),$D114/MIN($D$66,COUNT($C$105:$C$124)-COUNT($C$105:$C114)),"")</f>
        <v/>
      </c>
      <c r="O114" s="61">
        <f>IF(AND($C114&lt;O$96,COUNT($E114:N114)&lt;$D$66),$D114/MIN($D$66,COUNT($C$105:$C$124)-COUNT($C$105:$C114)),"")</f>
        <v>0</v>
      </c>
      <c r="P114" s="61">
        <f>IF(AND($C114&lt;P$96,COUNT($E114:O114)&lt;$D$66),$D114/MIN($D$66,COUNT($C$105:$C$124)-COUNT($C$105:$C114)),"")</f>
        <v>0</v>
      </c>
      <c r="Q114" s="61">
        <f>IF(AND($C114&lt;Q$96,COUNT($E114:P114)&lt;$D$66),$D114/MIN($D$66,COUNT($C$105:$C$124)-COUNT($C$105:$C114)),"")</f>
        <v>0</v>
      </c>
      <c r="R114" s="61">
        <f>IF(AND($C114&lt;R$96,COUNT($E114:Q114)&lt;$D$66),$D114/MIN($D$66,COUNT($C$105:$C$124)-COUNT($C$105:$C114)),"")</f>
        <v>0</v>
      </c>
      <c r="S114" s="61">
        <f>IF(AND($C114&lt;S$96,COUNT($E114:R114)&lt;$D$66),$D114/MIN($D$66,COUNT($C$105:$C$124)-COUNT($C$105:$C114)),"")</f>
        <v>0</v>
      </c>
      <c r="T114" s="61">
        <f>IF(AND($C114&lt;T$96,COUNT($E114:S114)&lt;$D$66),$D114/MIN($D$66,COUNT($C$105:$C$124)-COUNT($C$105:$C114)),"")</f>
        <v>0</v>
      </c>
      <c r="U114" s="61">
        <f>IF(AND($C114&lt;U$96,COUNT($E114:T114)&lt;$D$66),$D114/MIN($D$66,COUNT($C$105:$C$124)-COUNT($C$105:$C114)),"")</f>
        <v>0</v>
      </c>
      <c r="V114" s="61">
        <f>IF(AND($C114&lt;V$96,COUNT($E114:U114)&lt;$D$66),$D114/MIN($D$66,COUNT($C$105:$C$124)-COUNT($C$105:$C114)),"")</f>
        <v>0</v>
      </c>
      <c r="W114" s="61">
        <f>IF(AND($C114&lt;W$96,COUNT($E114:V114)&lt;$D$66),$D114/MIN($D$66,COUNT($C$105:$C$124)-COUNT($C$105:$C114)),"")</f>
        <v>0</v>
      </c>
      <c r="X114" s="61">
        <f>IF(AND($C114&lt;X$96,COUNT($E114:W114)&lt;$D$66),$D114/MIN($D$66,COUNT($C$105:$C$124)-COUNT($C$105:$C114)),"")</f>
        <v>0</v>
      </c>
      <c r="Y114" s="61">
        <f t="shared" si="31"/>
        <v>0</v>
      </c>
    </row>
    <row r="115" spans="1:26" x14ac:dyDescent="0.15">
      <c r="B115" s="69"/>
      <c r="C115" s="70">
        <v>40</v>
      </c>
      <c r="D115" s="60">
        <v>0</v>
      </c>
      <c r="E115" s="61" t="str">
        <f t="shared" si="30"/>
        <v/>
      </c>
      <c r="F115" s="61" t="str">
        <f>IF(AND($C115&lt;F$96,COUNT($E115:E115)&lt;$D$66),$D115/MIN($D$66,COUNT($C$105:$C$124)-COUNT($C$105:$C115)),"")</f>
        <v/>
      </c>
      <c r="G115" s="61" t="str">
        <f>IF(AND($C115&lt;G$96,COUNT($E115:F115)&lt;$D$66),$D115/MIN($D$66,COUNT($C$105:$C$124)-COUNT($C$105:$C115)),"")</f>
        <v/>
      </c>
      <c r="H115" s="61" t="str">
        <f>IF(AND($C115&lt;H$96,COUNT($E115:G115)&lt;$D$66),$D115/MIN($D$66,COUNT($C$105:$C$124)-COUNT($C$105:$C115)),"")</f>
        <v/>
      </c>
      <c r="I115" s="61" t="str">
        <f>IF(AND($C115&lt;I$96,COUNT($E115:H115)&lt;$D$66),$D115/MIN($D$66,COUNT($C$105:$C$124)-COUNT($C$105:$C115)),"")</f>
        <v/>
      </c>
      <c r="J115" s="61" t="str">
        <f>IF(AND($C115&lt;J$96,COUNT($E115:I115)&lt;$D$66),$D115/MIN($D$66,COUNT($C$105:$C$124)-COUNT($C$105:$C115)),"")</f>
        <v/>
      </c>
      <c r="K115" s="61" t="str">
        <f>IF(AND($C115&lt;K$96,COUNT($E115:J115)&lt;$D$66),$D115/MIN($D$66,COUNT($C$105:$C$124)-COUNT($C$105:$C115)),"")</f>
        <v/>
      </c>
      <c r="L115" s="61" t="str">
        <f>IF(AND($C115&lt;L$96,COUNT($E115:K115)&lt;$D$66),$D115/MIN($D$66,COUNT($C$105:$C$124)-COUNT($C$105:$C115)),"")</f>
        <v/>
      </c>
      <c r="M115" s="61" t="str">
        <f>IF(AND($C115&lt;M$96,COUNT($E115:L115)&lt;$D$66),$D115/MIN($D$66,COUNT($C$105:$C$124)-COUNT($C$105:$C115)),"")</f>
        <v/>
      </c>
      <c r="N115" s="61" t="str">
        <f>IF(AND($C115&lt;N$96,COUNT($E115:M115)&lt;$D$66),$D115/MIN($D$66,COUNT($C$105:$C$124)-COUNT($C$105:$C115)),"")</f>
        <v/>
      </c>
      <c r="O115" s="61" t="str">
        <f>IF(AND($C115&lt;O$96,COUNT($E115:N115)&lt;$D$66),$D115/MIN($D$66,COUNT($C$105:$C$124)-COUNT($C$105:$C115)),"")</f>
        <v/>
      </c>
      <c r="P115" s="61">
        <f>IF(AND($C115&lt;P$96,COUNT($E115:O115)&lt;$D$66),$D115/MIN($D$66,COUNT($C$105:$C$124)-COUNT($C$105:$C115)),"")</f>
        <v>0</v>
      </c>
      <c r="Q115" s="61">
        <f>IF(AND($C115&lt;Q$96,COUNT($E115:P115)&lt;$D$66),$D115/MIN($D$66,COUNT($C$105:$C$124)-COUNT($C$105:$C115)),"")</f>
        <v>0</v>
      </c>
      <c r="R115" s="61">
        <f>IF(AND($C115&lt;R$96,COUNT($E115:Q115)&lt;$D$66),$D115/MIN($D$66,COUNT($C$105:$C$124)-COUNT($C$105:$C115)),"")</f>
        <v>0</v>
      </c>
      <c r="S115" s="61">
        <f>IF(AND($C115&lt;S$96,COUNT($E115:R115)&lt;$D$66),$D115/MIN($D$66,COUNT($C$105:$C$124)-COUNT($C$105:$C115)),"")</f>
        <v>0</v>
      </c>
      <c r="T115" s="61">
        <f>IF(AND($C115&lt;T$96,COUNT($E115:S115)&lt;$D$66),$D115/MIN($D$66,COUNT($C$105:$C$124)-COUNT($C$105:$C115)),"")</f>
        <v>0</v>
      </c>
      <c r="U115" s="61">
        <f>IF(AND($C115&lt;U$96,COUNT($E115:T115)&lt;$D$66),$D115/MIN($D$66,COUNT($C$105:$C$124)-COUNT($C$105:$C115)),"")</f>
        <v>0</v>
      </c>
      <c r="V115" s="61">
        <f>IF(AND($C115&lt;V$96,COUNT($E115:U115)&lt;$D$66),$D115/MIN($D$66,COUNT($C$105:$C$124)-COUNT($C$105:$C115)),"")</f>
        <v>0</v>
      </c>
      <c r="W115" s="61">
        <f>IF(AND($C115&lt;W$96,COUNT($E115:V115)&lt;$D$66),$D115/MIN($D$66,COUNT($C$105:$C$124)-COUNT($C$105:$C115)),"")</f>
        <v>0</v>
      </c>
      <c r="X115" s="61">
        <f>IF(AND($C115&lt;X$96,COUNT($E115:W115)&lt;$D$66),$D115/MIN($D$66,COUNT($C$105:$C$124)-COUNT($C$105:$C115)),"")</f>
        <v>0</v>
      </c>
      <c r="Y115" s="61">
        <f t="shared" si="31"/>
        <v>0</v>
      </c>
    </row>
    <row r="116" spans="1:26" x14ac:dyDescent="0.15">
      <c r="B116" s="69"/>
      <c r="C116" s="70">
        <v>41</v>
      </c>
      <c r="D116" s="60">
        <v>0</v>
      </c>
      <c r="E116" s="61" t="str">
        <f t="shared" si="30"/>
        <v/>
      </c>
      <c r="F116" s="61" t="str">
        <f>IF(AND($C116&lt;F$96,COUNT($E116:E116)&lt;$D$66),$D116/MIN($D$66,COUNT($C$105:$C$124)-COUNT($C$105:$C116)),"")</f>
        <v/>
      </c>
      <c r="G116" s="61" t="str">
        <f>IF(AND($C116&lt;G$96,COUNT($E116:F116)&lt;$D$66),$D116/MIN($D$66,COUNT($C$105:$C$124)-COUNT($C$105:$C116)),"")</f>
        <v/>
      </c>
      <c r="H116" s="61" t="str">
        <f>IF(AND($C116&lt;H$96,COUNT($E116:G116)&lt;$D$66),$D116/MIN($D$66,COUNT($C$105:$C$124)-COUNT($C$105:$C116)),"")</f>
        <v/>
      </c>
      <c r="I116" s="61" t="str">
        <f>IF(AND($C116&lt;I$96,COUNT($E116:H116)&lt;$D$66),$D116/MIN($D$66,COUNT($C$105:$C$124)-COUNT($C$105:$C116)),"")</f>
        <v/>
      </c>
      <c r="J116" s="61" t="str">
        <f>IF(AND($C116&lt;J$96,COUNT($E116:I116)&lt;$D$66),$D116/MIN($D$66,COUNT($C$105:$C$124)-COUNT($C$105:$C116)),"")</f>
        <v/>
      </c>
      <c r="K116" s="61" t="str">
        <f>IF(AND($C116&lt;K$96,COUNT($E116:J116)&lt;$D$66),$D116/MIN($D$66,COUNT($C$105:$C$124)-COUNT($C$105:$C116)),"")</f>
        <v/>
      </c>
      <c r="L116" s="61" t="str">
        <f>IF(AND($C116&lt;L$96,COUNT($E116:K116)&lt;$D$66),$D116/MIN($D$66,COUNT($C$105:$C$124)-COUNT($C$105:$C116)),"")</f>
        <v/>
      </c>
      <c r="M116" s="61" t="str">
        <f>IF(AND($C116&lt;M$96,COUNT($E116:L116)&lt;$D$66),$D116/MIN($D$66,COUNT($C$105:$C$124)-COUNT($C$105:$C116)),"")</f>
        <v/>
      </c>
      <c r="N116" s="61" t="str">
        <f>IF(AND($C116&lt;N$96,COUNT($E116:M116)&lt;$D$66),$D116/MIN($D$66,COUNT($C$105:$C$124)-COUNT($C$105:$C116)),"")</f>
        <v/>
      </c>
      <c r="O116" s="61" t="str">
        <f>IF(AND($C116&lt;O$96,COUNT($E116:N116)&lt;$D$66),$D116/MIN($D$66,COUNT($C$105:$C$124)-COUNT($C$105:$C116)),"")</f>
        <v/>
      </c>
      <c r="P116" s="61" t="str">
        <f>IF(AND($C116&lt;P$96,COUNT($E116:O116)&lt;$D$66),$D116/MIN($D$66,COUNT($C$105:$C$124)-COUNT($C$105:$C116)),"")</f>
        <v/>
      </c>
      <c r="Q116" s="61">
        <f>IF(AND($C116&lt;Q$96,COUNT($E116:P116)&lt;$D$66),$D116/MIN($D$66,COUNT($C$105:$C$124)-COUNT($C$105:$C116)),"")</f>
        <v>0</v>
      </c>
      <c r="R116" s="61">
        <f>IF(AND($C116&lt;R$96,COUNT($E116:Q116)&lt;$D$66),$D116/MIN($D$66,COUNT($C$105:$C$124)-COUNT($C$105:$C116)),"")</f>
        <v>0</v>
      </c>
      <c r="S116" s="61">
        <f>IF(AND($C116&lt;S$96,COUNT($E116:R116)&lt;$D$66),$D116/MIN($D$66,COUNT($C$105:$C$124)-COUNT($C$105:$C116)),"")</f>
        <v>0</v>
      </c>
      <c r="T116" s="61">
        <f>IF(AND($C116&lt;T$96,COUNT($E116:S116)&lt;$D$66),$D116/MIN($D$66,COUNT($C$105:$C$124)-COUNT($C$105:$C116)),"")</f>
        <v>0</v>
      </c>
      <c r="U116" s="61">
        <f>IF(AND($C116&lt;U$96,COUNT($E116:T116)&lt;$D$66),$D116/MIN($D$66,COUNT($C$105:$C$124)-COUNT($C$105:$C116)),"")</f>
        <v>0</v>
      </c>
      <c r="V116" s="61">
        <f>IF(AND($C116&lt;V$96,COUNT($E116:U116)&lt;$D$66),$D116/MIN($D$66,COUNT($C$105:$C$124)-COUNT($C$105:$C116)),"")</f>
        <v>0</v>
      </c>
      <c r="W116" s="61">
        <f>IF(AND($C116&lt;W$96,COUNT($E116:V116)&lt;$D$66),$D116/MIN($D$66,COUNT($C$105:$C$124)-COUNT($C$105:$C116)),"")</f>
        <v>0</v>
      </c>
      <c r="X116" s="61">
        <f>IF(AND($C116&lt;X$96,COUNT($E116:W116)&lt;$D$66),$D116/MIN($D$66,COUNT($C$105:$C$124)-COUNT($C$105:$C116)),"")</f>
        <v>0</v>
      </c>
      <c r="Y116" s="61">
        <f t="shared" si="31"/>
        <v>0</v>
      </c>
    </row>
    <row r="117" spans="1:26" x14ac:dyDescent="0.15">
      <c r="B117" s="69"/>
      <c r="C117" s="70">
        <v>42</v>
      </c>
      <c r="D117" s="60">
        <v>0</v>
      </c>
      <c r="E117" s="61" t="str">
        <f t="shared" si="30"/>
        <v/>
      </c>
      <c r="F117" s="61" t="str">
        <f>IF(AND($C117&lt;F$96,COUNT($E117:E117)&lt;$D$66),$D117/MIN($D$66,COUNT($C$105:$C$124)-COUNT($C$105:$C117)),"")</f>
        <v/>
      </c>
      <c r="G117" s="61" t="str">
        <f>IF(AND($C117&lt;G$96,COUNT($E117:F117)&lt;$D$66),$D117/MIN($D$66,COUNT($C$105:$C$124)-COUNT($C$105:$C117)),"")</f>
        <v/>
      </c>
      <c r="H117" s="61" t="str">
        <f>IF(AND($C117&lt;H$96,COUNT($E117:G117)&lt;$D$66),$D117/MIN($D$66,COUNT($C$105:$C$124)-COUNT($C$105:$C117)),"")</f>
        <v/>
      </c>
      <c r="I117" s="61" t="str">
        <f>IF(AND($C117&lt;I$96,COUNT($E117:H117)&lt;$D$66),$D117/MIN($D$66,COUNT($C$105:$C$124)-COUNT($C$105:$C117)),"")</f>
        <v/>
      </c>
      <c r="J117" s="61" t="str">
        <f>IF(AND($C117&lt;J$96,COUNT($E117:I117)&lt;$D$66),$D117/MIN($D$66,COUNT($C$105:$C$124)-COUNT($C$105:$C117)),"")</f>
        <v/>
      </c>
      <c r="K117" s="61" t="str">
        <f>IF(AND($C117&lt;K$96,COUNT($E117:J117)&lt;$D$66),$D117/MIN($D$66,COUNT($C$105:$C$124)-COUNT($C$105:$C117)),"")</f>
        <v/>
      </c>
      <c r="L117" s="61" t="str">
        <f>IF(AND($C117&lt;L$96,COUNT($E117:K117)&lt;$D$66),$D117/MIN($D$66,COUNT($C$105:$C$124)-COUNT($C$105:$C117)),"")</f>
        <v/>
      </c>
      <c r="M117" s="61" t="str">
        <f>IF(AND($C117&lt;M$96,COUNT($E117:L117)&lt;$D$66),$D117/MIN($D$66,COUNT($C$105:$C$124)-COUNT($C$105:$C117)),"")</f>
        <v/>
      </c>
      <c r="N117" s="61" t="str">
        <f>IF(AND($C117&lt;N$96,COUNT($E117:M117)&lt;$D$66),$D117/MIN($D$66,COUNT($C$105:$C$124)-COUNT($C$105:$C117)),"")</f>
        <v/>
      </c>
      <c r="O117" s="61" t="str">
        <f>IF(AND($C117&lt;O$96,COUNT($E117:N117)&lt;$D$66),$D117/MIN($D$66,COUNT($C$105:$C$124)-COUNT($C$105:$C117)),"")</f>
        <v/>
      </c>
      <c r="P117" s="61" t="str">
        <f>IF(AND($C117&lt;P$96,COUNT($E117:O117)&lt;$D$66),$D117/MIN($D$66,COUNT($C$105:$C$124)-COUNT($C$105:$C117)),"")</f>
        <v/>
      </c>
      <c r="Q117" s="61" t="str">
        <f>IF(AND($C117&lt;Q$96,COUNT($E117:P117)&lt;$D$66),$D117/MIN($D$66,COUNT($C$105:$C$124)-COUNT($C$105:$C117)),"")</f>
        <v/>
      </c>
      <c r="R117" s="61">
        <f>IF(AND($C117&lt;R$96,COUNT($E117:Q117)&lt;$D$66),$D117/MIN($D$66,COUNT($C$105:$C$124)-COUNT($C$105:$C117)),"")</f>
        <v>0</v>
      </c>
      <c r="S117" s="61">
        <f>IF(AND($C117&lt;S$96,COUNT($E117:R117)&lt;$D$66),$D117/MIN($D$66,COUNT($C$105:$C$124)-COUNT($C$105:$C117)),"")</f>
        <v>0</v>
      </c>
      <c r="T117" s="61">
        <f>IF(AND($C117&lt;T$96,COUNT($E117:S117)&lt;$D$66),$D117/MIN($D$66,COUNT($C$105:$C$124)-COUNT($C$105:$C117)),"")</f>
        <v>0</v>
      </c>
      <c r="U117" s="61">
        <f>IF(AND($C117&lt;U$96,COUNT($E117:T117)&lt;$D$66),$D117/MIN($D$66,COUNT($C$105:$C$124)-COUNT($C$105:$C117)),"")</f>
        <v>0</v>
      </c>
      <c r="V117" s="61">
        <f>IF(AND($C117&lt;V$96,COUNT($E117:U117)&lt;$D$66),$D117/MIN($D$66,COUNT($C$105:$C$124)-COUNT($C$105:$C117)),"")</f>
        <v>0</v>
      </c>
      <c r="W117" s="61">
        <f>IF(AND($C117&lt;W$96,COUNT($E117:V117)&lt;$D$66),$D117/MIN($D$66,COUNT($C$105:$C$124)-COUNT($C$105:$C117)),"")</f>
        <v>0</v>
      </c>
      <c r="X117" s="61">
        <f>IF(AND($C117&lt;X$96,COUNT($E117:W117)&lt;$D$66),$D117/MIN($D$66,COUNT($C$105:$C$124)-COUNT($C$105:$C117)),"")</f>
        <v>0</v>
      </c>
      <c r="Y117" s="61">
        <f t="shared" si="31"/>
        <v>0</v>
      </c>
    </row>
    <row r="118" spans="1:26" x14ac:dyDescent="0.15">
      <c r="B118" s="69"/>
      <c r="C118" s="70">
        <v>43</v>
      </c>
      <c r="D118" s="60">
        <v>0</v>
      </c>
      <c r="E118" s="61" t="str">
        <f t="shared" si="30"/>
        <v/>
      </c>
      <c r="F118" s="61" t="str">
        <f>IF(AND($C118&lt;F$96,COUNT($E118:E118)&lt;$D$66),$D118/MIN($D$66,COUNT($C$105:$C$124)-COUNT($C$105:$C118)),"")</f>
        <v/>
      </c>
      <c r="G118" s="61" t="str">
        <f>IF(AND($C118&lt;G$96,COUNT($E118:F118)&lt;$D$66),$D118/MIN($D$66,COUNT($C$105:$C$124)-COUNT($C$105:$C118)),"")</f>
        <v/>
      </c>
      <c r="H118" s="61" t="str">
        <f>IF(AND($C118&lt;H$96,COUNT($E118:G118)&lt;$D$66),$D118/MIN($D$66,COUNT($C$105:$C$124)-COUNT($C$105:$C118)),"")</f>
        <v/>
      </c>
      <c r="I118" s="61" t="str">
        <f>IF(AND($C118&lt;I$96,COUNT($E118:H118)&lt;$D$66),$D118/MIN($D$66,COUNT($C$105:$C$124)-COUNT($C$105:$C118)),"")</f>
        <v/>
      </c>
      <c r="J118" s="61" t="str">
        <f>IF(AND($C118&lt;J$96,COUNT($E118:I118)&lt;$D$66),$D118/MIN($D$66,COUNT($C$105:$C$124)-COUNT($C$105:$C118)),"")</f>
        <v/>
      </c>
      <c r="K118" s="61" t="str">
        <f>IF(AND($C118&lt;K$96,COUNT($E118:J118)&lt;$D$66),$D118/MIN($D$66,COUNT($C$105:$C$124)-COUNT($C$105:$C118)),"")</f>
        <v/>
      </c>
      <c r="L118" s="61" t="str">
        <f>IF(AND($C118&lt;L$96,COUNT($E118:K118)&lt;$D$66),$D118/MIN($D$66,COUNT($C$105:$C$124)-COUNT($C$105:$C118)),"")</f>
        <v/>
      </c>
      <c r="M118" s="61" t="str">
        <f>IF(AND($C118&lt;M$96,COUNT($E118:L118)&lt;$D$66),$D118/MIN($D$66,COUNT($C$105:$C$124)-COUNT($C$105:$C118)),"")</f>
        <v/>
      </c>
      <c r="N118" s="61" t="str">
        <f>IF(AND($C118&lt;N$96,COUNT($E118:M118)&lt;$D$66),$D118/MIN($D$66,COUNT($C$105:$C$124)-COUNT($C$105:$C118)),"")</f>
        <v/>
      </c>
      <c r="O118" s="61" t="str">
        <f>IF(AND($C118&lt;O$96,COUNT($E118:N118)&lt;$D$66),$D118/MIN($D$66,COUNT($C$105:$C$124)-COUNT($C$105:$C118)),"")</f>
        <v/>
      </c>
      <c r="P118" s="61" t="str">
        <f>IF(AND($C118&lt;P$96,COUNT($E118:O118)&lt;$D$66),$D118/MIN($D$66,COUNT($C$105:$C$124)-COUNT($C$105:$C118)),"")</f>
        <v/>
      </c>
      <c r="Q118" s="61" t="str">
        <f>IF(AND($C118&lt;Q$96,COUNT($E118:P118)&lt;$D$66),$D118/MIN($D$66,COUNT($C$105:$C$124)-COUNT($C$105:$C118)),"")</f>
        <v/>
      </c>
      <c r="R118" s="61" t="str">
        <f>IF(AND($C118&lt;R$96,COUNT($E118:Q118)&lt;$D$66),$D118/MIN($D$66,COUNT($C$105:$C$124)-COUNT($C$105:$C118)),"")</f>
        <v/>
      </c>
      <c r="S118" s="61">
        <f>IF(AND($C118&lt;S$96,COUNT($E118:R118)&lt;$D$66),$D118/MIN($D$66,COUNT($C$105:$C$124)-COUNT($C$105:$C118)),"")</f>
        <v>0</v>
      </c>
      <c r="T118" s="61">
        <f>IF(AND($C118&lt;T$96,COUNT($E118:S118)&lt;$D$66),$D118/MIN($D$66,COUNT($C$105:$C$124)-COUNT($C$105:$C118)),"")</f>
        <v>0</v>
      </c>
      <c r="U118" s="61">
        <f>IF(AND($C118&lt;U$96,COUNT($E118:T118)&lt;$D$66),$D118/MIN($D$66,COUNT($C$105:$C$124)-COUNT($C$105:$C118)),"")</f>
        <v>0</v>
      </c>
      <c r="V118" s="61">
        <f>IF(AND($C118&lt;V$96,COUNT($E118:U118)&lt;$D$66),$D118/MIN($D$66,COUNT($C$105:$C$124)-COUNT($C$105:$C118)),"")</f>
        <v>0</v>
      </c>
      <c r="W118" s="61">
        <f>IF(AND($C118&lt;W$96,COUNT($E118:V118)&lt;$D$66),$D118/MIN($D$66,COUNT($C$105:$C$124)-COUNT($C$105:$C118)),"")</f>
        <v>0</v>
      </c>
      <c r="X118" s="61">
        <f>IF(AND($C118&lt;X$96,COUNT($E118:W118)&lt;$D$66),$D118/MIN($D$66,COUNT($C$105:$C$124)-COUNT($C$105:$C118)),"")</f>
        <v>0</v>
      </c>
      <c r="Y118" s="61">
        <f t="shared" si="31"/>
        <v>0</v>
      </c>
    </row>
    <row r="119" spans="1:26" x14ac:dyDescent="0.15">
      <c r="B119" s="69"/>
      <c r="C119" s="70">
        <v>44</v>
      </c>
      <c r="D119" s="60">
        <v>0</v>
      </c>
      <c r="E119" s="61" t="str">
        <f t="shared" si="30"/>
        <v/>
      </c>
      <c r="F119" s="61" t="str">
        <f>IF(AND($C119&lt;F$96,COUNT($E119:E119)&lt;$D$66),$D119/MIN($D$66,COUNT($C$105:$C$124)-COUNT($C$105:$C119)),"")</f>
        <v/>
      </c>
      <c r="G119" s="61" t="str">
        <f>IF(AND($C119&lt;G$96,COUNT($E119:F119)&lt;$D$66),$D119/MIN($D$66,COUNT($C$105:$C$124)-COUNT($C$105:$C119)),"")</f>
        <v/>
      </c>
      <c r="H119" s="61" t="str">
        <f>IF(AND($C119&lt;H$96,COUNT($E119:G119)&lt;$D$66),$D119/MIN($D$66,COUNT($C$105:$C$124)-COUNT($C$105:$C119)),"")</f>
        <v/>
      </c>
      <c r="I119" s="61" t="str">
        <f>IF(AND($C119&lt;I$96,COUNT($E119:H119)&lt;$D$66),$D119/MIN($D$66,COUNT($C$105:$C$124)-COUNT($C$105:$C119)),"")</f>
        <v/>
      </c>
      <c r="J119" s="61" t="str">
        <f>IF(AND($C119&lt;J$96,COUNT($E119:I119)&lt;$D$66),$D119/MIN($D$66,COUNT($C$105:$C$124)-COUNT($C$105:$C119)),"")</f>
        <v/>
      </c>
      <c r="K119" s="61" t="str">
        <f>IF(AND($C119&lt;K$96,COUNT($E119:J119)&lt;$D$66),$D119/MIN($D$66,COUNT($C$105:$C$124)-COUNT($C$105:$C119)),"")</f>
        <v/>
      </c>
      <c r="L119" s="61" t="str">
        <f>IF(AND($C119&lt;L$96,COUNT($E119:K119)&lt;$D$66),$D119/MIN($D$66,COUNT($C$105:$C$124)-COUNT($C$105:$C119)),"")</f>
        <v/>
      </c>
      <c r="M119" s="61" t="str">
        <f>IF(AND($C119&lt;M$96,COUNT($E119:L119)&lt;$D$66),$D119/MIN($D$66,COUNT($C$105:$C$124)-COUNT($C$105:$C119)),"")</f>
        <v/>
      </c>
      <c r="N119" s="61" t="str">
        <f>IF(AND($C119&lt;N$96,COUNT($E119:M119)&lt;$D$66),$D119/MIN($D$66,COUNT($C$105:$C$124)-COUNT($C$105:$C119)),"")</f>
        <v/>
      </c>
      <c r="O119" s="61" t="str">
        <f>IF(AND($C119&lt;O$96,COUNT($E119:N119)&lt;$D$66),$D119/MIN($D$66,COUNT($C$105:$C$124)-COUNT($C$105:$C119)),"")</f>
        <v/>
      </c>
      <c r="P119" s="61" t="str">
        <f>IF(AND($C119&lt;P$96,COUNT($E119:O119)&lt;$D$66),$D119/MIN($D$66,COUNT($C$105:$C$124)-COUNT($C$105:$C119)),"")</f>
        <v/>
      </c>
      <c r="Q119" s="61" t="str">
        <f>IF(AND($C119&lt;Q$96,COUNT($E119:P119)&lt;$D$66),$D119/MIN($D$66,COUNT($C$105:$C$124)-COUNT($C$105:$C119)),"")</f>
        <v/>
      </c>
      <c r="R119" s="61" t="str">
        <f>IF(AND($C119&lt;R$96,COUNT($E119:Q119)&lt;$D$66),$D119/MIN($D$66,COUNT($C$105:$C$124)-COUNT($C$105:$C119)),"")</f>
        <v/>
      </c>
      <c r="S119" s="61" t="str">
        <f>IF(AND($C119&lt;S$96,COUNT($E119:R119)&lt;$D$66),$D119/MIN($D$66,COUNT($C$105:$C$124)-COUNT($C$105:$C119)),"")</f>
        <v/>
      </c>
      <c r="T119" s="61">
        <f>IF(AND($C119&lt;T$96,COUNT($E119:S119)&lt;$D$66),$D119/MIN($D$66,COUNT($C$105:$C$124)-COUNT($C$105:$C119)),"")</f>
        <v>0</v>
      </c>
      <c r="U119" s="61">
        <f>IF(AND($C119&lt;U$96,COUNT($E119:T119)&lt;$D$66),$D119/MIN($D$66,COUNT($C$105:$C$124)-COUNT($C$105:$C119)),"")</f>
        <v>0</v>
      </c>
      <c r="V119" s="61">
        <f>IF(AND($C119&lt;V$96,COUNT($E119:U119)&lt;$D$66),$D119/MIN($D$66,COUNT($C$105:$C$124)-COUNT($C$105:$C119)),"")</f>
        <v>0</v>
      </c>
      <c r="W119" s="61">
        <f>IF(AND($C119&lt;W$96,COUNT($E119:V119)&lt;$D$66),$D119/MIN($D$66,COUNT($C$105:$C$124)-COUNT($C$105:$C119)),"")</f>
        <v>0</v>
      </c>
      <c r="X119" s="61">
        <f>IF(AND($C119&lt;X$96,COUNT($E119:W119)&lt;$D$66),$D119/MIN($D$66,COUNT($C$105:$C$124)-COUNT($C$105:$C119)),"")</f>
        <v>0</v>
      </c>
      <c r="Y119" s="61">
        <f t="shared" si="31"/>
        <v>0</v>
      </c>
    </row>
    <row r="120" spans="1:26" x14ac:dyDescent="0.15">
      <c r="B120" s="69"/>
      <c r="C120" s="70">
        <v>45</v>
      </c>
      <c r="D120" s="60">
        <v>0</v>
      </c>
      <c r="E120" s="61" t="str">
        <f t="shared" si="30"/>
        <v/>
      </c>
      <c r="F120" s="61" t="str">
        <f>IF(AND($C120&lt;F$96,COUNT($E120:E120)&lt;$D$66),$D120/MIN($D$66,COUNT($C$105:$C$124)-COUNT($C$105:$C120)),"")</f>
        <v/>
      </c>
      <c r="G120" s="61" t="str">
        <f>IF(AND($C120&lt;G$96,COUNT($E120:F120)&lt;$D$66),$D120/MIN($D$66,COUNT($C$105:$C$124)-COUNT($C$105:$C120)),"")</f>
        <v/>
      </c>
      <c r="H120" s="61" t="str">
        <f>IF(AND($C120&lt;H$96,COUNT($E120:G120)&lt;$D$66),$D120/MIN($D$66,COUNT($C$105:$C$124)-COUNT($C$105:$C120)),"")</f>
        <v/>
      </c>
      <c r="I120" s="61" t="str">
        <f>IF(AND($C120&lt;I$96,COUNT($E120:H120)&lt;$D$66),$D120/MIN($D$66,COUNT($C$105:$C$124)-COUNT($C$105:$C120)),"")</f>
        <v/>
      </c>
      <c r="J120" s="61" t="str">
        <f>IF(AND($C120&lt;J$96,COUNT($E120:I120)&lt;$D$66),$D120/MIN($D$66,COUNT($C$105:$C$124)-COUNT($C$105:$C120)),"")</f>
        <v/>
      </c>
      <c r="K120" s="61" t="str">
        <f>IF(AND($C120&lt;K$96,COUNT($E120:J120)&lt;$D$66),$D120/MIN($D$66,COUNT($C$105:$C$124)-COUNT($C$105:$C120)),"")</f>
        <v/>
      </c>
      <c r="L120" s="61" t="str">
        <f>IF(AND($C120&lt;L$96,COUNT($E120:K120)&lt;$D$66),$D120/MIN($D$66,COUNT($C$105:$C$124)-COUNT($C$105:$C120)),"")</f>
        <v/>
      </c>
      <c r="M120" s="61" t="str">
        <f>IF(AND($C120&lt;M$96,COUNT($E120:L120)&lt;$D$66),$D120/MIN($D$66,COUNT($C$105:$C$124)-COUNT($C$105:$C120)),"")</f>
        <v/>
      </c>
      <c r="N120" s="61" t="str">
        <f>IF(AND($C120&lt;N$96,COUNT($E120:M120)&lt;$D$66),$D120/MIN($D$66,COUNT($C$105:$C$124)-COUNT($C$105:$C120)),"")</f>
        <v/>
      </c>
      <c r="O120" s="61" t="str">
        <f>IF(AND($C120&lt;O$96,COUNT($E120:N120)&lt;$D$66),$D120/MIN($D$66,COUNT($C$105:$C$124)-COUNT($C$105:$C120)),"")</f>
        <v/>
      </c>
      <c r="P120" s="61" t="str">
        <f>IF(AND($C120&lt;P$96,COUNT($E120:O120)&lt;$D$66),$D120/MIN($D$66,COUNT($C$105:$C$124)-COUNT($C$105:$C120)),"")</f>
        <v/>
      </c>
      <c r="Q120" s="61" t="str">
        <f>IF(AND($C120&lt;Q$96,COUNT($E120:P120)&lt;$D$66),$D120/MIN($D$66,COUNT($C$105:$C$124)-COUNT($C$105:$C120)),"")</f>
        <v/>
      </c>
      <c r="R120" s="61" t="str">
        <f>IF(AND($C120&lt;R$96,COUNT($E120:Q120)&lt;$D$66),$D120/MIN($D$66,COUNT($C$105:$C$124)-COUNT($C$105:$C120)),"")</f>
        <v/>
      </c>
      <c r="S120" s="61" t="str">
        <f>IF(AND($C120&lt;S$96,COUNT($E120:R120)&lt;$D$66),$D120/MIN($D$66,COUNT($C$105:$C$124)-COUNT($C$105:$C120)),"")</f>
        <v/>
      </c>
      <c r="T120" s="61" t="str">
        <f>IF(AND($C120&lt;T$96,COUNT($E120:S120)&lt;$D$66),$D120/MIN($D$66,COUNT($C$105:$C$124)-COUNT($C$105:$C120)),"")</f>
        <v/>
      </c>
      <c r="U120" s="61">
        <f>IF(AND($C120&lt;U$96,COUNT($E120:T120)&lt;$D$66),$D120/MIN($D$66,COUNT($C$105:$C$124)-COUNT($C$105:$C120)),"")</f>
        <v>0</v>
      </c>
      <c r="V120" s="61">
        <f>IF(AND($C120&lt;V$96,COUNT($E120:U120)&lt;$D$66),$D120/MIN($D$66,COUNT($C$105:$C$124)-COUNT($C$105:$C120)),"")</f>
        <v>0</v>
      </c>
      <c r="W120" s="61">
        <f>IF(AND($C120&lt;W$96,COUNT($E120:V120)&lt;$D$66),$D120/MIN($D$66,COUNT($C$105:$C$124)-COUNT($C$105:$C120)),"")</f>
        <v>0</v>
      </c>
      <c r="X120" s="61">
        <f>IF(AND($C120&lt;X$96,COUNT($E120:W120)&lt;$D$66),$D120/MIN($D$66,COUNT($C$105:$C$124)-COUNT($C$105:$C120)),"")</f>
        <v>0</v>
      </c>
      <c r="Y120" s="61">
        <f t="shared" si="31"/>
        <v>0</v>
      </c>
    </row>
    <row r="121" spans="1:26" x14ac:dyDescent="0.15">
      <c r="B121" s="69"/>
      <c r="C121" s="70">
        <v>46</v>
      </c>
      <c r="D121" s="60">
        <v>0</v>
      </c>
      <c r="E121" s="61" t="str">
        <f t="shared" si="30"/>
        <v/>
      </c>
      <c r="F121" s="61" t="str">
        <f>IF(AND($C121&lt;F$96,COUNT($E121:E121)&lt;$D$66),$D121/MIN($D$66,COUNT($C$105:$C$124)-COUNT($C$105:$C121)),"")</f>
        <v/>
      </c>
      <c r="G121" s="61" t="str">
        <f>IF(AND($C121&lt;G$96,COUNT($E121:F121)&lt;$D$66),$D121/MIN($D$66,COUNT($C$105:$C$124)-COUNT($C$105:$C121)),"")</f>
        <v/>
      </c>
      <c r="H121" s="61" t="str">
        <f>IF(AND($C121&lt;H$96,COUNT($E121:G121)&lt;$D$66),$D121/MIN($D$66,COUNT($C$105:$C$124)-COUNT($C$105:$C121)),"")</f>
        <v/>
      </c>
      <c r="I121" s="61" t="str">
        <f>IF(AND($C121&lt;I$96,COUNT($E121:H121)&lt;$D$66),$D121/MIN($D$66,COUNT($C$105:$C$124)-COUNT($C$105:$C121)),"")</f>
        <v/>
      </c>
      <c r="J121" s="61" t="str">
        <f>IF(AND($C121&lt;J$96,COUNT($E121:I121)&lt;$D$66),$D121/MIN($D$66,COUNT($C$105:$C$124)-COUNT($C$105:$C121)),"")</f>
        <v/>
      </c>
      <c r="K121" s="61" t="str">
        <f>IF(AND($C121&lt;K$96,COUNT($E121:J121)&lt;$D$66),$D121/MIN($D$66,COUNT($C$105:$C$124)-COUNT($C$105:$C121)),"")</f>
        <v/>
      </c>
      <c r="L121" s="61" t="str">
        <f>IF(AND($C121&lt;L$96,COUNT($E121:K121)&lt;$D$66),$D121/MIN($D$66,COUNT($C$105:$C$124)-COUNT($C$105:$C121)),"")</f>
        <v/>
      </c>
      <c r="M121" s="61" t="str">
        <f>IF(AND($C121&lt;M$96,COUNT($E121:L121)&lt;$D$66),$D121/MIN($D$66,COUNT($C$105:$C$124)-COUNT($C$105:$C121)),"")</f>
        <v/>
      </c>
      <c r="N121" s="61" t="str">
        <f>IF(AND($C121&lt;N$96,COUNT($E121:M121)&lt;$D$66),$D121/MIN($D$66,COUNT($C$105:$C$124)-COUNT($C$105:$C121)),"")</f>
        <v/>
      </c>
      <c r="O121" s="61" t="str">
        <f>IF(AND($C121&lt;O$96,COUNT($E121:N121)&lt;$D$66),$D121/MIN($D$66,COUNT($C$105:$C$124)-COUNT($C$105:$C121)),"")</f>
        <v/>
      </c>
      <c r="P121" s="61" t="str">
        <f>IF(AND($C121&lt;P$96,COUNT($E121:O121)&lt;$D$66),$D121/MIN($D$66,COUNT($C$105:$C$124)-COUNT($C$105:$C121)),"")</f>
        <v/>
      </c>
      <c r="Q121" s="61" t="str">
        <f>IF(AND($C121&lt;Q$96,COUNT($E121:P121)&lt;$D$66),$D121/MIN($D$66,COUNT($C$105:$C$124)-COUNT($C$105:$C121)),"")</f>
        <v/>
      </c>
      <c r="R121" s="61" t="str">
        <f>IF(AND($C121&lt;R$96,COUNT($E121:Q121)&lt;$D$66),$D121/MIN($D$66,COUNT($C$105:$C$124)-COUNT($C$105:$C121)),"")</f>
        <v/>
      </c>
      <c r="S121" s="61" t="str">
        <f>IF(AND($C121&lt;S$96,COUNT($E121:R121)&lt;$D$66),$D121/MIN($D$66,COUNT($C$105:$C$124)-COUNT($C$105:$C121)),"")</f>
        <v/>
      </c>
      <c r="T121" s="61" t="str">
        <f>IF(AND($C121&lt;T$96,COUNT($E121:S121)&lt;$D$66),$D121/MIN($D$66,COUNT($C$105:$C$124)-COUNT($C$105:$C121)),"")</f>
        <v/>
      </c>
      <c r="U121" s="61" t="str">
        <f>IF(AND($C121&lt;U$96,COUNT($E121:T121)&lt;$D$66),$D121/MIN($D$66,COUNT($C$105:$C$124)-COUNT($C$105:$C121)),"")</f>
        <v/>
      </c>
      <c r="V121" s="61">
        <f>IF(AND($C121&lt;V$96,COUNT($E121:U121)&lt;$D$66),$D121/MIN($D$66,COUNT($C$105:$C$124)-COUNT($C$105:$C121)),"")</f>
        <v>0</v>
      </c>
      <c r="W121" s="61">
        <f>IF(AND($C121&lt;W$96,COUNT($E121:V121)&lt;$D$66),$D121/MIN($D$66,COUNT($C$105:$C$124)-COUNT($C$105:$C121)),"")</f>
        <v>0</v>
      </c>
      <c r="X121" s="61">
        <f>IF(AND($C121&lt;X$96,COUNT($E121:W121)&lt;$D$66),$D121/MIN($D$66,COUNT($C$105:$C$124)-COUNT($C$105:$C121)),"")</f>
        <v>0</v>
      </c>
      <c r="Y121" s="61">
        <f t="shared" si="31"/>
        <v>0</v>
      </c>
    </row>
    <row r="122" spans="1:26" x14ac:dyDescent="0.15">
      <c r="B122" s="69"/>
      <c r="C122" s="70">
        <v>47</v>
      </c>
      <c r="D122" s="60">
        <v>0</v>
      </c>
      <c r="E122" s="61" t="str">
        <f t="shared" si="30"/>
        <v/>
      </c>
      <c r="F122" s="61" t="str">
        <f>IF(AND($C122&lt;F$96,COUNT($E122:E122)&lt;$D$66),$D122/MIN($D$66,COUNT($C$105:$C$124)-COUNT($C$105:$C122)),"")</f>
        <v/>
      </c>
      <c r="G122" s="61" t="str">
        <f>IF(AND($C122&lt;G$96,COUNT($E122:F122)&lt;$D$66),$D122/MIN($D$66,COUNT($C$105:$C$124)-COUNT($C$105:$C122)),"")</f>
        <v/>
      </c>
      <c r="H122" s="61" t="str">
        <f>IF(AND($C122&lt;H$96,COUNT($E122:G122)&lt;$D$66),$D122/MIN($D$66,COUNT($C$105:$C$124)-COUNT($C$105:$C122)),"")</f>
        <v/>
      </c>
      <c r="I122" s="61" t="str">
        <f>IF(AND($C122&lt;I$96,COUNT($E122:H122)&lt;$D$66),$D122/MIN($D$66,COUNT($C$105:$C$124)-COUNT($C$105:$C122)),"")</f>
        <v/>
      </c>
      <c r="J122" s="61" t="str">
        <f>IF(AND($C122&lt;J$96,COUNT($E122:I122)&lt;$D$66),$D122/MIN($D$66,COUNT($C$105:$C$124)-COUNT($C$105:$C122)),"")</f>
        <v/>
      </c>
      <c r="K122" s="61" t="str">
        <f>IF(AND($C122&lt;K$96,COUNT($E122:J122)&lt;$D$66),$D122/MIN($D$66,COUNT($C$105:$C$124)-COUNT($C$105:$C122)),"")</f>
        <v/>
      </c>
      <c r="L122" s="61" t="str">
        <f>IF(AND($C122&lt;L$96,COUNT($E122:K122)&lt;$D$66),$D122/MIN($D$66,COUNT($C$105:$C$124)-COUNT($C$105:$C122)),"")</f>
        <v/>
      </c>
      <c r="M122" s="61" t="str">
        <f>IF(AND($C122&lt;M$96,COUNT($E122:L122)&lt;$D$66),$D122/MIN($D$66,COUNT($C$105:$C$124)-COUNT($C$105:$C122)),"")</f>
        <v/>
      </c>
      <c r="N122" s="61" t="str">
        <f>IF(AND($C122&lt;N$96,COUNT($E122:M122)&lt;$D$66),$D122/MIN($D$66,COUNT($C$105:$C$124)-COUNT($C$105:$C122)),"")</f>
        <v/>
      </c>
      <c r="O122" s="61" t="str">
        <f>IF(AND($C122&lt;O$96,COUNT($E122:N122)&lt;$D$66),$D122/MIN($D$66,COUNT($C$105:$C$124)-COUNT($C$105:$C122)),"")</f>
        <v/>
      </c>
      <c r="P122" s="61" t="str">
        <f>IF(AND($C122&lt;P$96,COUNT($E122:O122)&lt;$D$66),$D122/MIN($D$66,COUNT($C$105:$C$124)-COUNT($C$105:$C122)),"")</f>
        <v/>
      </c>
      <c r="Q122" s="61" t="str">
        <f>IF(AND($C122&lt;Q$96,COUNT($E122:P122)&lt;$D$66),$D122/MIN($D$66,COUNT($C$105:$C$124)-COUNT($C$105:$C122)),"")</f>
        <v/>
      </c>
      <c r="R122" s="61" t="str">
        <f>IF(AND($C122&lt;R$96,COUNT($E122:Q122)&lt;$D$66),$D122/MIN($D$66,COUNT($C$105:$C$124)-COUNT($C$105:$C122)),"")</f>
        <v/>
      </c>
      <c r="S122" s="61" t="str">
        <f>IF(AND($C122&lt;S$96,COUNT($E122:R122)&lt;$D$66),$D122/MIN($D$66,COUNT($C$105:$C$124)-COUNT($C$105:$C122)),"")</f>
        <v/>
      </c>
      <c r="T122" s="61" t="str">
        <f>IF(AND($C122&lt;T$96,COUNT($E122:S122)&lt;$D$66),$D122/MIN($D$66,COUNT($C$105:$C$124)-COUNT($C$105:$C122)),"")</f>
        <v/>
      </c>
      <c r="U122" s="61" t="str">
        <f>IF(AND($C122&lt;U$96,COUNT($E122:T122)&lt;$D$66),$D122/MIN($D$66,COUNT($C$105:$C$124)-COUNT($C$105:$C122)),"")</f>
        <v/>
      </c>
      <c r="V122" s="61" t="str">
        <f>IF(AND($C122&lt;V$96,COUNT($E122:U122)&lt;$D$66),$D122/MIN($D$66,COUNT($C$105:$C$124)-COUNT($C$105:$C122)),"")</f>
        <v/>
      </c>
      <c r="W122" s="61">
        <f>IF(AND($C122&lt;W$96,COUNT($E122:V122)&lt;$D$66),$D122/MIN($D$66,COUNT($C$105:$C$124)-COUNT($C$105:$C122)),"")</f>
        <v>0</v>
      </c>
      <c r="X122" s="61">
        <f>IF(AND($C122&lt;X$96,COUNT($E122:W122)&lt;$D$66),$D122/MIN($D$66,COUNT($C$105:$C$124)-COUNT($C$105:$C122)),"")</f>
        <v>0</v>
      </c>
      <c r="Y122" s="61">
        <f t="shared" si="31"/>
        <v>0</v>
      </c>
    </row>
    <row r="123" spans="1:26" x14ac:dyDescent="0.15">
      <c r="B123" s="69"/>
      <c r="C123" s="70">
        <v>48</v>
      </c>
      <c r="D123" s="60">
        <v>0</v>
      </c>
      <c r="E123" s="61" t="str">
        <f t="shared" si="30"/>
        <v/>
      </c>
      <c r="F123" s="61" t="str">
        <f>IF(AND($C123&lt;F$96,COUNT($E123:E123)&lt;$D$66),$D123/MIN($D$66,COUNT($C$105:$C$124)-COUNT($C$105:$C123)),"")</f>
        <v/>
      </c>
      <c r="G123" s="61" t="str">
        <f>IF(AND($C123&lt;G$96,COUNT($E123:F123)&lt;$D$66),$D123/MIN($D$66,COUNT($C$105:$C$124)-COUNT($C$105:$C123)),"")</f>
        <v/>
      </c>
      <c r="H123" s="61" t="str">
        <f>IF(AND($C123&lt;H$96,COUNT($E123:G123)&lt;$D$66),$D123/MIN($D$66,COUNT($C$105:$C$124)-COUNT($C$105:$C123)),"")</f>
        <v/>
      </c>
      <c r="I123" s="61" t="str">
        <f>IF(AND($C123&lt;I$96,COUNT($E123:H123)&lt;$D$66),$D123/MIN($D$66,COUNT($C$105:$C$124)-COUNT($C$105:$C123)),"")</f>
        <v/>
      </c>
      <c r="J123" s="61" t="str">
        <f>IF(AND($C123&lt;J$96,COUNT($E123:I123)&lt;$D$66),$D123/MIN($D$66,COUNT($C$105:$C$124)-COUNT($C$105:$C123)),"")</f>
        <v/>
      </c>
      <c r="K123" s="61" t="str">
        <f>IF(AND($C123&lt;K$96,COUNT($E123:J123)&lt;$D$66),$D123/MIN($D$66,COUNT($C$105:$C$124)-COUNT($C$105:$C123)),"")</f>
        <v/>
      </c>
      <c r="L123" s="61" t="str">
        <f>IF(AND($C123&lt;L$96,COUNT($E123:K123)&lt;$D$66),$D123/MIN($D$66,COUNT($C$105:$C$124)-COUNT($C$105:$C123)),"")</f>
        <v/>
      </c>
      <c r="M123" s="61" t="str">
        <f>IF(AND($C123&lt;M$96,COUNT($E123:L123)&lt;$D$66),$D123/MIN($D$66,COUNT($C$105:$C$124)-COUNT($C$105:$C123)),"")</f>
        <v/>
      </c>
      <c r="N123" s="61" t="str">
        <f>IF(AND($C123&lt;N$96,COUNT($E123:M123)&lt;$D$66),$D123/MIN($D$66,COUNT($C$105:$C$124)-COUNT($C$105:$C123)),"")</f>
        <v/>
      </c>
      <c r="O123" s="61" t="str">
        <f>IF(AND($C123&lt;O$96,COUNT($E123:N123)&lt;$D$66),$D123/MIN($D$66,COUNT($C$105:$C$124)-COUNT($C$105:$C123)),"")</f>
        <v/>
      </c>
      <c r="P123" s="61" t="str">
        <f>IF(AND($C123&lt;P$96,COUNT($E123:O123)&lt;$D$66),$D123/MIN($D$66,COUNT($C$105:$C$124)-COUNT($C$105:$C123)),"")</f>
        <v/>
      </c>
      <c r="Q123" s="61" t="str">
        <f>IF(AND($C123&lt;Q$96,COUNT($E123:P123)&lt;$D$66),$D123/MIN($D$66,COUNT($C$105:$C$124)-COUNT($C$105:$C123)),"")</f>
        <v/>
      </c>
      <c r="R123" s="61" t="str">
        <f>IF(AND($C123&lt;R$96,COUNT($E123:Q123)&lt;$D$66),$D123/MIN($D$66,COUNT($C$105:$C$124)-COUNT($C$105:$C123)),"")</f>
        <v/>
      </c>
      <c r="S123" s="61" t="str">
        <f>IF(AND($C123&lt;S$96,COUNT($E123:R123)&lt;$D$66),$D123/MIN($D$66,COUNT($C$105:$C$124)-COUNT($C$105:$C123)),"")</f>
        <v/>
      </c>
      <c r="T123" s="61" t="str">
        <f>IF(AND($C123&lt;T$96,COUNT($E123:S123)&lt;$D$66),$D123/MIN($D$66,COUNT($C$105:$C$124)-COUNT($C$105:$C123)),"")</f>
        <v/>
      </c>
      <c r="U123" s="61" t="str">
        <f>IF(AND($C123&lt;U$96,COUNT($E123:T123)&lt;$D$66),$D123/MIN($D$66,COUNT($C$105:$C$124)-COUNT($C$105:$C123)),"")</f>
        <v/>
      </c>
      <c r="V123" s="61" t="str">
        <f>IF(AND($C123&lt;V$96,COUNT($E123:U123)&lt;$D$66),$D123/MIN($D$66,COUNT($C$105:$C$124)-COUNT($C$105:$C123)),"")</f>
        <v/>
      </c>
      <c r="W123" s="61" t="str">
        <f>IF(AND($C123&lt;W$96,COUNT($E123:V123)&lt;$D$66),$D123/MIN($D$66,COUNT($C$105:$C$124)-COUNT($C$105:$C123)),"")</f>
        <v/>
      </c>
      <c r="X123" s="61">
        <f>IF(AND($C123&lt;X$96,COUNT($E123:W123)&lt;$D$66),$D123/MIN($D$66,COUNT($C$105:$C$124)-COUNT($C$105:$C123)),"")</f>
        <v>0</v>
      </c>
      <c r="Y123" s="61">
        <f t="shared" si="31"/>
        <v>0</v>
      </c>
    </row>
    <row r="124" spans="1:26" x14ac:dyDescent="0.15">
      <c r="B124" s="69"/>
      <c r="C124" s="70">
        <v>49</v>
      </c>
      <c r="D124" s="62">
        <v>0</v>
      </c>
      <c r="E124" s="61" t="str">
        <f t="shared" si="30"/>
        <v/>
      </c>
      <c r="F124" s="61" t="str">
        <f>IF(AND($C124&lt;F$96,COUNT($E124:E124)&lt;$D$66),$D124/MIN($D$66,COUNT($C$105:$C$124)-COUNT($C$105:$C124)),"")</f>
        <v/>
      </c>
      <c r="G124" s="61" t="str">
        <f>IF(AND($C124&lt;G$96,COUNT($E124:F124)&lt;$D$66),$D124/MIN($D$66,COUNT($C$105:$C$124)-COUNT($C$105:$C124)),"")</f>
        <v/>
      </c>
      <c r="H124" s="61" t="str">
        <f>IF(AND($C124&lt;H$96,COUNT($E124:G124)&lt;$D$66),$D124/MIN($D$66,COUNT($C$105:$C$124)-COUNT($C$105:$C124)),"")</f>
        <v/>
      </c>
      <c r="I124" s="61" t="str">
        <f>IF(AND($C124&lt;I$96,COUNT($E124:H124)&lt;$D$66),$D124/MIN($D$66,COUNT($C$105:$C$124)-COUNT($C$105:$C124)),"")</f>
        <v/>
      </c>
      <c r="J124" s="61" t="str">
        <f>IF(AND($C124&lt;J$96,COUNT($E124:I124)&lt;$D$66),$D124/MIN($D$66,COUNT($C$105:$C$124)-COUNT($C$105:$C124)),"")</f>
        <v/>
      </c>
      <c r="K124" s="61" t="str">
        <f>IF(AND($C124&lt;K$96,COUNT($E124:J124)&lt;$D$66),$D124/MIN($D$66,COUNT($C$105:$C$124)-COUNT($C$105:$C124)),"")</f>
        <v/>
      </c>
      <c r="L124" s="61" t="str">
        <f>IF(AND($C124&lt;L$96,COUNT($E124:K124)&lt;$D$66),$D124/MIN($D$66,COUNT($C$105:$C$124)-COUNT($C$105:$C124)),"")</f>
        <v/>
      </c>
      <c r="M124" s="61" t="str">
        <f>IF(AND($C124&lt;M$96,COUNT($E124:L124)&lt;$D$66),$D124/MIN($D$66,COUNT($C$105:$C$124)-COUNT($C$105:$C124)),"")</f>
        <v/>
      </c>
      <c r="N124" s="61" t="str">
        <f>IF(AND($C124&lt;N$96,COUNT($E124:M124)&lt;$D$66),$D124/MIN($D$66,COUNT($C$105:$C$124)-COUNT($C$105:$C124)),"")</f>
        <v/>
      </c>
      <c r="O124" s="61" t="str">
        <f>IF(AND($C124&lt;O$96,COUNT($E124:N124)&lt;$D$66),$D124/MIN($D$66,COUNT($C$105:$C$124)-COUNT($C$105:$C124)),"")</f>
        <v/>
      </c>
      <c r="P124" s="61" t="str">
        <f>IF(AND($C124&lt;P$96,COUNT($E124:O124)&lt;$D$66),$D124/MIN($D$66,COUNT($C$105:$C$124)-COUNT($C$105:$C124)),"")</f>
        <v/>
      </c>
      <c r="Q124" s="61" t="str">
        <f>IF(AND($C124&lt;Q$96,COUNT($E124:P124)&lt;$D$66),$D124/MIN($D$66,COUNT($C$105:$C$124)-COUNT($C$105:$C124)),"")</f>
        <v/>
      </c>
      <c r="R124" s="61" t="str">
        <f>IF(AND($C124&lt;R$96,COUNT($E124:Q124)&lt;$D$66),$D124/MIN($D$66,COUNT($C$105:$C$124)-COUNT($C$105:$C124)),"")</f>
        <v/>
      </c>
      <c r="S124" s="61" t="str">
        <f>IF(AND($C124&lt;S$96,COUNT($E124:R124)&lt;$D$66),$D124/MIN($D$66,COUNT($C$105:$C$124)-COUNT($C$105:$C124)),"")</f>
        <v/>
      </c>
      <c r="T124" s="61" t="str">
        <f>IF(AND($C124&lt;T$96,COUNT($E124:S124)&lt;$D$66),$D124/MIN($D$66,COUNT($C$105:$C$124)-COUNT($C$105:$C124)),"")</f>
        <v/>
      </c>
      <c r="U124" s="61" t="str">
        <f>IF(AND($C124&lt;U$96,COUNT($E124:T124)&lt;$D$66),$D124/MIN($D$66,COUNT($C$105:$C$124)-COUNT($C$105:$C124)),"")</f>
        <v/>
      </c>
      <c r="V124" s="61" t="str">
        <f>IF(AND($C124&lt;V$96,COUNT($E124:U124)&lt;$D$66),$D124/MIN($D$66,COUNT($C$105:$C$124)-COUNT($C$105:$C124)),"")</f>
        <v/>
      </c>
      <c r="W124" s="61" t="str">
        <f>IF(AND($C124&lt;W$96,COUNT($E124:V124)&lt;$D$66),$D124/MIN($D$66,COUNT($C$105:$C$124)-COUNT($C$105:$C124)),"")</f>
        <v/>
      </c>
      <c r="X124" s="61" t="str">
        <f>IF(AND($C124&lt;X$96,COUNT($E124:W124)&lt;$D$66),$D124/MIN($D$66,COUNT($C$105:$C$124)-COUNT($C$105:$C124)),"")</f>
        <v/>
      </c>
      <c r="Y124" s="61">
        <f t="shared" si="31"/>
        <v>0</v>
      </c>
    </row>
    <row r="125" spans="1:26" x14ac:dyDescent="0.15">
      <c r="B125" s="33"/>
      <c r="C125" s="34" t="s">
        <v>105</v>
      </c>
      <c r="D125" s="66"/>
      <c r="E125" s="64">
        <f t="shared" ref="E125:X125" si="32">SUM(E105:E124)</f>
        <v>0</v>
      </c>
      <c r="F125" s="64">
        <f t="shared" si="32"/>
        <v>0</v>
      </c>
      <c r="G125" s="64">
        <f t="shared" si="32"/>
        <v>0</v>
      </c>
      <c r="H125" s="64">
        <f t="shared" si="32"/>
        <v>0</v>
      </c>
      <c r="I125" s="64">
        <f t="shared" si="32"/>
        <v>0</v>
      </c>
      <c r="J125" s="64">
        <f t="shared" si="32"/>
        <v>0</v>
      </c>
      <c r="K125" s="64">
        <f t="shared" si="32"/>
        <v>0</v>
      </c>
      <c r="L125" s="64">
        <f t="shared" si="32"/>
        <v>0</v>
      </c>
      <c r="M125" s="64">
        <f t="shared" si="32"/>
        <v>0</v>
      </c>
      <c r="N125" s="64">
        <f t="shared" si="32"/>
        <v>0</v>
      </c>
      <c r="O125" s="64">
        <f t="shared" si="32"/>
        <v>0</v>
      </c>
      <c r="P125" s="64">
        <f t="shared" si="32"/>
        <v>0</v>
      </c>
      <c r="Q125" s="64">
        <f t="shared" si="32"/>
        <v>0</v>
      </c>
      <c r="R125" s="64">
        <f t="shared" si="32"/>
        <v>0</v>
      </c>
      <c r="S125" s="64">
        <f t="shared" si="32"/>
        <v>0</v>
      </c>
      <c r="T125" s="64">
        <f t="shared" si="32"/>
        <v>0</v>
      </c>
      <c r="U125" s="64">
        <f t="shared" si="32"/>
        <v>0</v>
      </c>
      <c r="V125" s="64">
        <f t="shared" si="32"/>
        <v>0</v>
      </c>
      <c r="W125" s="64">
        <f t="shared" si="32"/>
        <v>0</v>
      </c>
      <c r="X125" s="64">
        <f t="shared" si="32"/>
        <v>0</v>
      </c>
      <c r="Y125" s="64">
        <f t="shared" si="31"/>
        <v>0</v>
      </c>
    </row>
    <row r="126" spans="1:26" x14ac:dyDescent="0.15">
      <c r="B126" s="33"/>
      <c r="C126" s="34" t="s">
        <v>106</v>
      </c>
      <c r="D126" s="66"/>
      <c r="E126" s="64">
        <f>E103-E125</f>
        <v>0</v>
      </c>
      <c r="F126" s="64">
        <f>E126+F103-F125</f>
        <v>0</v>
      </c>
      <c r="G126" s="64">
        <f t="shared" ref="G126:X126" si="33">F126+G103-G125</f>
        <v>0</v>
      </c>
      <c r="H126" s="64">
        <f t="shared" si="33"/>
        <v>0</v>
      </c>
      <c r="I126" s="64">
        <f t="shared" si="33"/>
        <v>0</v>
      </c>
      <c r="J126" s="64">
        <f t="shared" si="33"/>
        <v>0</v>
      </c>
      <c r="K126" s="64">
        <f t="shared" si="33"/>
        <v>0</v>
      </c>
      <c r="L126" s="64">
        <f t="shared" si="33"/>
        <v>0</v>
      </c>
      <c r="M126" s="64">
        <f t="shared" si="33"/>
        <v>0</v>
      </c>
      <c r="N126" s="64">
        <f t="shared" si="33"/>
        <v>0</v>
      </c>
      <c r="O126" s="64">
        <f t="shared" si="33"/>
        <v>0</v>
      </c>
      <c r="P126" s="64">
        <f t="shared" si="33"/>
        <v>0</v>
      </c>
      <c r="Q126" s="64">
        <f t="shared" si="33"/>
        <v>0</v>
      </c>
      <c r="R126" s="64">
        <f t="shared" si="33"/>
        <v>0</v>
      </c>
      <c r="S126" s="64">
        <f t="shared" si="33"/>
        <v>0</v>
      </c>
      <c r="T126" s="64">
        <f t="shared" si="33"/>
        <v>0</v>
      </c>
      <c r="U126" s="64">
        <f t="shared" si="33"/>
        <v>0</v>
      </c>
      <c r="V126" s="64">
        <f t="shared" si="33"/>
        <v>0</v>
      </c>
      <c r="W126" s="64">
        <f t="shared" si="33"/>
        <v>0</v>
      </c>
      <c r="X126" s="64">
        <f t="shared" si="33"/>
        <v>0</v>
      </c>
      <c r="Y126" s="64"/>
    </row>
    <row r="127" spans="1:26" ht="15" thickBot="1" x14ac:dyDescent="0.2">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9" spans="1:25" ht="15.75" x14ac:dyDescent="0.15">
      <c r="A129" s="4"/>
      <c r="B129" s="33"/>
      <c r="C129" s="34" t="s">
        <v>55</v>
      </c>
      <c r="D129" s="32">
        <f>'主要工事一覧（例）'!C41</f>
        <v>15</v>
      </c>
    </row>
    <row r="130" spans="1:25" ht="15.75" x14ac:dyDescent="0.15">
      <c r="A130" s="4"/>
      <c r="B130" s="24"/>
      <c r="C130" s="24"/>
      <c r="D130" s="29"/>
      <c r="Y130" s="53" t="s">
        <v>54</v>
      </c>
    </row>
    <row r="131" spans="1:25" x14ac:dyDescent="0.15">
      <c r="A131" s="26" t="s">
        <v>103</v>
      </c>
      <c r="E131" s="14">
        <v>30</v>
      </c>
      <c r="F131" s="14">
        <f t="shared" ref="F131:X132" si="34">E131+1</f>
        <v>31</v>
      </c>
      <c r="G131" s="14">
        <f t="shared" si="34"/>
        <v>32</v>
      </c>
      <c r="H131" s="14">
        <f t="shared" si="34"/>
        <v>33</v>
      </c>
      <c r="I131" s="14">
        <f t="shared" si="34"/>
        <v>34</v>
      </c>
      <c r="J131" s="14">
        <f t="shared" si="34"/>
        <v>35</v>
      </c>
      <c r="K131" s="14">
        <f t="shared" si="34"/>
        <v>36</v>
      </c>
      <c r="L131" s="14">
        <f t="shared" si="34"/>
        <v>37</v>
      </c>
      <c r="M131" s="14">
        <f t="shared" si="34"/>
        <v>38</v>
      </c>
      <c r="N131" s="14">
        <f t="shared" si="34"/>
        <v>39</v>
      </c>
      <c r="O131" s="14">
        <f t="shared" si="34"/>
        <v>40</v>
      </c>
      <c r="P131" s="14">
        <f t="shared" si="34"/>
        <v>41</v>
      </c>
      <c r="Q131" s="14">
        <f t="shared" si="34"/>
        <v>42</v>
      </c>
      <c r="R131" s="14">
        <f t="shared" si="34"/>
        <v>43</v>
      </c>
      <c r="S131" s="14">
        <f t="shared" si="34"/>
        <v>44</v>
      </c>
      <c r="T131" s="14">
        <f t="shared" si="34"/>
        <v>45</v>
      </c>
      <c r="U131" s="14">
        <f t="shared" si="34"/>
        <v>46</v>
      </c>
      <c r="V131" s="14">
        <f t="shared" si="34"/>
        <v>47</v>
      </c>
      <c r="W131" s="14">
        <f t="shared" si="34"/>
        <v>48</v>
      </c>
      <c r="X131" s="14">
        <f t="shared" si="34"/>
        <v>49</v>
      </c>
      <c r="Y131" s="10"/>
    </row>
    <row r="132" spans="1:25" x14ac:dyDescent="0.15">
      <c r="E132" s="8">
        <v>1</v>
      </c>
      <c r="F132" s="8">
        <f t="shared" si="34"/>
        <v>2</v>
      </c>
      <c r="G132" s="8">
        <f t="shared" si="34"/>
        <v>3</v>
      </c>
      <c r="H132" s="8">
        <f t="shared" si="34"/>
        <v>4</v>
      </c>
      <c r="I132" s="8">
        <f t="shared" si="34"/>
        <v>5</v>
      </c>
      <c r="J132" s="8">
        <f t="shared" si="34"/>
        <v>6</v>
      </c>
      <c r="K132" s="8">
        <f t="shared" si="34"/>
        <v>7</v>
      </c>
      <c r="L132" s="8">
        <f t="shared" si="34"/>
        <v>8</v>
      </c>
      <c r="M132" s="8">
        <f t="shared" si="34"/>
        <v>9</v>
      </c>
      <c r="N132" s="8">
        <f t="shared" si="34"/>
        <v>10</v>
      </c>
      <c r="O132" s="8">
        <f t="shared" si="34"/>
        <v>11</v>
      </c>
      <c r="P132" s="8">
        <f t="shared" si="34"/>
        <v>12</v>
      </c>
      <c r="Q132" s="8">
        <f t="shared" si="34"/>
        <v>13</v>
      </c>
      <c r="R132" s="8">
        <f t="shared" si="34"/>
        <v>14</v>
      </c>
      <c r="S132" s="8">
        <f t="shared" si="34"/>
        <v>15</v>
      </c>
      <c r="T132" s="8">
        <f t="shared" si="34"/>
        <v>16</v>
      </c>
      <c r="U132" s="8">
        <f t="shared" si="34"/>
        <v>17</v>
      </c>
      <c r="V132" s="8">
        <f t="shared" si="34"/>
        <v>18</v>
      </c>
      <c r="W132" s="8">
        <f t="shared" si="34"/>
        <v>19</v>
      </c>
      <c r="X132" s="8">
        <f t="shared" si="34"/>
        <v>20</v>
      </c>
      <c r="Y132" s="11" t="s">
        <v>29</v>
      </c>
    </row>
    <row r="133" spans="1:25" x14ac:dyDescent="0.15">
      <c r="B133" s="2"/>
      <c r="E133" s="9">
        <v>43555</v>
      </c>
      <c r="F133" s="9">
        <f t="shared" ref="F133:X133" si="35">DATE(YEAR(E133)+1,MONTH(E133),DAY(E133))</f>
        <v>43921</v>
      </c>
      <c r="G133" s="9">
        <f t="shared" si="35"/>
        <v>44286</v>
      </c>
      <c r="H133" s="9">
        <f t="shared" si="35"/>
        <v>44651</v>
      </c>
      <c r="I133" s="9">
        <f t="shared" si="35"/>
        <v>45016</v>
      </c>
      <c r="J133" s="9">
        <f t="shared" si="35"/>
        <v>45382</v>
      </c>
      <c r="K133" s="9">
        <f t="shared" si="35"/>
        <v>45747</v>
      </c>
      <c r="L133" s="9">
        <f t="shared" si="35"/>
        <v>46112</v>
      </c>
      <c r="M133" s="9">
        <f t="shared" si="35"/>
        <v>46477</v>
      </c>
      <c r="N133" s="9">
        <f t="shared" si="35"/>
        <v>46843</v>
      </c>
      <c r="O133" s="9">
        <f t="shared" si="35"/>
        <v>47208</v>
      </c>
      <c r="P133" s="9">
        <f t="shared" si="35"/>
        <v>47573</v>
      </c>
      <c r="Q133" s="9">
        <f t="shared" si="35"/>
        <v>47938</v>
      </c>
      <c r="R133" s="9">
        <f t="shared" si="35"/>
        <v>48304</v>
      </c>
      <c r="S133" s="9">
        <f t="shared" si="35"/>
        <v>48669</v>
      </c>
      <c r="T133" s="9">
        <f t="shared" si="35"/>
        <v>49034</v>
      </c>
      <c r="U133" s="9">
        <f t="shared" si="35"/>
        <v>49399</v>
      </c>
      <c r="V133" s="9">
        <f t="shared" si="35"/>
        <v>49765</v>
      </c>
      <c r="W133" s="9">
        <f t="shared" si="35"/>
        <v>50130</v>
      </c>
      <c r="X133" s="9">
        <f t="shared" si="35"/>
        <v>50495</v>
      </c>
      <c r="Y133" s="12"/>
    </row>
    <row r="134" spans="1:25" x14ac:dyDescent="0.15">
      <c r="B134" s="33"/>
      <c r="C134" s="34" t="s">
        <v>99</v>
      </c>
      <c r="D134" s="66"/>
      <c r="E134" s="65">
        <f>主要工事一覧!D41</f>
        <v>0</v>
      </c>
      <c r="F134" s="65">
        <f>主要工事一覧!E41</f>
        <v>0</v>
      </c>
      <c r="G134" s="65">
        <f>主要工事一覧!F41</f>
        <v>0</v>
      </c>
      <c r="H134" s="65">
        <f>主要工事一覧!G41</f>
        <v>0</v>
      </c>
      <c r="I134" s="65">
        <f>主要工事一覧!H41</f>
        <v>0</v>
      </c>
      <c r="J134" s="65">
        <f>主要工事一覧!I41</f>
        <v>0</v>
      </c>
      <c r="K134" s="65">
        <f>主要工事一覧!J41</f>
        <v>0</v>
      </c>
      <c r="L134" s="65">
        <f>主要工事一覧!K41</f>
        <v>0</v>
      </c>
      <c r="M134" s="65">
        <f>主要工事一覧!L41</f>
        <v>0</v>
      </c>
      <c r="N134" s="65">
        <f>主要工事一覧!M41</f>
        <v>0</v>
      </c>
      <c r="O134" s="65">
        <f>主要工事一覧!N41</f>
        <v>0</v>
      </c>
      <c r="P134" s="65">
        <f>主要工事一覧!O41</f>
        <v>0</v>
      </c>
      <c r="Q134" s="65">
        <f>主要工事一覧!P41</f>
        <v>0</v>
      </c>
      <c r="R134" s="65">
        <f>主要工事一覧!Q41</f>
        <v>0</v>
      </c>
      <c r="S134" s="65">
        <f>主要工事一覧!R41</f>
        <v>0</v>
      </c>
      <c r="T134" s="65">
        <f>主要工事一覧!S41</f>
        <v>0</v>
      </c>
      <c r="U134" s="65">
        <f>主要工事一覧!T41</f>
        <v>0</v>
      </c>
      <c r="V134" s="65">
        <f>主要工事一覧!U41</f>
        <v>0</v>
      </c>
      <c r="W134" s="65">
        <f>主要工事一覧!V41</f>
        <v>0</v>
      </c>
      <c r="X134" s="65">
        <f>主要工事一覧!W41</f>
        <v>0</v>
      </c>
      <c r="Y134" s="65">
        <f>SUM(E134:X134)</f>
        <v>0</v>
      </c>
    </row>
    <row r="135" spans="1:25" x14ac:dyDescent="0.15">
      <c r="B135" s="33"/>
      <c r="C135" s="34" t="s">
        <v>51</v>
      </c>
      <c r="D135" s="6">
        <v>0.1</v>
      </c>
      <c r="E135" s="64">
        <f t="shared" ref="E135:X135" si="36">E134*$D$135</f>
        <v>0</v>
      </c>
      <c r="F135" s="64">
        <f t="shared" si="36"/>
        <v>0</v>
      </c>
      <c r="G135" s="64">
        <f t="shared" si="36"/>
        <v>0</v>
      </c>
      <c r="H135" s="64">
        <f t="shared" si="36"/>
        <v>0</v>
      </c>
      <c r="I135" s="64">
        <f t="shared" si="36"/>
        <v>0</v>
      </c>
      <c r="J135" s="64">
        <f t="shared" si="36"/>
        <v>0</v>
      </c>
      <c r="K135" s="64">
        <f t="shared" si="36"/>
        <v>0</v>
      </c>
      <c r="L135" s="64">
        <f t="shared" si="36"/>
        <v>0</v>
      </c>
      <c r="M135" s="64">
        <f t="shared" si="36"/>
        <v>0</v>
      </c>
      <c r="N135" s="64">
        <f t="shared" si="36"/>
        <v>0</v>
      </c>
      <c r="O135" s="64">
        <f t="shared" si="36"/>
        <v>0</v>
      </c>
      <c r="P135" s="64">
        <f t="shared" si="36"/>
        <v>0</v>
      </c>
      <c r="Q135" s="64">
        <f t="shared" si="36"/>
        <v>0</v>
      </c>
      <c r="R135" s="64">
        <f t="shared" si="36"/>
        <v>0</v>
      </c>
      <c r="S135" s="64">
        <f t="shared" si="36"/>
        <v>0</v>
      </c>
      <c r="T135" s="64">
        <f t="shared" si="36"/>
        <v>0</v>
      </c>
      <c r="U135" s="64">
        <f t="shared" si="36"/>
        <v>0</v>
      </c>
      <c r="V135" s="64">
        <f t="shared" si="36"/>
        <v>0</v>
      </c>
      <c r="W135" s="64">
        <f t="shared" si="36"/>
        <v>0</v>
      </c>
      <c r="X135" s="64">
        <f t="shared" si="36"/>
        <v>0</v>
      </c>
      <c r="Y135" s="64">
        <f>SUM(E135:X135)</f>
        <v>0</v>
      </c>
    </row>
    <row r="136" spans="1:25" customFormat="1" x14ac:dyDescent="0.15">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customFormat="1" x14ac:dyDescent="0.15">
      <c r="A137" s="1"/>
      <c r="B137" s="1"/>
      <c r="C137" s="1"/>
      <c r="D137" s="1"/>
      <c r="E137" s="14">
        <v>30</v>
      </c>
      <c r="F137" s="14">
        <f t="shared" ref="F137:X137" si="37">E137+1</f>
        <v>31</v>
      </c>
      <c r="G137" s="14">
        <f t="shared" si="37"/>
        <v>32</v>
      </c>
      <c r="H137" s="14">
        <f t="shared" si="37"/>
        <v>33</v>
      </c>
      <c r="I137" s="14">
        <f t="shared" si="37"/>
        <v>34</v>
      </c>
      <c r="J137" s="14">
        <f t="shared" si="37"/>
        <v>35</v>
      </c>
      <c r="K137" s="14">
        <f t="shared" si="37"/>
        <v>36</v>
      </c>
      <c r="L137" s="14">
        <f t="shared" si="37"/>
        <v>37</v>
      </c>
      <c r="M137" s="14">
        <f t="shared" si="37"/>
        <v>38</v>
      </c>
      <c r="N137" s="14">
        <f t="shared" si="37"/>
        <v>39</v>
      </c>
      <c r="O137" s="14">
        <f t="shared" si="37"/>
        <v>40</v>
      </c>
      <c r="P137" s="14">
        <f t="shared" si="37"/>
        <v>41</v>
      </c>
      <c r="Q137" s="14">
        <f t="shared" si="37"/>
        <v>42</v>
      </c>
      <c r="R137" s="14">
        <f t="shared" si="37"/>
        <v>43</v>
      </c>
      <c r="S137" s="14">
        <f t="shared" si="37"/>
        <v>44</v>
      </c>
      <c r="T137" s="14">
        <f t="shared" si="37"/>
        <v>45</v>
      </c>
      <c r="U137" s="14">
        <f t="shared" si="37"/>
        <v>46</v>
      </c>
      <c r="V137" s="14">
        <f t="shared" si="37"/>
        <v>47</v>
      </c>
      <c r="W137" s="14">
        <f t="shared" si="37"/>
        <v>48</v>
      </c>
      <c r="X137" s="14">
        <f t="shared" si="37"/>
        <v>49</v>
      </c>
      <c r="Y137" s="28" t="s">
        <v>63</v>
      </c>
    </row>
    <row r="138" spans="1:25" x14ac:dyDescent="0.15">
      <c r="B138" s="67"/>
      <c r="C138" s="68">
        <f t="array" ref="C138:C157">TRANSPOSE(E131:X131)</f>
        <v>30</v>
      </c>
      <c r="D138" s="59">
        <f t="array" ref="D138:D157">TRANSPOSE(E135:X135)</f>
        <v>0</v>
      </c>
      <c r="E138" s="58" t="str">
        <f t="shared" ref="E138:E157" si="38">IF($C138&lt;E$131,$D138/$D$129,"")</f>
        <v/>
      </c>
      <c r="F138" s="58">
        <f>IF(AND($C138&lt;F$131,COUNT($E138:E138)&lt;$D$129),$D138*(1-$I$3)/$D$129,"")</f>
        <v>0</v>
      </c>
      <c r="G138" s="58">
        <f>IF(AND($C138&lt;G$131,COUNT($E138:F138)&lt;$D$129),$D138*(1-$I$3)/$D$129,"")</f>
        <v>0</v>
      </c>
      <c r="H138" s="58">
        <f>IF(AND($C138&lt;H$131,COUNT($E138:G138)&lt;$D$129),$D138*(1-$I$3)/$D$129,"")</f>
        <v>0</v>
      </c>
      <c r="I138" s="58">
        <f>IF(AND($C138&lt;I$131,COUNT($E138:H138)&lt;$D$129),$D138*(1-$I$3)/$D$129,"")</f>
        <v>0</v>
      </c>
      <c r="J138" s="58">
        <f>IF(AND($C138&lt;J$131,COUNT($E138:I138)&lt;$D$129),$D138*(1-$I$3)/$D$129,"")</f>
        <v>0</v>
      </c>
      <c r="K138" s="58">
        <f>IF(AND($C138&lt;K$131,COUNT($E138:J138)&lt;$D$129),$D138*(1-$I$3)/$D$129,"")</f>
        <v>0</v>
      </c>
      <c r="L138" s="58">
        <f>IF(AND($C138&lt;L$131,COUNT($E138:K138)&lt;$D$129),$D138*(1-$I$3)/$D$129,"")</f>
        <v>0</v>
      </c>
      <c r="M138" s="58">
        <f>IF(AND($C138&lt;M$131,COUNT($E138:L138)&lt;$D$129),$D138*(1-$I$3)/$D$129,"")</f>
        <v>0</v>
      </c>
      <c r="N138" s="58">
        <f>IF(AND($C138&lt;N$131,COUNT($E138:M138)&lt;$D$129),$D138*(1-$I$3)/$D$129,"")</f>
        <v>0</v>
      </c>
      <c r="O138" s="58">
        <f>IF(AND($C138&lt;O$131,COUNT($E138:N138)&lt;$D$129),$D138*(1-$I$3)/$D$129,"")</f>
        <v>0</v>
      </c>
      <c r="P138" s="58">
        <f>IF(AND($C138&lt;P$131,COUNT($E138:O138)&lt;$D$129),$D138*(1-$I$3)/$D$129,"")</f>
        <v>0</v>
      </c>
      <c r="Q138" s="58">
        <f>IF(AND($C138&lt;Q$131,COUNT($E138:P138)&lt;$D$129),$D138*(1-$I$3)/$D$129,"")</f>
        <v>0</v>
      </c>
      <c r="R138" s="58">
        <f>IF(AND($C138&lt;R$131,COUNT($E138:Q138)&lt;$D$129),$D138*(1-$I$3)/$D$129,"")</f>
        <v>0</v>
      </c>
      <c r="S138" s="58">
        <f>IF(AND($C138&lt;S$131,COUNT($E138:R138)&lt;$D$129),$D138*(1-$I$3)/$D$129,"")</f>
        <v>0</v>
      </c>
      <c r="T138" s="58">
        <f>IF(AND($C138&lt;T$131,COUNT($E138:S138)&lt;$D$129),$D138*(1-$I$3)/$D$129,"")</f>
        <v>0</v>
      </c>
      <c r="U138" s="58" t="str">
        <f>IF(AND($C138&lt;U$131,COUNT($E138:T138)&lt;$D$129),$D138*(1-$I$3)/$D$129,"")</f>
        <v/>
      </c>
      <c r="V138" s="58" t="str">
        <f>IF(AND($C138&lt;V$131,COUNT($E138:U138)&lt;$D$129),$D138*(1-$I$3)/$D$129,"")</f>
        <v/>
      </c>
      <c r="W138" s="58" t="str">
        <f>IF(AND($C138&lt;W$131,COUNT($E138:V138)&lt;$D$129),$D138*(1-$I$3)/$D$129,"")</f>
        <v/>
      </c>
      <c r="X138" s="58" t="str">
        <f>IF(AND($C138&lt;X$131,COUNT($E138:W138)&lt;$D$129),$D138*(1-$I$3)/$D$129,"")</f>
        <v/>
      </c>
      <c r="Y138" s="58">
        <f t="shared" ref="Y138:Y157" si="39">D138-SUM(E138:X138)</f>
        <v>0</v>
      </c>
    </row>
    <row r="139" spans="1:25" x14ac:dyDescent="0.15">
      <c r="B139" s="69"/>
      <c r="C139" s="70">
        <v>31</v>
      </c>
      <c r="D139" s="60">
        <v>0</v>
      </c>
      <c r="E139" s="61" t="str">
        <f t="shared" si="38"/>
        <v/>
      </c>
      <c r="F139" s="61" t="str">
        <f>IF(AND($C139&lt;F$131,COUNT($E139:E139)&lt;$D$129),$D139*(1-$I$3)/$D$129,"")</f>
        <v/>
      </c>
      <c r="G139" s="61">
        <f>IF(AND($C139&lt;G$131,COUNT($E139:F139)&lt;$D$129),$D139*(1-$I$3)/$D$129,"")</f>
        <v>0</v>
      </c>
      <c r="H139" s="61">
        <f>IF(AND($C139&lt;H$131,COUNT($E139:G139)&lt;$D$129),$D139*(1-$I$3)/$D$129,"")</f>
        <v>0</v>
      </c>
      <c r="I139" s="61">
        <f>IF(AND($C139&lt;I$131,COUNT($E139:H139)&lt;$D$129),$D139*(1-$I$3)/$D$129,"")</f>
        <v>0</v>
      </c>
      <c r="J139" s="61">
        <f>IF(AND($C139&lt;J$131,COUNT($E139:I139)&lt;$D$129),$D139*(1-$I$3)/$D$129,"")</f>
        <v>0</v>
      </c>
      <c r="K139" s="61">
        <f>IF(AND($C139&lt;K$131,COUNT($E139:J139)&lt;$D$129),$D139*(1-$I$3)/$D$129,"")</f>
        <v>0</v>
      </c>
      <c r="L139" s="61">
        <f>IF(AND($C139&lt;L$131,COUNT($E139:K139)&lt;$D$129),$D139*(1-$I$3)/$D$129,"")</f>
        <v>0</v>
      </c>
      <c r="M139" s="61">
        <f>IF(AND($C139&lt;M$131,COUNT($E139:L139)&lt;$D$129),$D139*(1-$I$3)/$D$129,"")</f>
        <v>0</v>
      </c>
      <c r="N139" s="61">
        <f>IF(AND($C139&lt;N$131,COUNT($E139:M139)&lt;$D$129),$D139*(1-$I$3)/$D$129,"")</f>
        <v>0</v>
      </c>
      <c r="O139" s="61">
        <f>IF(AND($C139&lt;O$131,COUNT($E139:N139)&lt;$D$129),$D139*(1-$I$3)/$D$129,"")</f>
        <v>0</v>
      </c>
      <c r="P139" s="61">
        <f>IF(AND($C139&lt;P$131,COUNT($E139:O139)&lt;$D$129),$D139*(1-$I$3)/$D$129,"")</f>
        <v>0</v>
      </c>
      <c r="Q139" s="61">
        <f>IF(AND($C139&lt;Q$131,COUNT($E139:P139)&lt;$D$129),$D139*(1-$I$3)/$D$129,"")</f>
        <v>0</v>
      </c>
      <c r="R139" s="61">
        <f>IF(AND($C139&lt;R$131,COUNT($E139:Q139)&lt;$D$129),$D139*(1-$I$3)/$D$129,"")</f>
        <v>0</v>
      </c>
      <c r="S139" s="61">
        <f>IF(AND($C139&lt;S$131,COUNT($E139:R139)&lt;$D$129),$D139*(1-$I$3)/$D$129,"")</f>
        <v>0</v>
      </c>
      <c r="T139" s="61">
        <f>IF(AND($C139&lt;T$131,COUNT($E139:S139)&lt;$D$129),$D139*(1-$I$3)/$D$129,"")</f>
        <v>0</v>
      </c>
      <c r="U139" s="61">
        <f>IF(AND($C139&lt;U$131,COUNT($E139:T139)&lt;$D$129),$D139*(1-$I$3)/$D$129,"")</f>
        <v>0</v>
      </c>
      <c r="V139" s="61" t="str">
        <f>IF(AND($C139&lt;V$131,COUNT($E139:U139)&lt;$D$129),$D139*(1-$I$3)/$D$129,"")</f>
        <v/>
      </c>
      <c r="W139" s="61" t="str">
        <f>IF(AND($C139&lt;W$131,COUNT($E139:V139)&lt;$D$129),$D139*(1-$I$3)/$D$129,"")</f>
        <v/>
      </c>
      <c r="X139" s="61" t="str">
        <f>IF(AND($C139&lt;X$131,COUNT($E139:W139)&lt;$D$129),$D139*(1-$I$3)/$D$129,"")</f>
        <v/>
      </c>
      <c r="Y139" s="61">
        <f t="shared" si="39"/>
        <v>0</v>
      </c>
    </row>
    <row r="140" spans="1:25" x14ac:dyDescent="0.15">
      <c r="B140" s="69"/>
      <c r="C140" s="70">
        <v>32</v>
      </c>
      <c r="D140" s="60">
        <v>0</v>
      </c>
      <c r="E140" s="61" t="str">
        <f t="shared" si="38"/>
        <v/>
      </c>
      <c r="F140" s="61" t="str">
        <f>IF(AND($C140&lt;F$131,COUNT($E140:E140)&lt;$D$129),$D140*(1-$I$3)/$D$129,"")</f>
        <v/>
      </c>
      <c r="G140" s="61" t="str">
        <f>IF(AND($C140&lt;G$131,COUNT($E140:F140)&lt;$D$129),$D140*(1-$I$3)/$D$129,"")</f>
        <v/>
      </c>
      <c r="H140" s="61">
        <f>IF(AND($C140&lt;H$131,COUNT($E140:G140)&lt;$D$129),$D140*(1-$I$3)/$D$129,"")</f>
        <v>0</v>
      </c>
      <c r="I140" s="61">
        <f>IF(AND($C140&lt;I$131,COUNT($E140:H140)&lt;$D$129),$D140*(1-$I$3)/$D$129,"")</f>
        <v>0</v>
      </c>
      <c r="J140" s="61">
        <f>IF(AND($C140&lt;J$131,COUNT($E140:I140)&lt;$D$129),$D140*(1-$I$3)/$D$129,"")</f>
        <v>0</v>
      </c>
      <c r="K140" s="61">
        <f>IF(AND($C140&lt;K$131,COUNT($E140:J140)&lt;$D$129),$D140*(1-$I$3)/$D$129,"")</f>
        <v>0</v>
      </c>
      <c r="L140" s="61">
        <f>IF(AND($C140&lt;L$131,COUNT($E140:K140)&lt;$D$129),$D140*(1-$I$3)/$D$129,"")</f>
        <v>0</v>
      </c>
      <c r="M140" s="61">
        <f>IF(AND($C140&lt;M$131,COUNT($E140:L140)&lt;$D$129),$D140*(1-$I$3)/$D$129,"")</f>
        <v>0</v>
      </c>
      <c r="N140" s="61">
        <f>IF(AND($C140&lt;N$131,COUNT($E140:M140)&lt;$D$129),$D140*(1-$I$3)/$D$129,"")</f>
        <v>0</v>
      </c>
      <c r="O140" s="61">
        <f>IF(AND($C140&lt;O$131,COUNT($E140:N140)&lt;$D$129),$D140*(1-$I$3)/$D$129,"")</f>
        <v>0</v>
      </c>
      <c r="P140" s="61">
        <f>IF(AND($C140&lt;P$131,COUNT($E140:O140)&lt;$D$129),$D140*(1-$I$3)/$D$129,"")</f>
        <v>0</v>
      </c>
      <c r="Q140" s="61">
        <f>IF(AND($C140&lt;Q$131,COUNT($E140:P140)&lt;$D$129),$D140*(1-$I$3)/$D$129,"")</f>
        <v>0</v>
      </c>
      <c r="R140" s="61">
        <f>IF(AND($C140&lt;R$131,COUNT($E140:Q140)&lt;$D$129),$D140*(1-$I$3)/$D$129,"")</f>
        <v>0</v>
      </c>
      <c r="S140" s="61">
        <f>IF(AND($C140&lt;S$131,COUNT($E140:R140)&lt;$D$129),$D140*(1-$I$3)/$D$129,"")</f>
        <v>0</v>
      </c>
      <c r="T140" s="61">
        <f>IF(AND($C140&lt;T$131,COUNT($E140:S140)&lt;$D$129),$D140*(1-$I$3)/$D$129,"")</f>
        <v>0</v>
      </c>
      <c r="U140" s="61">
        <f>IF(AND($C140&lt;U$131,COUNT($E140:T140)&lt;$D$129),$D140*(1-$I$3)/$D$129,"")</f>
        <v>0</v>
      </c>
      <c r="V140" s="61">
        <f>IF(AND($C140&lt;V$131,COUNT($E140:U140)&lt;$D$129),$D140*(1-$I$3)/$D$129,"")</f>
        <v>0</v>
      </c>
      <c r="W140" s="61" t="str">
        <f>IF(AND($C140&lt;W$131,COUNT($E140:V140)&lt;$D$129),$D140*(1-$I$3)/$D$129,"")</f>
        <v/>
      </c>
      <c r="X140" s="61" t="str">
        <f>IF(AND($C140&lt;X$131,COUNT($E140:W140)&lt;$D$129),$D140*(1-$I$3)/$D$129,"")</f>
        <v/>
      </c>
      <c r="Y140" s="61">
        <f t="shared" si="39"/>
        <v>0</v>
      </c>
    </row>
    <row r="141" spans="1:25" x14ac:dyDescent="0.15">
      <c r="B141" s="69"/>
      <c r="C141" s="70">
        <v>33</v>
      </c>
      <c r="D141" s="60">
        <v>0</v>
      </c>
      <c r="E141" s="61" t="str">
        <f t="shared" si="38"/>
        <v/>
      </c>
      <c r="F141" s="61" t="str">
        <f>IF(AND($C141&lt;F$131,COUNT($E141:E141)&lt;$D$129),$D141*(1-$I$3)/$D$129,"")</f>
        <v/>
      </c>
      <c r="G141" s="61" t="str">
        <f>IF(AND($C141&lt;G$131,COUNT($E141:F141)&lt;$D$129),$D141*(1-$I$3)/$D$129,"")</f>
        <v/>
      </c>
      <c r="H141" s="61" t="str">
        <f>IF(AND($C141&lt;H$131,COUNT($E141:G141)&lt;$D$129),$D141*(1-$I$3)/$D$129,"")</f>
        <v/>
      </c>
      <c r="I141" s="61">
        <f>IF(AND($C141&lt;I$131,COUNT($E141:H141)&lt;$D$129),$D141*(1-$I$3)/$D$129,"")</f>
        <v>0</v>
      </c>
      <c r="J141" s="61">
        <f>IF(AND($C141&lt;J$131,COUNT($E141:I141)&lt;$D$129),$D141*(1-$I$3)/$D$129,"")</f>
        <v>0</v>
      </c>
      <c r="K141" s="61">
        <f>IF(AND($C141&lt;K$131,COUNT($E141:J141)&lt;$D$129),$D141*(1-$I$3)/$D$129,"")</f>
        <v>0</v>
      </c>
      <c r="L141" s="61">
        <f>IF(AND($C141&lt;L$131,COUNT($E141:K141)&lt;$D$129),$D141*(1-$I$3)/$D$129,"")</f>
        <v>0</v>
      </c>
      <c r="M141" s="61">
        <f>IF(AND($C141&lt;M$131,COUNT($E141:L141)&lt;$D$129),$D141*(1-$I$3)/$D$129,"")</f>
        <v>0</v>
      </c>
      <c r="N141" s="61">
        <f>IF(AND($C141&lt;N$131,COUNT($E141:M141)&lt;$D$129),$D141*(1-$I$3)/$D$129,"")</f>
        <v>0</v>
      </c>
      <c r="O141" s="61">
        <f>IF(AND($C141&lt;O$131,COUNT($E141:N141)&lt;$D$129),$D141*(1-$I$3)/$D$129,"")</f>
        <v>0</v>
      </c>
      <c r="P141" s="61">
        <f>IF(AND($C141&lt;P$131,COUNT($E141:O141)&lt;$D$129),$D141*(1-$I$3)/$D$129,"")</f>
        <v>0</v>
      </c>
      <c r="Q141" s="61">
        <f>IF(AND($C141&lt;Q$131,COUNT($E141:P141)&lt;$D$129),$D141*(1-$I$3)/$D$129,"")</f>
        <v>0</v>
      </c>
      <c r="R141" s="61">
        <f>IF(AND($C141&lt;R$131,COUNT($E141:Q141)&lt;$D$129),$D141*(1-$I$3)/$D$129,"")</f>
        <v>0</v>
      </c>
      <c r="S141" s="61">
        <f>IF(AND($C141&lt;S$131,COUNT($E141:R141)&lt;$D$129),$D141*(1-$I$3)/$D$129,"")</f>
        <v>0</v>
      </c>
      <c r="T141" s="61">
        <f>IF(AND($C141&lt;T$131,COUNT($E141:S141)&lt;$D$129),$D141*(1-$I$3)/$D$129,"")</f>
        <v>0</v>
      </c>
      <c r="U141" s="61">
        <f>IF(AND($C141&lt;U$131,COUNT($E141:T141)&lt;$D$129),$D141*(1-$I$3)/$D$129,"")</f>
        <v>0</v>
      </c>
      <c r="V141" s="61">
        <f>IF(AND($C141&lt;V$131,COUNT($E141:U141)&lt;$D$129),$D141*(1-$I$3)/$D$129,"")</f>
        <v>0</v>
      </c>
      <c r="W141" s="61">
        <f>IF(AND($C141&lt;W$131,COUNT($E141:V141)&lt;$D$129),$D141*(1-$I$3)/$D$129,"")</f>
        <v>0</v>
      </c>
      <c r="X141" s="61" t="str">
        <f>IF(AND($C141&lt;X$131,COUNT($E141:W141)&lt;$D$129),$D141*(1-$I$3)/$D$129,"")</f>
        <v/>
      </c>
      <c r="Y141" s="61">
        <f t="shared" si="39"/>
        <v>0</v>
      </c>
    </row>
    <row r="142" spans="1:25" x14ac:dyDescent="0.15">
      <c r="B142" s="69"/>
      <c r="C142" s="70">
        <v>34</v>
      </c>
      <c r="D142" s="60">
        <v>0</v>
      </c>
      <c r="E142" s="61" t="str">
        <f t="shared" si="38"/>
        <v/>
      </c>
      <c r="F142" s="61" t="str">
        <f>IF(AND($C142&lt;F$131,COUNT($E142:E142)&lt;$D$129),$D142*(1-$I$3)/$D$129,"")</f>
        <v/>
      </c>
      <c r="G142" s="61" t="str">
        <f>IF(AND($C142&lt;G$131,COUNT($E142:F142)&lt;$D$129),$D142*(1-$I$3)/$D$129,"")</f>
        <v/>
      </c>
      <c r="H142" s="61" t="str">
        <f>IF(AND($C142&lt;H$131,COUNT($E142:G142)&lt;$D$129),$D142*(1-$I$3)/$D$129,"")</f>
        <v/>
      </c>
      <c r="I142" s="61" t="str">
        <f>IF(AND($C142&lt;I$131,COUNT($E142:H142)&lt;$D$129),$D142*(1-$I$3)/$D$129,"")</f>
        <v/>
      </c>
      <c r="J142" s="61">
        <f>IF(AND($C142&lt;J$131,COUNT($E142:I142)&lt;$D$129),$D142*(1-$I$3)/$D$129,"")</f>
        <v>0</v>
      </c>
      <c r="K142" s="61">
        <f>IF(AND($C142&lt;K$131,COUNT($E142:J142)&lt;$D$129),$D142*(1-$I$3)/$D$129,"")</f>
        <v>0</v>
      </c>
      <c r="L142" s="61">
        <f>IF(AND($C142&lt;L$131,COUNT($E142:K142)&lt;$D$129),$D142*(1-$I$3)/$D$129,"")</f>
        <v>0</v>
      </c>
      <c r="M142" s="61">
        <f>IF(AND($C142&lt;M$131,COUNT($E142:L142)&lt;$D$129),$D142*(1-$I$3)/$D$129,"")</f>
        <v>0</v>
      </c>
      <c r="N142" s="61">
        <f>IF(AND($C142&lt;N$131,COUNT($E142:M142)&lt;$D$129),$D142*(1-$I$3)/$D$129,"")</f>
        <v>0</v>
      </c>
      <c r="O142" s="61">
        <f>IF(AND($C142&lt;O$131,COUNT($E142:N142)&lt;$D$129),$D142*(1-$I$3)/$D$129,"")</f>
        <v>0</v>
      </c>
      <c r="P142" s="61">
        <f>IF(AND($C142&lt;P$131,COUNT($E142:O142)&lt;$D$129),$D142*(1-$I$3)/$D$129,"")</f>
        <v>0</v>
      </c>
      <c r="Q142" s="61">
        <f>IF(AND($C142&lt;Q$131,COUNT($E142:P142)&lt;$D$129),$D142*(1-$I$3)/$D$129,"")</f>
        <v>0</v>
      </c>
      <c r="R142" s="61">
        <f>IF(AND($C142&lt;R$131,COUNT($E142:Q142)&lt;$D$129),$D142*(1-$I$3)/$D$129,"")</f>
        <v>0</v>
      </c>
      <c r="S142" s="61">
        <f>IF(AND($C142&lt;S$131,COUNT($E142:R142)&lt;$D$129),$D142*(1-$I$3)/$D$129,"")</f>
        <v>0</v>
      </c>
      <c r="T142" s="61">
        <f>IF(AND($C142&lt;T$131,COUNT($E142:S142)&lt;$D$129),$D142*(1-$I$3)/$D$129,"")</f>
        <v>0</v>
      </c>
      <c r="U142" s="61">
        <f>IF(AND($C142&lt;U$131,COUNT($E142:T142)&lt;$D$129),$D142*(1-$I$3)/$D$129,"")</f>
        <v>0</v>
      </c>
      <c r="V142" s="61">
        <f>IF(AND($C142&lt;V$131,COUNT($E142:U142)&lt;$D$129),$D142*(1-$I$3)/$D$129,"")</f>
        <v>0</v>
      </c>
      <c r="W142" s="61">
        <f>IF(AND($C142&lt;W$131,COUNT($E142:V142)&lt;$D$129),$D142*(1-$I$3)/$D$129,"")</f>
        <v>0</v>
      </c>
      <c r="X142" s="61">
        <f>IF(AND($C142&lt;X$131,COUNT($E142:W142)&lt;$D$129),$D142*(1-$I$3)/$D$129,"")</f>
        <v>0</v>
      </c>
      <c r="Y142" s="61">
        <f t="shared" si="39"/>
        <v>0</v>
      </c>
    </row>
    <row r="143" spans="1:25" x14ac:dyDescent="0.15">
      <c r="B143" s="69"/>
      <c r="C143" s="70">
        <v>35</v>
      </c>
      <c r="D143" s="60">
        <v>0</v>
      </c>
      <c r="E143" s="61" t="str">
        <f t="shared" si="38"/>
        <v/>
      </c>
      <c r="F143" s="61" t="str">
        <f>IF(AND($C143&lt;F$131,COUNT($E143:E143)&lt;$D$129),$D143*(1-$I$3)/$D$129,"")</f>
        <v/>
      </c>
      <c r="G143" s="61" t="str">
        <f>IF(AND($C143&lt;G$131,COUNT($E143:F143)&lt;$D$129),$D143*(1-$I$3)/$D$129,"")</f>
        <v/>
      </c>
      <c r="H143" s="61" t="str">
        <f>IF(AND($C143&lt;H$131,COUNT($E143:G143)&lt;$D$129),$D143*(1-$I$3)/$D$129,"")</f>
        <v/>
      </c>
      <c r="I143" s="61" t="str">
        <f>IF(AND($C143&lt;I$131,COUNT($E143:H143)&lt;$D$129),$D143*(1-$I$3)/$D$129,"")</f>
        <v/>
      </c>
      <c r="J143" s="61" t="str">
        <f>IF(AND($C143&lt;J$131,COUNT($E143:I143)&lt;$D$129),$D143*(1-$I$3)/$D$129,"")</f>
        <v/>
      </c>
      <c r="K143" s="61">
        <f>IF(AND($C143&lt;K$131,COUNT($E143:J143)&lt;$D$129),$D143*(1-$I$3)/$D$129,"")</f>
        <v>0</v>
      </c>
      <c r="L143" s="61">
        <f>IF(AND($C143&lt;L$131,COUNT($E143:K143)&lt;$D$129),$D143*(1-$I$3)/$D$129,"")</f>
        <v>0</v>
      </c>
      <c r="M143" s="61">
        <f>IF(AND($C143&lt;M$131,COUNT($E143:L143)&lt;$D$129),$D143*(1-$I$3)/$D$129,"")</f>
        <v>0</v>
      </c>
      <c r="N143" s="61">
        <f>IF(AND($C143&lt;N$131,COUNT($E143:M143)&lt;$D$129),$D143*(1-$I$3)/$D$129,"")</f>
        <v>0</v>
      </c>
      <c r="O143" s="61">
        <f>IF(AND($C143&lt;O$131,COUNT($E143:N143)&lt;$D$129),$D143*(1-$I$3)/$D$129,"")</f>
        <v>0</v>
      </c>
      <c r="P143" s="61">
        <f>IF(AND($C143&lt;P$131,COUNT($E143:O143)&lt;$D$129),$D143*(1-$I$3)/$D$129,"")</f>
        <v>0</v>
      </c>
      <c r="Q143" s="61">
        <f>IF(AND($C143&lt;Q$131,COUNT($E143:P143)&lt;$D$129),$D143*(1-$I$3)/$D$129,"")</f>
        <v>0</v>
      </c>
      <c r="R143" s="61">
        <f>IF(AND($C143&lt;R$131,COUNT($E143:Q143)&lt;$D$129),$D143*(1-$I$3)/$D$129,"")</f>
        <v>0</v>
      </c>
      <c r="S143" s="61">
        <f>IF(AND($C143&lt;S$131,COUNT($E143:R143)&lt;$D$129),$D143*(1-$I$3)/$D$129,"")</f>
        <v>0</v>
      </c>
      <c r="T143" s="61">
        <f>IF(AND($C143&lt;T$131,COUNT($E143:S143)&lt;$D$129),$D143*(1-$I$3)/$D$129,"")</f>
        <v>0</v>
      </c>
      <c r="U143" s="61">
        <f>IF(AND($C143&lt;U$131,COUNT($E143:T143)&lt;$D$129),$D143*(1-$I$3)/$D$129,"")</f>
        <v>0</v>
      </c>
      <c r="V143" s="61">
        <f>IF(AND($C143&lt;V$131,COUNT($E143:U143)&lt;$D$129),$D143*(1-$I$3)/$D$129,"")</f>
        <v>0</v>
      </c>
      <c r="W143" s="61">
        <f>IF(AND($C143&lt;W$131,COUNT($E143:V143)&lt;$D$129),$D143*(1-$I$3)/$D$129,"")</f>
        <v>0</v>
      </c>
      <c r="X143" s="61">
        <f>IF(AND($C143&lt;X$131,COUNT($E143:W143)&lt;$D$129),$D143*(1-$I$3)/$D$129,"")</f>
        <v>0</v>
      </c>
      <c r="Y143" s="61">
        <f t="shared" si="39"/>
        <v>0</v>
      </c>
    </row>
    <row r="144" spans="1:25" x14ac:dyDescent="0.15">
      <c r="B144" s="69"/>
      <c r="C144" s="70">
        <v>36</v>
      </c>
      <c r="D144" s="60">
        <v>0</v>
      </c>
      <c r="E144" s="61" t="str">
        <f t="shared" si="38"/>
        <v/>
      </c>
      <c r="F144" s="61" t="str">
        <f>IF(AND($C144&lt;F$131,COUNT($E144:E144)&lt;$D$129),$D144*(1-$I$3)/$D$129,"")</f>
        <v/>
      </c>
      <c r="G144" s="61" t="str">
        <f>IF(AND($C144&lt;G$131,COUNT($E144:F144)&lt;$D$129),$D144*(1-$I$3)/$D$129,"")</f>
        <v/>
      </c>
      <c r="H144" s="61" t="str">
        <f>IF(AND($C144&lt;H$131,COUNT($E144:G144)&lt;$D$129),$D144*(1-$I$3)/$D$129,"")</f>
        <v/>
      </c>
      <c r="I144" s="61" t="str">
        <f>IF(AND($C144&lt;I$131,COUNT($E144:H144)&lt;$D$129),$D144*(1-$I$3)/$D$129,"")</f>
        <v/>
      </c>
      <c r="J144" s="61" t="str">
        <f>IF(AND($C144&lt;J$131,COUNT($E144:I144)&lt;$D$129),$D144*(1-$I$3)/$D$129,"")</f>
        <v/>
      </c>
      <c r="K144" s="61" t="str">
        <f>IF(AND($C144&lt;K$131,COUNT($E144:J144)&lt;$D$129),$D144*(1-$I$3)/$D$129,"")</f>
        <v/>
      </c>
      <c r="L144" s="61">
        <f>IF(AND($C144&lt;L$131,COUNT($E144:K144)&lt;$D$129),$D144*(1-$I$3)/$D$129,"")</f>
        <v>0</v>
      </c>
      <c r="M144" s="61">
        <f>IF(AND($C144&lt;M$131,COUNT($E144:L144)&lt;$D$129),$D144*(1-$I$3)/$D$129,"")</f>
        <v>0</v>
      </c>
      <c r="N144" s="61">
        <f>IF(AND($C144&lt;N$131,COUNT($E144:M144)&lt;$D$129),$D144*(1-$I$3)/$D$129,"")</f>
        <v>0</v>
      </c>
      <c r="O144" s="61">
        <f>IF(AND($C144&lt;O$131,COUNT($E144:N144)&lt;$D$129),$D144*(1-$I$3)/$D$129,"")</f>
        <v>0</v>
      </c>
      <c r="P144" s="61">
        <f>IF(AND($C144&lt;P$131,COUNT($E144:O144)&lt;$D$129),$D144*(1-$I$3)/$D$129,"")</f>
        <v>0</v>
      </c>
      <c r="Q144" s="61">
        <f>IF(AND($C144&lt;Q$131,COUNT($E144:P144)&lt;$D$129),$D144*(1-$I$3)/$D$129,"")</f>
        <v>0</v>
      </c>
      <c r="R144" s="61">
        <f>IF(AND($C144&lt;R$131,COUNT($E144:Q144)&lt;$D$129),$D144*(1-$I$3)/$D$129,"")</f>
        <v>0</v>
      </c>
      <c r="S144" s="61">
        <f>IF(AND($C144&lt;S$131,COUNT($E144:R144)&lt;$D$129),$D144*(1-$I$3)/$D$129,"")</f>
        <v>0</v>
      </c>
      <c r="T144" s="61">
        <f>IF(AND($C144&lt;T$131,COUNT($E144:S144)&lt;$D$129),$D144*(1-$I$3)/$D$129,"")</f>
        <v>0</v>
      </c>
      <c r="U144" s="61">
        <f>IF(AND($C144&lt;U$131,COUNT($E144:T144)&lt;$D$129),$D144*(1-$I$3)/$D$129,"")</f>
        <v>0</v>
      </c>
      <c r="V144" s="61">
        <f>IF(AND($C144&lt;V$131,COUNT($E144:U144)&lt;$D$129),$D144*(1-$I$3)/$D$129,"")</f>
        <v>0</v>
      </c>
      <c r="W144" s="61">
        <f>IF(AND($C144&lt;W$131,COUNT($E144:V144)&lt;$D$129),$D144*(1-$I$3)/$D$129,"")</f>
        <v>0</v>
      </c>
      <c r="X144" s="61">
        <f>IF(AND($C144&lt;X$131,COUNT($E144:W144)&lt;$D$129),$D144*(1-$I$3)/$D$129,"")</f>
        <v>0</v>
      </c>
      <c r="Y144" s="61">
        <f t="shared" si="39"/>
        <v>0</v>
      </c>
    </row>
    <row r="145" spans="1:25" x14ac:dyDescent="0.15">
      <c r="B145" s="69"/>
      <c r="C145" s="70">
        <v>37</v>
      </c>
      <c r="D145" s="60">
        <v>0</v>
      </c>
      <c r="E145" s="61" t="str">
        <f t="shared" si="38"/>
        <v/>
      </c>
      <c r="F145" s="61" t="str">
        <f>IF(AND($C145&lt;F$131,COUNT($E145:E145)&lt;$D$129),$D145*(1-$I$3)/$D$129,"")</f>
        <v/>
      </c>
      <c r="G145" s="61" t="str">
        <f>IF(AND($C145&lt;G$131,COUNT($E145:F145)&lt;$D$129),$D145*(1-$I$3)/$D$129,"")</f>
        <v/>
      </c>
      <c r="H145" s="61" t="str">
        <f>IF(AND($C145&lt;H$131,COUNT($E145:G145)&lt;$D$129),$D145*(1-$I$3)/$D$129,"")</f>
        <v/>
      </c>
      <c r="I145" s="61" t="str">
        <f>IF(AND($C145&lt;I$131,COUNT($E145:H145)&lt;$D$129),$D145*(1-$I$3)/$D$129,"")</f>
        <v/>
      </c>
      <c r="J145" s="61" t="str">
        <f>IF(AND($C145&lt;J$131,COUNT($E145:I145)&lt;$D$129),$D145*(1-$I$3)/$D$129,"")</f>
        <v/>
      </c>
      <c r="K145" s="61" t="str">
        <f>IF(AND($C145&lt;K$131,COUNT($E145:J145)&lt;$D$129),$D145*(1-$I$3)/$D$129,"")</f>
        <v/>
      </c>
      <c r="L145" s="61" t="str">
        <f>IF(AND($C145&lt;L$131,COUNT($E145:K145)&lt;$D$129),$D145*(1-$I$3)/$D$129,"")</f>
        <v/>
      </c>
      <c r="M145" s="61">
        <f>IF(AND($C145&lt;M$131,COUNT($E145:L145)&lt;$D$129),$D145*(1-$I$3)/$D$129,"")</f>
        <v>0</v>
      </c>
      <c r="N145" s="61">
        <f>IF(AND($C145&lt;N$131,COUNT($E145:M145)&lt;$D$129),$D145*(1-$I$3)/$D$129,"")</f>
        <v>0</v>
      </c>
      <c r="O145" s="61">
        <f>IF(AND($C145&lt;O$131,COUNT($E145:N145)&lt;$D$129),$D145*(1-$I$3)/$D$129,"")</f>
        <v>0</v>
      </c>
      <c r="P145" s="61">
        <f>IF(AND($C145&lt;P$131,COUNT($E145:O145)&lt;$D$129),$D145*(1-$I$3)/$D$129,"")</f>
        <v>0</v>
      </c>
      <c r="Q145" s="61">
        <f>IF(AND($C145&lt;Q$131,COUNT($E145:P145)&lt;$D$129),$D145*(1-$I$3)/$D$129,"")</f>
        <v>0</v>
      </c>
      <c r="R145" s="61">
        <f>IF(AND($C145&lt;R$131,COUNT($E145:Q145)&lt;$D$129),$D145*(1-$I$3)/$D$129,"")</f>
        <v>0</v>
      </c>
      <c r="S145" s="61">
        <f>IF(AND($C145&lt;S$131,COUNT($E145:R145)&lt;$D$129),$D145*(1-$I$3)/$D$129,"")</f>
        <v>0</v>
      </c>
      <c r="T145" s="61">
        <f>IF(AND($C145&lt;T$131,COUNT($E145:S145)&lt;$D$129),$D145*(1-$I$3)/$D$129,"")</f>
        <v>0</v>
      </c>
      <c r="U145" s="61">
        <f>IF(AND($C145&lt;U$131,COUNT($E145:T145)&lt;$D$129),$D145*(1-$I$3)/$D$129,"")</f>
        <v>0</v>
      </c>
      <c r="V145" s="61">
        <f>IF(AND($C145&lt;V$131,COUNT($E145:U145)&lt;$D$129),$D145*(1-$I$3)/$D$129,"")</f>
        <v>0</v>
      </c>
      <c r="W145" s="61">
        <f>IF(AND($C145&lt;W$131,COUNT($E145:V145)&lt;$D$129),$D145*(1-$I$3)/$D$129,"")</f>
        <v>0</v>
      </c>
      <c r="X145" s="61">
        <f>IF(AND($C145&lt;X$131,COUNT($E145:W145)&lt;$D$129),$D145*(1-$I$3)/$D$129,"")</f>
        <v>0</v>
      </c>
      <c r="Y145" s="61">
        <f t="shared" si="39"/>
        <v>0</v>
      </c>
    </row>
    <row r="146" spans="1:25" x14ac:dyDescent="0.15">
      <c r="B146" s="69"/>
      <c r="C146" s="70">
        <v>38</v>
      </c>
      <c r="D146" s="60">
        <v>0</v>
      </c>
      <c r="E146" s="61" t="str">
        <f t="shared" si="38"/>
        <v/>
      </c>
      <c r="F146" s="61" t="str">
        <f>IF(AND($C146&lt;F$131,COUNT($E146:E146)&lt;$D$129),$D146*(1-$I$3)/$D$129,"")</f>
        <v/>
      </c>
      <c r="G146" s="61" t="str">
        <f>IF(AND($C146&lt;G$131,COUNT($E146:F146)&lt;$D$129),$D146*(1-$I$3)/$D$129,"")</f>
        <v/>
      </c>
      <c r="H146" s="61" t="str">
        <f>IF(AND($C146&lt;H$131,COUNT($E146:G146)&lt;$D$129),$D146*(1-$I$3)/$D$129,"")</f>
        <v/>
      </c>
      <c r="I146" s="61" t="str">
        <f>IF(AND($C146&lt;I$131,COUNT($E146:H146)&lt;$D$129),$D146*(1-$I$3)/$D$129,"")</f>
        <v/>
      </c>
      <c r="J146" s="61" t="str">
        <f>IF(AND($C146&lt;J$131,COUNT($E146:I146)&lt;$D$129),$D146*(1-$I$3)/$D$129,"")</f>
        <v/>
      </c>
      <c r="K146" s="61" t="str">
        <f>IF(AND($C146&lt;K$131,COUNT($E146:J146)&lt;$D$129),$D146*(1-$I$3)/$D$129,"")</f>
        <v/>
      </c>
      <c r="L146" s="61" t="str">
        <f>IF(AND($C146&lt;L$131,COUNT($E146:K146)&lt;$D$129),$D146*(1-$I$3)/$D$129,"")</f>
        <v/>
      </c>
      <c r="M146" s="61" t="str">
        <f>IF(AND($C146&lt;M$131,COUNT($E146:L146)&lt;$D$129),$D146*(1-$I$3)/$D$129,"")</f>
        <v/>
      </c>
      <c r="N146" s="61">
        <f>IF(AND($C146&lt;N$131,COUNT($E146:M146)&lt;$D$129),$D146*(1-$I$3)/$D$129,"")</f>
        <v>0</v>
      </c>
      <c r="O146" s="61">
        <f>IF(AND($C146&lt;O$131,COUNT($E146:N146)&lt;$D$129),$D146*(1-$I$3)/$D$129,"")</f>
        <v>0</v>
      </c>
      <c r="P146" s="61">
        <f>IF(AND($C146&lt;P$131,COUNT($E146:O146)&lt;$D$129),$D146*(1-$I$3)/$D$129,"")</f>
        <v>0</v>
      </c>
      <c r="Q146" s="61">
        <f>IF(AND($C146&lt;Q$131,COUNT($E146:P146)&lt;$D$129),$D146*(1-$I$3)/$D$129,"")</f>
        <v>0</v>
      </c>
      <c r="R146" s="61">
        <f>IF(AND($C146&lt;R$131,COUNT($E146:Q146)&lt;$D$129),$D146*(1-$I$3)/$D$129,"")</f>
        <v>0</v>
      </c>
      <c r="S146" s="61">
        <f>IF(AND($C146&lt;S$131,COUNT($E146:R146)&lt;$D$129),$D146*(1-$I$3)/$D$129,"")</f>
        <v>0</v>
      </c>
      <c r="T146" s="61">
        <f>IF(AND($C146&lt;T$131,COUNT($E146:S146)&lt;$D$129),$D146*(1-$I$3)/$D$129,"")</f>
        <v>0</v>
      </c>
      <c r="U146" s="61">
        <f>IF(AND($C146&lt;U$131,COUNT($E146:T146)&lt;$D$129),$D146*(1-$I$3)/$D$129,"")</f>
        <v>0</v>
      </c>
      <c r="V146" s="61">
        <f>IF(AND($C146&lt;V$131,COUNT($E146:U146)&lt;$D$129),$D146*(1-$I$3)/$D$129,"")</f>
        <v>0</v>
      </c>
      <c r="W146" s="61">
        <f>IF(AND($C146&lt;W$131,COUNT($E146:V146)&lt;$D$129),$D146*(1-$I$3)/$D$129,"")</f>
        <v>0</v>
      </c>
      <c r="X146" s="61">
        <f>IF(AND($C146&lt;X$131,COUNT($E146:W146)&lt;$D$129),$D146*(1-$I$3)/$D$129,"")</f>
        <v>0</v>
      </c>
      <c r="Y146" s="61">
        <f t="shared" si="39"/>
        <v>0</v>
      </c>
    </row>
    <row r="147" spans="1:25" x14ac:dyDescent="0.15">
      <c r="B147" s="69"/>
      <c r="C147" s="70">
        <v>39</v>
      </c>
      <c r="D147" s="60">
        <v>0</v>
      </c>
      <c r="E147" s="61" t="str">
        <f t="shared" si="38"/>
        <v/>
      </c>
      <c r="F147" s="61" t="str">
        <f>IF(AND($C147&lt;F$131,COUNT($E147:E147)&lt;$D$129),$D147*(1-$I$3)/$D$129,"")</f>
        <v/>
      </c>
      <c r="G147" s="61" t="str">
        <f>IF(AND($C147&lt;G$131,COUNT($E147:F147)&lt;$D$129),$D147*(1-$I$3)/$D$129,"")</f>
        <v/>
      </c>
      <c r="H147" s="61" t="str">
        <f>IF(AND($C147&lt;H$131,COUNT($E147:G147)&lt;$D$129),$D147*(1-$I$3)/$D$129,"")</f>
        <v/>
      </c>
      <c r="I147" s="61" t="str">
        <f>IF(AND($C147&lt;I$131,COUNT($E147:H147)&lt;$D$129),$D147*(1-$I$3)/$D$129,"")</f>
        <v/>
      </c>
      <c r="J147" s="61" t="str">
        <f>IF(AND($C147&lt;J$131,COUNT($E147:I147)&lt;$D$129),$D147*(1-$I$3)/$D$129,"")</f>
        <v/>
      </c>
      <c r="K147" s="61" t="str">
        <f>IF(AND($C147&lt;K$131,COUNT($E147:J147)&lt;$D$129),$D147*(1-$I$3)/$D$129,"")</f>
        <v/>
      </c>
      <c r="L147" s="61" t="str">
        <f>IF(AND($C147&lt;L$131,COUNT($E147:K147)&lt;$D$129),$D147*(1-$I$3)/$D$129,"")</f>
        <v/>
      </c>
      <c r="M147" s="61" t="str">
        <f>IF(AND($C147&lt;M$131,COUNT($E147:L147)&lt;$D$129),$D147*(1-$I$3)/$D$129,"")</f>
        <v/>
      </c>
      <c r="N147" s="61" t="str">
        <f>IF(AND($C147&lt;N$131,COUNT($E147:M147)&lt;$D$129),$D147*(1-$I$3)/$D$129,"")</f>
        <v/>
      </c>
      <c r="O147" s="61">
        <f>IF(AND($C147&lt;O$131,COUNT($E147:N147)&lt;$D$129),$D147*(1-$I$3)/$D$129,"")</f>
        <v>0</v>
      </c>
      <c r="P147" s="61">
        <f>IF(AND($C147&lt;P$131,COUNT($E147:O147)&lt;$D$129),$D147*(1-$I$3)/$D$129,"")</f>
        <v>0</v>
      </c>
      <c r="Q147" s="61">
        <f>IF(AND($C147&lt;Q$131,COUNT($E147:P147)&lt;$D$129),$D147*(1-$I$3)/$D$129,"")</f>
        <v>0</v>
      </c>
      <c r="R147" s="61">
        <f>IF(AND($C147&lt;R$131,COUNT($E147:Q147)&lt;$D$129),$D147*(1-$I$3)/$D$129,"")</f>
        <v>0</v>
      </c>
      <c r="S147" s="61">
        <f>IF(AND($C147&lt;S$131,COUNT($E147:R147)&lt;$D$129),$D147*(1-$I$3)/$D$129,"")</f>
        <v>0</v>
      </c>
      <c r="T147" s="61">
        <f>IF(AND($C147&lt;T$131,COUNT($E147:S147)&lt;$D$129),$D147*(1-$I$3)/$D$129,"")</f>
        <v>0</v>
      </c>
      <c r="U147" s="61">
        <f>IF(AND($C147&lt;U$131,COUNT($E147:T147)&lt;$D$129),$D147*(1-$I$3)/$D$129,"")</f>
        <v>0</v>
      </c>
      <c r="V147" s="61">
        <f>IF(AND($C147&lt;V$131,COUNT($E147:U147)&lt;$D$129),$D147*(1-$I$3)/$D$129,"")</f>
        <v>0</v>
      </c>
      <c r="W147" s="61">
        <f>IF(AND($C147&lt;W$131,COUNT($E147:V147)&lt;$D$129),$D147*(1-$I$3)/$D$129,"")</f>
        <v>0</v>
      </c>
      <c r="X147" s="61">
        <f>IF(AND($C147&lt;X$131,COUNT($E147:W147)&lt;$D$129),$D147*(1-$I$3)/$D$129,"")</f>
        <v>0</v>
      </c>
      <c r="Y147" s="61">
        <f t="shared" si="39"/>
        <v>0</v>
      </c>
    </row>
    <row r="148" spans="1:25" x14ac:dyDescent="0.15">
      <c r="B148" s="69"/>
      <c r="C148" s="70">
        <v>40</v>
      </c>
      <c r="D148" s="60">
        <v>0</v>
      </c>
      <c r="E148" s="61" t="str">
        <f t="shared" si="38"/>
        <v/>
      </c>
      <c r="F148" s="61" t="str">
        <f>IF(AND($C148&lt;F$131,COUNT($E148:E148)&lt;$D$129),$D148*(1-$I$3)/$D$129,"")</f>
        <v/>
      </c>
      <c r="G148" s="61" t="str">
        <f>IF(AND($C148&lt;G$131,COUNT($E148:F148)&lt;$D$129),$D148*(1-$I$3)/$D$129,"")</f>
        <v/>
      </c>
      <c r="H148" s="61" t="str">
        <f>IF(AND($C148&lt;H$131,COUNT($E148:G148)&lt;$D$129),$D148*(1-$I$3)/$D$129,"")</f>
        <v/>
      </c>
      <c r="I148" s="61" t="str">
        <f>IF(AND($C148&lt;I$131,COUNT($E148:H148)&lt;$D$129),$D148*(1-$I$3)/$D$129,"")</f>
        <v/>
      </c>
      <c r="J148" s="61" t="str">
        <f>IF(AND($C148&lt;J$131,COUNT($E148:I148)&lt;$D$129),$D148*(1-$I$3)/$D$129,"")</f>
        <v/>
      </c>
      <c r="K148" s="61" t="str">
        <f>IF(AND($C148&lt;K$131,COUNT($E148:J148)&lt;$D$129),$D148*(1-$I$3)/$D$129,"")</f>
        <v/>
      </c>
      <c r="L148" s="61" t="str">
        <f>IF(AND($C148&lt;L$131,COUNT($E148:K148)&lt;$D$129),$D148*(1-$I$3)/$D$129,"")</f>
        <v/>
      </c>
      <c r="M148" s="61" t="str">
        <f>IF(AND($C148&lt;M$131,COUNT($E148:L148)&lt;$D$129),$D148*(1-$I$3)/$D$129,"")</f>
        <v/>
      </c>
      <c r="N148" s="61" t="str">
        <f>IF(AND($C148&lt;N$131,COUNT($E148:M148)&lt;$D$129),$D148*(1-$I$3)/$D$129,"")</f>
        <v/>
      </c>
      <c r="O148" s="61" t="str">
        <f>IF(AND($C148&lt;O$131,COUNT($E148:N148)&lt;$D$129),$D148*(1-$I$3)/$D$129,"")</f>
        <v/>
      </c>
      <c r="P148" s="61">
        <f>IF(AND($C148&lt;P$131,COUNT($E148:O148)&lt;$D$129),$D148*(1-$I$3)/$D$129,"")</f>
        <v>0</v>
      </c>
      <c r="Q148" s="61">
        <f>IF(AND($C148&lt;Q$131,COUNT($E148:P148)&lt;$D$129),$D148*(1-$I$3)/$D$129,"")</f>
        <v>0</v>
      </c>
      <c r="R148" s="61">
        <f>IF(AND($C148&lt;R$131,COUNT($E148:Q148)&lt;$D$129),$D148*(1-$I$3)/$D$129,"")</f>
        <v>0</v>
      </c>
      <c r="S148" s="61">
        <f>IF(AND($C148&lt;S$131,COUNT($E148:R148)&lt;$D$129),$D148*(1-$I$3)/$D$129,"")</f>
        <v>0</v>
      </c>
      <c r="T148" s="61">
        <f>IF(AND($C148&lt;T$131,COUNT($E148:S148)&lt;$D$129),$D148*(1-$I$3)/$D$129,"")</f>
        <v>0</v>
      </c>
      <c r="U148" s="61">
        <f>IF(AND($C148&lt;U$131,COUNT($E148:T148)&lt;$D$129),$D148*(1-$I$3)/$D$129,"")</f>
        <v>0</v>
      </c>
      <c r="V148" s="61">
        <f>IF(AND($C148&lt;V$131,COUNT($E148:U148)&lt;$D$129),$D148*(1-$I$3)/$D$129,"")</f>
        <v>0</v>
      </c>
      <c r="W148" s="61">
        <f>IF(AND($C148&lt;W$131,COUNT($E148:V148)&lt;$D$129),$D148*(1-$I$3)/$D$129,"")</f>
        <v>0</v>
      </c>
      <c r="X148" s="61">
        <f>IF(AND($C148&lt;X$131,COUNT($E148:W148)&lt;$D$129),$D148*(1-$I$3)/$D$129,"")</f>
        <v>0</v>
      </c>
      <c r="Y148" s="61">
        <f t="shared" si="39"/>
        <v>0</v>
      </c>
    </row>
    <row r="149" spans="1:25" x14ac:dyDescent="0.15">
      <c r="B149" s="69"/>
      <c r="C149" s="70">
        <v>41</v>
      </c>
      <c r="D149" s="60">
        <v>0</v>
      </c>
      <c r="E149" s="61" t="str">
        <f t="shared" si="38"/>
        <v/>
      </c>
      <c r="F149" s="61" t="str">
        <f>IF(AND($C149&lt;F$131,COUNT($E149:E149)&lt;$D$129),$D149*(1-$I$3)/$D$129,"")</f>
        <v/>
      </c>
      <c r="G149" s="61" t="str">
        <f>IF(AND($C149&lt;G$131,COUNT($E149:F149)&lt;$D$129),$D149*(1-$I$3)/$D$129,"")</f>
        <v/>
      </c>
      <c r="H149" s="61" t="str">
        <f>IF(AND($C149&lt;H$131,COUNT($E149:G149)&lt;$D$129),$D149*(1-$I$3)/$D$129,"")</f>
        <v/>
      </c>
      <c r="I149" s="61" t="str">
        <f>IF(AND($C149&lt;I$131,COUNT($E149:H149)&lt;$D$129),$D149*(1-$I$3)/$D$129,"")</f>
        <v/>
      </c>
      <c r="J149" s="61" t="str">
        <f>IF(AND($C149&lt;J$131,COUNT($E149:I149)&lt;$D$129),$D149*(1-$I$3)/$D$129,"")</f>
        <v/>
      </c>
      <c r="K149" s="61" t="str">
        <f>IF(AND($C149&lt;K$131,COUNT($E149:J149)&lt;$D$129),$D149*(1-$I$3)/$D$129,"")</f>
        <v/>
      </c>
      <c r="L149" s="61" t="str">
        <f>IF(AND($C149&lt;L$131,COUNT($E149:K149)&lt;$D$129),$D149*(1-$I$3)/$D$129,"")</f>
        <v/>
      </c>
      <c r="M149" s="61" t="str">
        <f>IF(AND($C149&lt;M$131,COUNT($E149:L149)&lt;$D$129),$D149*(1-$I$3)/$D$129,"")</f>
        <v/>
      </c>
      <c r="N149" s="61" t="str">
        <f>IF(AND($C149&lt;N$131,COUNT($E149:M149)&lt;$D$129),$D149*(1-$I$3)/$D$129,"")</f>
        <v/>
      </c>
      <c r="O149" s="61" t="str">
        <f>IF(AND($C149&lt;O$131,COUNT($E149:N149)&lt;$D$129),$D149*(1-$I$3)/$D$129,"")</f>
        <v/>
      </c>
      <c r="P149" s="61" t="str">
        <f>IF(AND($C149&lt;P$131,COUNT($E149:O149)&lt;$D$129),$D149*(1-$I$3)/$D$129,"")</f>
        <v/>
      </c>
      <c r="Q149" s="61">
        <f>IF(AND($C149&lt;Q$131,COUNT($E149:P149)&lt;$D$129),$D149*(1-$I$3)/$D$129,"")</f>
        <v>0</v>
      </c>
      <c r="R149" s="61">
        <f>IF(AND($C149&lt;R$131,COUNT($E149:Q149)&lt;$D$129),$D149*(1-$I$3)/$D$129,"")</f>
        <v>0</v>
      </c>
      <c r="S149" s="61">
        <f>IF(AND($C149&lt;S$131,COUNT($E149:R149)&lt;$D$129),$D149*(1-$I$3)/$D$129,"")</f>
        <v>0</v>
      </c>
      <c r="T149" s="61">
        <f>IF(AND($C149&lt;T$131,COUNT($E149:S149)&lt;$D$129),$D149*(1-$I$3)/$D$129,"")</f>
        <v>0</v>
      </c>
      <c r="U149" s="61">
        <f>IF(AND($C149&lt;U$131,COUNT($E149:T149)&lt;$D$129),$D149*(1-$I$3)/$D$129,"")</f>
        <v>0</v>
      </c>
      <c r="V149" s="61">
        <f>IF(AND($C149&lt;V$131,COUNT($E149:U149)&lt;$D$129),$D149*(1-$I$3)/$D$129,"")</f>
        <v>0</v>
      </c>
      <c r="W149" s="61">
        <f>IF(AND($C149&lt;W$131,COUNT($E149:V149)&lt;$D$129),$D149*(1-$I$3)/$D$129,"")</f>
        <v>0</v>
      </c>
      <c r="X149" s="61">
        <f>IF(AND($C149&lt;X$131,COUNT($E149:W149)&lt;$D$129),$D149*(1-$I$3)/$D$129,"")</f>
        <v>0</v>
      </c>
      <c r="Y149" s="61">
        <f t="shared" si="39"/>
        <v>0</v>
      </c>
    </row>
    <row r="150" spans="1:25" x14ac:dyDescent="0.15">
      <c r="B150" s="69"/>
      <c r="C150" s="70">
        <v>42</v>
      </c>
      <c r="D150" s="60">
        <v>0</v>
      </c>
      <c r="E150" s="61" t="str">
        <f t="shared" si="38"/>
        <v/>
      </c>
      <c r="F150" s="61" t="str">
        <f>IF(AND($C150&lt;F$131,COUNT($E150:E150)&lt;$D$129),$D150*(1-$I$3)/$D$129,"")</f>
        <v/>
      </c>
      <c r="G150" s="61" t="str">
        <f>IF(AND($C150&lt;G$131,COUNT($E150:F150)&lt;$D$129),$D150*(1-$I$3)/$D$129,"")</f>
        <v/>
      </c>
      <c r="H150" s="61" t="str">
        <f>IF(AND($C150&lt;H$131,COUNT($E150:G150)&lt;$D$129),$D150*(1-$I$3)/$D$129,"")</f>
        <v/>
      </c>
      <c r="I150" s="61" t="str">
        <f>IF(AND($C150&lt;I$131,COUNT($E150:H150)&lt;$D$129),$D150*(1-$I$3)/$D$129,"")</f>
        <v/>
      </c>
      <c r="J150" s="61" t="str">
        <f>IF(AND($C150&lt;J$131,COUNT($E150:I150)&lt;$D$129),$D150*(1-$I$3)/$D$129,"")</f>
        <v/>
      </c>
      <c r="K150" s="61" t="str">
        <f>IF(AND($C150&lt;K$131,COUNT($E150:J150)&lt;$D$129),$D150*(1-$I$3)/$D$129,"")</f>
        <v/>
      </c>
      <c r="L150" s="61" t="str">
        <f>IF(AND($C150&lt;L$131,COUNT($E150:K150)&lt;$D$129),$D150*(1-$I$3)/$D$129,"")</f>
        <v/>
      </c>
      <c r="M150" s="61" t="str">
        <f>IF(AND($C150&lt;M$131,COUNT($E150:L150)&lt;$D$129),$D150*(1-$I$3)/$D$129,"")</f>
        <v/>
      </c>
      <c r="N150" s="61" t="str">
        <f>IF(AND($C150&lt;N$131,COUNT($E150:M150)&lt;$D$129),$D150*(1-$I$3)/$D$129,"")</f>
        <v/>
      </c>
      <c r="O150" s="61" t="str">
        <f>IF(AND($C150&lt;O$131,COUNT($E150:N150)&lt;$D$129),$D150*(1-$I$3)/$D$129,"")</f>
        <v/>
      </c>
      <c r="P150" s="61" t="str">
        <f>IF(AND($C150&lt;P$131,COUNT($E150:O150)&lt;$D$129),$D150*(1-$I$3)/$D$129,"")</f>
        <v/>
      </c>
      <c r="Q150" s="61" t="str">
        <f>IF(AND($C150&lt;Q$131,COUNT($E150:P150)&lt;$D$129),$D150*(1-$I$3)/$D$129,"")</f>
        <v/>
      </c>
      <c r="R150" s="61">
        <f>IF(AND($C150&lt;R$131,COUNT($E150:Q150)&lt;$D$129),$D150*(1-$I$3)/$D$129,"")</f>
        <v>0</v>
      </c>
      <c r="S150" s="61">
        <f>IF(AND($C150&lt;S$131,COUNT($E150:R150)&lt;$D$129),$D150*(1-$I$3)/$D$129,"")</f>
        <v>0</v>
      </c>
      <c r="T150" s="61">
        <f>IF(AND($C150&lt;T$131,COUNT($E150:S150)&lt;$D$129),$D150*(1-$I$3)/$D$129,"")</f>
        <v>0</v>
      </c>
      <c r="U150" s="61">
        <f>IF(AND($C150&lt;U$131,COUNT($E150:T150)&lt;$D$129),$D150*(1-$I$3)/$D$129,"")</f>
        <v>0</v>
      </c>
      <c r="V150" s="61">
        <f>IF(AND($C150&lt;V$131,COUNT($E150:U150)&lt;$D$129),$D150*(1-$I$3)/$D$129,"")</f>
        <v>0</v>
      </c>
      <c r="W150" s="61">
        <f>IF(AND($C150&lt;W$131,COUNT($E150:V150)&lt;$D$129),$D150*(1-$I$3)/$D$129,"")</f>
        <v>0</v>
      </c>
      <c r="X150" s="61">
        <f>IF(AND($C150&lt;X$131,COUNT($E150:W150)&lt;$D$129),$D150*(1-$I$3)/$D$129,"")</f>
        <v>0</v>
      </c>
      <c r="Y150" s="61">
        <f t="shared" si="39"/>
        <v>0</v>
      </c>
    </row>
    <row r="151" spans="1:25" x14ac:dyDescent="0.15">
      <c r="B151" s="69"/>
      <c r="C151" s="70">
        <v>43</v>
      </c>
      <c r="D151" s="60">
        <v>0</v>
      </c>
      <c r="E151" s="61" t="str">
        <f t="shared" si="38"/>
        <v/>
      </c>
      <c r="F151" s="61" t="str">
        <f>IF(AND($C151&lt;F$131,COUNT($E151:E151)&lt;$D$129),$D151*(1-$I$3)/$D$129,"")</f>
        <v/>
      </c>
      <c r="G151" s="61" t="str">
        <f>IF(AND($C151&lt;G$131,COUNT($E151:F151)&lt;$D$129),$D151*(1-$I$3)/$D$129,"")</f>
        <v/>
      </c>
      <c r="H151" s="61" t="str">
        <f>IF(AND($C151&lt;H$131,COUNT($E151:G151)&lt;$D$129),$D151*(1-$I$3)/$D$129,"")</f>
        <v/>
      </c>
      <c r="I151" s="61" t="str">
        <f>IF(AND($C151&lt;I$131,COUNT($E151:H151)&lt;$D$129),$D151*(1-$I$3)/$D$129,"")</f>
        <v/>
      </c>
      <c r="J151" s="61" t="str">
        <f>IF(AND($C151&lt;J$131,COUNT($E151:I151)&lt;$D$129),$D151*(1-$I$3)/$D$129,"")</f>
        <v/>
      </c>
      <c r="K151" s="61" t="str">
        <f>IF(AND($C151&lt;K$131,COUNT($E151:J151)&lt;$D$129),$D151*(1-$I$3)/$D$129,"")</f>
        <v/>
      </c>
      <c r="L151" s="61" t="str">
        <f>IF(AND($C151&lt;L$131,COUNT($E151:K151)&lt;$D$129),$D151*(1-$I$3)/$D$129,"")</f>
        <v/>
      </c>
      <c r="M151" s="61" t="str">
        <f>IF(AND($C151&lt;M$131,COUNT($E151:L151)&lt;$D$129),$D151*(1-$I$3)/$D$129,"")</f>
        <v/>
      </c>
      <c r="N151" s="61" t="str">
        <f>IF(AND($C151&lt;N$131,COUNT($E151:M151)&lt;$D$129),$D151*(1-$I$3)/$D$129,"")</f>
        <v/>
      </c>
      <c r="O151" s="61" t="str">
        <f>IF(AND($C151&lt;O$131,COUNT($E151:N151)&lt;$D$129),$D151*(1-$I$3)/$D$129,"")</f>
        <v/>
      </c>
      <c r="P151" s="61" t="str">
        <f>IF(AND($C151&lt;P$131,COUNT($E151:O151)&lt;$D$129),$D151*(1-$I$3)/$D$129,"")</f>
        <v/>
      </c>
      <c r="Q151" s="61" t="str">
        <f>IF(AND($C151&lt;Q$131,COUNT($E151:P151)&lt;$D$129),$D151*(1-$I$3)/$D$129,"")</f>
        <v/>
      </c>
      <c r="R151" s="61" t="str">
        <f>IF(AND($C151&lt;R$131,COUNT($E151:Q151)&lt;$D$129),$D151*(1-$I$3)/$D$129,"")</f>
        <v/>
      </c>
      <c r="S151" s="61">
        <f>IF(AND($C151&lt;S$131,COUNT($E151:R151)&lt;$D$129),$D151*(1-$I$3)/$D$129,"")</f>
        <v>0</v>
      </c>
      <c r="T151" s="61">
        <f>IF(AND($C151&lt;T$131,COUNT($E151:S151)&lt;$D$129),$D151*(1-$I$3)/$D$129,"")</f>
        <v>0</v>
      </c>
      <c r="U151" s="61">
        <f>IF(AND($C151&lt;U$131,COUNT($E151:T151)&lt;$D$129),$D151*(1-$I$3)/$D$129,"")</f>
        <v>0</v>
      </c>
      <c r="V151" s="61">
        <f>IF(AND($C151&lt;V$131,COUNT($E151:U151)&lt;$D$129),$D151*(1-$I$3)/$D$129,"")</f>
        <v>0</v>
      </c>
      <c r="W151" s="61">
        <f>IF(AND($C151&lt;W$131,COUNT($E151:V151)&lt;$D$129),$D151*(1-$I$3)/$D$129,"")</f>
        <v>0</v>
      </c>
      <c r="X151" s="61">
        <f>IF(AND($C151&lt;X$131,COUNT($E151:W151)&lt;$D$129),$D151*(1-$I$3)/$D$129,"")</f>
        <v>0</v>
      </c>
      <c r="Y151" s="61">
        <f t="shared" si="39"/>
        <v>0</v>
      </c>
    </row>
    <row r="152" spans="1:25" x14ac:dyDescent="0.15">
      <c r="B152" s="69"/>
      <c r="C152" s="70">
        <v>44</v>
      </c>
      <c r="D152" s="60">
        <v>0</v>
      </c>
      <c r="E152" s="61" t="str">
        <f t="shared" si="38"/>
        <v/>
      </c>
      <c r="F152" s="61" t="str">
        <f>IF(AND($C152&lt;F$131,COUNT($E152:E152)&lt;$D$129),$D152*(1-$I$3)/$D$129,"")</f>
        <v/>
      </c>
      <c r="G152" s="61" t="str">
        <f>IF(AND($C152&lt;G$131,COUNT($E152:F152)&lt;$D$129),$D152*(1-$I$3)/$D$129,"")</f>
        <v/>
      </c>
      <c r="H152" s="61" t="str">
        <f>IF(AND($C152&lt;H$131,COUNT($E152:G152)&lt;$D$129),$D152*(1-$I$3)/$D$129,"")</f>
        <v/>
      </c>
      <c r="I152" s="61" t="str">
        <f>IF(AND($C152&lt;I$131,COUNT($E152:H152)&lt;$D$129),$D152*(1-$I$3)/$D$129,"")</f>
        <v/>
      </c>
      <c r="J152" s="61" t="str">
        <f>IF(AND($C152&lt;J$131,COUNT($E152:I152)&lt;$D$129),$D152*(1-$I$3)/$D$129,"")</f>
        <v/>
      </c>
      <c r="K152" s="61" t="str">
        <f>IF(AND($C152&lt;K$131,COUNT($E152:J152)&lt;$D$129),$D152*(1-$I$3)/$D$129,"")</f>
        <v/>
      </c>
      <c r="L152" s="61" t="str">
        <f>IF(AND($C152&lt;L$131,COUNT($E152:K152)&lt;$D$129),$D152*(1-$I$3)/$D$129,"")</f>
        <v/>
      </c>
      <c r="M152" s="61" t="str">
        <f>IF(AND($C152&lt;M$131,COUNT($E152:L152)&lt;$D$129),$D152*(1-$I$3)/$D$129,"")</f>
        <v/>
      </c>
      <c r="N152" s="61" t="str">
        <f>IF(AND($C152&lt;N$131,COUNT($E152:M152)&lt;$D$129),$D152*(1-$I$3)/$D$129,"")</f>
        <v/>
      </c>
      <c r="O152" s="61" t="str">
        <f>IF(AND($C152&lt;O$131,COUNT($E152:N152)&lt;$D$129),$D152*(1-$I$3)/$D$129,"")</f>
        <v/>
      </c>
      <c r="P152" s="61" t="str">
        <f>IF(AND($C152&lt;P$131,COUNT($E152:O152)&lt;$D$129),$D152*(1-$I$3)/$D$129,"")</f>
        <v/>
      </c>
      <c r="Q152" s="61" t="str">
        <f>IF(AND($C152&lt;Q$131,COUNT($E152:P152)&lt;$D$129),$D152*(1-$I$3)/$D$129,"")</f>
        <v/>
      </c>
      <c r="R152" s="61" t="str">
        <f>IF(AND($C152&lt;R$131,COUNT($E152:Q152)&lt;$D$129),$D152*(1-$I$3)/$D$129,"")</f>
        <v/>
      </c>
      <c r="S152" s="61" t="str">
        <f>IF(AND($C152&lt;S$131,COUNT($E152:R152)&lt;$D$129),$D152*(1-$I$3)/$D$129,"")</f>
        <v/>
      </c>
      <c r="T152" s="61">
        <f>IF(AND($C152&lt;T$131,COUNT($E152:S152)&lt;$D$129),$D152*(1-$I$3)/$D$129,"")</f>
        <v>0</v>
      </c>
      <c r="U152" s="61">
        <f>IF(AND($C152&lt;U$131,COUNT($E152:T152)&lt;$D$129),$D152*(1-$I$3)/$D$129,"")</f>
        <v>0</v>
      </c>
      <c r="V152" s="61">
        <f>IF(AND($C152&lt;V$131,COUNT($E152:U152)&lt;$D$129),$D152*(1-$I$3)/$D$129,"")</f>
        <v>0</v>
      </c>
      <c r="W152" s="61">
        <f>IF(AND($C152&lt;W$131,COUNT($E152:V152)&lt;$D$129),$D152*(1-$I$3)/$D$129,"")</f>
        <v>0</v>
      </c>
      <c r="X152" s="61">
        <f>IF(AND($C152&lt;X$131,COUNT($E152:W152)&lt;$D$129),$D152*(1-$I$3)/$D$129,"")</f>
        <v>0</v>
      </c>
      <c r="Y152" s="61">
        <f t="shared" si="39"/>
        <v>0</v>
      </c>
    </row>
    <row r="153" spans="1:25" x14ac:dyDescent="0.15">
      <c r="B153" s="69"/>
      <c r="C153" s="70">
        <v>45</v>
      </c>
      <c r="D153" s="60">
        <v>0</v>
      </c>
      <c r="E153" s="61" t="str">
        <f t="shared" si="38"/>
        <v/>
      </c>
      <c r="F153" s="61" t="str">
        <f>IF(AND($C153&lt;F$131,COUNT($E153:E153)&lt;$D$129),$D153*(1-$I$3)/$D$129,"")</f>
        <v/>
      </c>
      <c r="G153" s="61" t="str">
        <f>IF(AND($C153&lt;G$131,COUNT($E153:F153)&lt;$D$129),$D153*(1-$I$3)/$D$129,"")</f>
        <v/>
      </c>
      <c r="H153" s="61" t="str">
        <f>IF(AND($C153&lt;H$131,COUNT($E153:G153)&lt;$D$129),$D153*(1-$I$3)/$D$129,"")</f>
        <v/>
      </c>
      <c r="I153" s="61" t="str">
        <f>IF(AND($C153&lt;I$131,COUNT($E153:H153)&lt;$D$129),$D153*(1-$I$3)/$D$129,"")</f>
        <v/>
      </c>
      <c r="J153" s="61" t="str">
        <f>IF(AND($C153&lt;J$131,COUNT($E153:I153)&lt;$D$129),$D153*(1-$I$3)/$D$129,"")</f>
        <v/>
      </c>
      <c r="K153" s="61" t="str">
        <f>IF(AND($C153&lt;K$131,COUNT($E153:J153)&lt;$D$129),$D153*(1-$I$3)/$D$129,"")</f>
        <v/>
      </c>
      <c r="L153" s="61" t="str">
        <f>IF(AND($C153&lt;L$131,COUNT($E153:K153)&lt;$D$129),$D153*(1-$I$3)/$D$129,"")</f>
        <v/>
      </c>
      <c r="M153" s="61" t="str">
        <f>IF(AND($C153&lt;M$131,COUNT($E153:L153)&lt;$D$129),$D153*(1-$I$3)/$D$129,"")</f>
        <v/>
      </c>
      <c r="N153" s="61" t="str">
        <f>IF(AND($C153&lt;N$131,COUNT($E153:M153)&lt;$D$129),$D153*(1-$I$3)/$D$129,"")</f>
        <v/>
      </c>
      <c r="O153" s="61" t="str">
        <f>IF(AND($C153&lt;O$131,COUNT($E153:N153)&lt;$D$129),$D153*(1-$I$3)/$D$129,"")</f>
        <v/>
      </c>
      <c r="P153" s="61" t="str">
        <f>IF(AND($C153&lt;P$131,COUNT($E153:O153)&lt;$D$129),$D153*(1-$I$3)/$D$129,"")</f>
        <v/>
      </c>
      <c r="Q153" s="61" t="str">
        <f>IF(AND($C153&lt;Q$131,COUNT($E153:P153)&lt;$D$129),$D153*(1-$I$3)/$D$129,"")</f>
        <v/>
      </c>
      <c r="R153" s="61" t="str">
        <f>IF(AND($C153&lt;R$131,COUNT($E153:Q153)&lt;$D$129),$D153*(1-$I$3)/$D$129,"")</f>
        <v/>
      </c>
      <c r="S153" s="61" t="str">
        <f>IF(AND($C153&lt;S$131,COUNT($E153:R153)&lt;$D$129),$D153*(1-$I$3)/$D$129,"")</f>
        <v/>
      </c>
      <c r="T153" s="61" t="str">
        <f>IF(AND($C153&lt;T$131,COUNT($E153:S153)&lt;$D$129),$D153*(1-$I$3)/$D$129,"")</f>
        <v/>
      </c>
      <c r="U153" s="61">
        <f>IF(AND($C153&lt;U$131,COUNT($E153:T153)&lt;$D$129),$D153*(1-$I$3)/$D$129,"")</f>
        <v>0</v>
      </c>
      <c r="V153" s="61">
        <f>IF(AND($C153&lt;V$131,COUNT($E153:U153)&lt;$D$129),$D153*(1-$I$3)/$D$129,"")</f>
        <v>0</v>
      </c>
      <c r="W153" s="61">
        <f>IF(AND($C153&lt;W$131,COUNT($E153:V153)&lt;$D$129),$D153*(1-$I$3)/$D$129,"")</f>
        <v>0</v>
      </c>
      <c r="X153" s="61">
        <f>IF(AND($C153&lt;X$131,COUNT($E153:W153)&lt;$D$129),$D153*(1-$I$3)/$D$129,"")</f>
        <v>0</v>
      </c>
      <c r="Y153" s="61">
        <f t="shared" si="39"/>
        <v>0</v>
      </c>
    </row>
    <row r="154" spans="1:25" x14ac:dyDescent="0.15">
      <c r="B154" s="69"/>
      <c r="C154" s="70">
        <v>46</v>
      </c>
      <c r="D154" s="60">
        <v>0</v>
      </c>
      <c r="E154" s="61" t="str">
        <f t="shared" si="38"/>
        <v/>
      </c>
      <c r="F154" s="61" t="str">
        <f>IF(AND($C154&lt;F$131,COUNT($E154:E154)&lt;$D$129),$D154*(1-$I$3)/$D$129,"")</f>
        <v/>
      </c>
      <c r="G154" s="61" t="str">
        <f>IF(AND($C154&lt;G$131,COUNT($E154:F154)&lt;$D$129),$D154*(1-$I$3)/$D$129,"")</f>
        <v/>
      </c>
      <c r="H154" s="61" t="str">
        <f>IF(AND($C154&lt;H$131,COUNT($E154:G154)&lt;$D$129),$D154*(1-$I$3)/$D$129,"")</f>
        <v/>
      </c>
      <c r="I154" s="61" t="str">
        <f>IF(AND($C154&lt;I$131,COUNT($E154:H154)&lt;$D$129),$D154*(1-$I$3)/$D$129,"")</f>
        <v/>
      </c>
      <c r="J154" s="61" t="str">
        <f>IF(AND($C154&lt;J$131,COUNT($E154:I154)&lt;$D$129),$D154*(1-$I$3)/$D$129,"")</f>
        <v/>
      </c>
      <c r="K154" s="61" t="str">
        <f>IF(AND($C154&lt;K$131,COUNT($E154:J154)&lt;$D$129),$D154*(1-$I$3)/$D$129,"")</f>
        <v/>
      </c>
      <c r="L154" s="61" t="str">
        <f>IF(AND($C154&lt;L$131,COUNT($E154:K154)&lt;$D$129),$D154*(1-$I$3)/$D$129,"")</f>
        <v/>
      </c>
      <c r="M154" s="61" t="str">
        <f>IF(AND($C154&lt;M$131,COUNT($E154:L154)&lt;$D$129),$D154*(1-$I$3)/$D$129,"")</f>
        <v/>
      </c>
      <c r="N154" s="61" t="str">
        <f>IF(AND($C154&lt;N$131,COUNT($E154:M154)&lt;$D$129),$D154*(1-$I$3)/$D$129,"")</f>
        <v/>
      </c>
      <c r="O154" s="61" t="str">
        <f>IF(AND($C154&lt;O$131,COUNT($E154:N154)&lt;$D$129),$D154*(1-$I$3)/$D$129,"")</f>
        <v/>
      </c>
      <c r="P154" s="61" t="str">
        <f>IF(AND($C154&lt;P$131,COUNT($E154:O154)&lt;$D$129),$D154*(1-$I$3)/$D$129,"")</f>
        <v/>
      </c>
      <c r="Q154" s="61" t="str">
        <f>IF(AND($C154&lt;Q$131,COUNT($E154:P154)&lt;$D$129),$D154*(1-$I$3)/$D$129,"")</f>
        <v/>
      </c>
      <c r="R154" s="61" t="str">
        <f>IF(AND($C154&lt;R$131,COUNT($E154:Q154)&lt;$D$129),$D154*(1-$I$3)/$D$129,"")</f>
        <v/>
      </c>
      <c r="S154" s="61" t="str">
        <f>IF(AND($C154&lt;S$131,COUNT($E154:R154)&lt;$D$129),$D154*(1-$I$3)/$D$129,"")</f>
        <v/>
      </c>
      <c r="T154" s="61" t="str">
        <f>IF(AND($C154&lt;T$131,COUNT($E154:S154)&lt;$D$129),$D154*(1-$I$3)/$D$129,"")</f>
        <v/>
      </c>
      <c r="U154" s="61" t="str">
        <f>IF(AND($C154&lt;U$131,COUNT($E154:T154)&lt;$D$129),$D154*(1-$I$3)/$D$129,"")</f>
        <v/>
      </c>
      <c r="V154" s="61">
        <f>IF(AND($C154&lt;V$131,COUNT($E154:U154)&lt;$D$129),$D154*(1-$I$3)/$D$129,"")</f>
        <v>0</v>
      </c>
      <c r="W154" s="61">
        <f>IF(AND($C154&lt;W$131,COUNT($E154:V154)&lt;$D$129),$D154*(1-$I$3)/$D$129,"")</f>
        <v>0</v>
      </c>
      <c r="X154" s="61">
        <f>IF(AND($C154&lt;X$131,COUNT($E154:W154)&lt;$D$129),$D154*(1-$I$3)/$D$129,"")</f>
        <v>0</v>
      </c>
      <c r="Y154" s="61">
        <f t="shared" si="39"/>
        <v>0</v>
      </c>
    </row>
    <row r="155" spans="1:25" x14ac:dyDescent="0.15">
      <c r="B155" s="69"/>
      <c r="C155" s="70">
        <v>47</v>
      </c>
      <c r="D155" s="60">
        <v>0</v>
      </c>
      <c r="E155" s="61" t="str">
        <f t="shared" si="38"/>
        <v/>
      </c>
      <c r="F155" s="61" t="str">
        <f>IF(AND($C155&lt;F$131,COUNT($E155:E155)&lt;$D$129),$D155*(1-$I$3)/$D$129,"")</f>
        <v/>
      </c>
      <c r="G155" s="61" t="str">
        <f>IF(AND($C155&lt;G$131,COUNT($E155:F155)&lt;$D$129),$D155*(1-$I$3)/$D$129,"")</f>
        <v/>
      </c>
      <c r="H155" s="61" t="str">
        <f>IF(AND($C155&lt;H$131,COUNT($E155:G155)&lt;$D$129),$D155*(1-$I$3)/$D$129,"")</f>
        <v/>
      </c>
      <c r="I155" s="61" t="str">
        <f>IF(AND($C155&lt;I$131,COUNT($E155:H155)&lt;$D$129),$D155*(1-$I$3)/$D$129,"")</f>
        <v/>
      </c>
      <c r="J155" s="61" t="str">
        <f>IF(AND($C155&lt;J$131,COUNT($E155:I155)&lt;$D$129),$D155*(1-$I$3)/$D$129,"")</f>
        <v/>
      </c>
      <c r="K155" s="61" t="str">
        <f>IF(AND($C155&lt;K$131,COUNT($E155:J155)&lt;$D$129),$D155*(1-$I$3)/$D$129,"")</f>
        <v/>
      </c>
      <c r="L155" s="61" t="str">
        <f>IF(AND($C155&lt;L$131,COUNT($E155:K155)&lt;$D$129),$D155*(1-$I$3)/$D$129,"")</f>
        <v/>
      </c>
      <c r="M155" s="61" t="str">
        <f>IF(AND($C155&lt;M$131,COUNT($E155:L155)&lt;$D$129),$D155*(1-$I$3)/$D$129,"")</f>
        <v/>
      </c>
      <c r="N155" s="61" t="str">
        <f>IF(AND($C155&lt;N$131,COUNT($E155:M155)&lt;$D$129),$D155*(1-$I$3)/$D$129,"")</f>
        <v/>
      </c>
      <c r="O155" s="61" t="str">
        <f>IF(AND($C155&lt;O$131,COUNT($E155:N155)&lt;$D$129),$D155*(1-$I$3)/$D$129,"")</f>
        <v/>
      </c>
      <c r="P155" s="61" t="str">
        <f>IF(AND($C155&lt;P$131,COUNT($E155:O155)&lt;$D$129),$D155*(1-$I$3)/$D$129,"")</f>
        <v/>
      </c>
      <c r="Q155" s="61" t="str">
        <f>IF(AND($C155&lt;Q$131,COUNT($E155:P155)&lt;$D$129),$D155*(1-$I$3)/$D$129,"")</f>
        <v/>
      </c>
      <c r="R155" s="61" t="str">
        <f>IF(AND($C155&lt;R$131,COUNT($E155:Q155)&lt;$D$129),$D155*(1-$I$3)/$D$129,"")</f>
        <v/>
      </c>
      <c r="S155" s="61" t="str">
        <f>IF(AND($C155&lt;S$131,COUNT($E155:R155)&lt;$D$129),$D155*(1-$I$3)/$D$129,"")</f>
        <v/>
      </c>
      <c r="T155" s="61" t="str">
        <f>IF(AND($C155&lt;T$131,COUNT($E155:S155)&lt;$D$129),$D155*(1-$I$3)/$D$129,"")</f>
        <v/>
      </c>
      <c r="U155" s="61" t="str">
        <f>IF(AND($C155&lt;U$131,COUNT($E155:T155)&lt;$D$129),$D155*(1-$I$3)/$D$129,"")</f>
        <v/>
      </c>
      <c r="V155" s="61" t="str">
        <f>IF(AND($C155&lt;V$131,COUNT($E155:U155)&lt;$D$129),$D155*(1-$I$3)/$D$129,"")</f>
        <v/>
      </c>
      <c r="W155" s="61">
        <f>IF(AND($C155&lt;W$131,COUNT($E155:V155)&lt;$D$129),$D155*(1-$I$3)/$D$129,"")</f>
        <v>0</v>
      </c>
      <c r="X155" s="61">
        <f>IF(AND($C155&lt;X$131,COUNT($E155:W155)&lt;$D$129),$D155*(1-$I$3)/$D$129,"")</f>
        <v>0</v>
      </c>
      <c r="Y155" s="61">
        <f t="shared" si="39"/>
        <v>0</v>
      </c>
    </row>
    <row r="156" spans="1:25" x14ac:dyDescent="0.15">
      <c r="B156" s="69"/>
      <c r="C156" s="70">
        <v>48</v>
      </c>
      <c r="D156" s="60">
        <v>0</v>
      </c>
      <c r="E156" s="61" t="str">
        <f t="shared" si="38"/>
        <v/>
      </c>
      <c r="F156" s="61" t="str">
        <f>IF(AND($C156&lt;F$131,COUNT($E156:E156)&lt;$D$129),$D156*(1-$I$3)/$D$129,"")</f>
        <v/>
      </c>
      <c r="G156" s="61" t="str">
        <f>IF(AND($C156&lt;G$131,COUNT($E156:F156)&lt;$D$129),$D156*(1-$I$3)/$D$129,"")</f>
        <v/>
      </c>
      <c r="H156" s="61" t="str">
        <f>IF(AND($C156&lt;H$131,COUNT($E156:G156)&lt;$D$129),$D156*(1-$I$3)/$D$129,"")</f>
        <v/>
      </c>
      <c r="I156" s="61" t="str">
        <f>IF(AND($C156&lt;I$131,COUNT($E156:H156)&lt;$D$129),$D156*(1-$I$3)/$D$129,"")</f>
        <v/>
      </c>
      <c r="J156" s="61" t="str">
        <f>IF(AND($C156&lt;J$131,COUNT($E156:I156)&lt;$D$129),$D156*(1-$I$3)/$D$129,"")</f>
        <v/>
      </c>
      <c r="K156" s="61" t="str">
        <f>IF(AND($C156&lt;K$131,COUNT($E156:J156)&lt;$D$129),$D156*(1-$I$3)/$D$129,"")</f>
        <v/>
      </c>
      <c r="L156" s="61" t="str">
        <f>IF(AND($C156&lt;L$131,COUNT($E156:K156)&lt;$D$129),$D156*(1-$I$3)/$D$129,"")</f>
        <v/>
      </c>
      <c r="M156" s="61" t="str">
        <f>IF(AND($C156&lt;M$131,COUNT($E156:L156)&lt;$D$129),$D156*(1-$I$3)/$D$129,"")</f>
        <v/>
      </c>
      <c r="N156" s="61" t="str">
        <f>IF(AND($C156&lt;N$131,COUNT($E156:M156)&lt;$D$129),$D156*(1-$I$3)/$D$129,"")</f>
        <v/>
      </c>
      <c r="O156" s="61" t="str">
        <f>IF(AND($C156&lt;O$131,COUNT($E156:N156)&lt;$D$129),$D156*(1-$I$3)/$D$129,"")</f>
        <v/>
      </c>
      <c r="P156" s="61" t="str">
        <f>IF(AND($C156&lt;P$131,COUNT($E156:O156)&lt;$D$129),$D156*(1-$I$3)/$D$129,"")</f>
        <v/>
      </c>
      <c r="Q156" s="61" t="str">
        <f>IF(AND($C156&lt;Q$131,COUNT($E156:P156)&lt;$D$129),$D156*(1-$I$3)/$D$129,"")</f>
        <v/>
      </c>
      <c r="R156" s="61" t="str">
        <f>IF(AND($C156&lt;R$131,COUNT($E156:Q156)&lt;$D$129),$D156*(1-$I$3)/$D$129,"")</f>
        <v/>
      </c>
      <c r="S156" s="61" t="str">
        <f>IF(AND($C156&lt;S$131,COUNT($E156:R156)&lt;$D$129),$D156*(1-$I$3)/$D$129,"")</f>
        <v/>
      </c>
      <c r="T156" s="61" t="str">
        <f>IF(AND($C156&lt;T$131,COUNT($E156:S156)&lt;$D$129),$D156*(1-$I$3)/$D$129,"")</f>
        <v/>
      </c>
      <c r="U156" s="61" t="str">
        <f>IF(AND($C156&lt;U$131,COUNT($E156:T156)&lt;$D$129),$D156*(1-$I$3)/$D$129,"")</f>
        <v/>
      </c>
      <c r="V156" s="61" t="str">
        <f>IF(AND($C156&lt;V$131,COUNT($E156:U156)&lt;$D$129),$D156*(1-$I$3)/$D$129,"")</f>
        <v/>
      </c>
      <c r="W156" s="61" t="str">
        <f>IF(AND($C156&lt;W$131,COUNT($E156:V156)&lt;$D$129),$D156*(1-$I$3)/$D$129,"")</f>
        <v/>
      </c>
      <c r="X156" s="61">
        <f>IF(AND($C156&lt;X$131,COUNT($E156:W156)&lt;$D$129),$D156*(1-$I$3)/$D$129,"")</f>
        <v>0</v>
      </c>
      <c r="Y156" s="61">
        <f t="shared" si="39"/>
        <v>0</v>
      </c>
    </row>
    <row r="157" spans="1:25" x14ac:dyDescent="0.15">
      <c r="B157" s="76"/>
      <c r="C157" s="77">
        <v>49</v>
      </c>
      <c r="D157" s="62">
        <v>0</v>
      </c>
      <c r="E157" s="63" t="str">
        <f t="shared" si="38"/>
        <v/>
      </c>
      <c r="F157" s="63" t="str">
        <f>IF(AND($C157&lt;F$131,COUNT($E157:E157)&lt;$D$129),$D157*(1-$I$3)/$D$129,"")</f>
        <v/>
      </c>
      <c r="G157" s="63" t="str">
        <f>IF(AND($C157&lt;G$131,COUNT($E157:F157)&lt;$D$129),$D157*(1-$I$3)/$D$129,"")</f>
        <v/>
      </c>
      <c r="H157" s="63" t="str">
        <f>IF(AND($C157&lt;H$131,COUNT($E157:G157)&lt;$D$129),$D157*(1-$I$3)/$D$129,"")</f>
        <v/>
      </c>
      <c r="I157" s="63" t="str">
        <f>IF(AND($C157&lt;I$131,COUNT($E157:H157)&lt;$D$129),$D157*(1-$I$3)/$D$129,"")</f>
        <v/>
      </c>
      <c r="J157" s="63" t="str">
        <f>IF(AND($C157&lt;J$131,COUNT($E157:I157)&lt;$D$129),$D157*(1-$I$3)/$D$129,"")</f>
        <v/>
      </c>
      <c r="K157" s="63" t="str">
        <f>IF(AND($C157&lt;K$131,COUNT($E157:J157)&lt;$D$129),$D157*(1-$I$3)/$D$129,"")</f>
        <v/>
      </c>
      <c r="L157" s="63" t="str">
        <f>IF(AND($C157&lt;L$131,COUNT($E157:K157)&lt;$D$129),$D157*(1-$I$3)/$D$129,"")</f>
        <v/>
      </c>
      <c r="M157" s="63" t="str">
        <f>IF(AND($C157&lt;M$131,COUNT($E157:L157)&lt;$D$129),$D157*(1-$I$3)/$D$129,"")</f>
        <v/>
      </c>
      <c r="N157" s="63" t="str">
        <f>IF(AND($C157&lt;N$131,COUNT($E157:M157)&lt;$D$129),$D157*(1-$I$3)/$D$129,"")</f>
        <v/>
      </c>
      <c r="O157" s="63" t="str">
        <f>IF(AND($C157&lt;O$131,COUNT($E157:N157)&lt;$D$129),$D157*(1-$I$3)/$D$129,"")</f>
        <v/>
      </c>
      <c r="P157" s="63" t="str">
        <f>IF(AND($C157&lt;P$131,COUNT($E157:O157)&lt;$D$129),$D157*(1-$I$3)/$D$129,"")</f>
        <v/>
      </c>
      <c r="Q157" s="63" t="str">
        <f>IF(AND($C157&lt;Q$131,COUNT($E157:P157)&lt;$D$129),$D157*(1-$I$3)/$D$129,"")</f>
        <v/>
      </c>
      <c r="R157" s="63" t="str">
        <f>IF(AND($C157&lt;R$131,COUNT($E157:Q157)&lt;$D$129),$D157*(1-$I$3)/$D$129,"")</f>
        <v/>
      </c>
      <c r="S157" s="63" t="str">
        <f>IF(AND($C157&lt;S$131,COUNT($E157:R157)&lt;$D$129),$D157*(1-$I$3)/$D$129,"")</f>
        <v/>
      </c>
      <c r="T157" s="63" t="str">
        <f>IF(AND($C157&lt;T$131,COUNT($E157:S157)&lt;$D$129),$D157*(1-$I$3)/$D$129,"")</f>
        <v/>
      </c>
      <c r="U157" s="63" t="str">
        <f>IF(AND($C157&lt;U$131,COUNT($E157:T157)&lt;$D$129),$D157*(1-$I$3)/$D$129,"")</f>
        <v/>
      </c>
      <c r="V157" s="63" t="str">
        <f>IF(AND($C157&lt;V$131,COUNT($E157:U157)&lt;$D$129),$D157*(1-$I$3)/$D$129,"")</f>
        <v/>
      </c>
      <c r="W157" s="63" t="str">
        <f>IF(AND($C157&lt;W$131,COUNT($E157:V157)&lt;$D$129),$D157*(1-$I$3)/$D$129,"")</f>
        <v/>
      </c>
      <c r="X157" s="63" t="str">
        <f>IF(AND($C157&lt;X$131,COUNT($E157:W157)&lt;$D$129),$D157*(1-$I$3)/$D$129,"")</f>
        <v/>
      </c>
      <c r="Y157" s="63">
        <f t="shared" si="39"/>
        <v>0</v>
      </c>
    </row>
    <row r="158" spans="1:25" x14ac:dyDescent="0.15">
      <c r="Y158" s="53" t="s">
        <v>54</v>
      </c>
    </row>
    <row r="159" spans="1:25" x14ac:dyDescent="0.15">
      <c r="A159" s="27" t="s">
        <v>102</v>
      </c>
      <c r="E159" s="14">
        <v>30</v>
      </c>
      <c r="F159" s="14">
        <f t="shared" ref="F159:X160" si="40">E159+1</f>
        <v>31</v>
      </c>
      <c r="G159" s="14">
        <f t="shared" si="40"/>
        <v>32</v>
      </c>
      <c r="H159" s="14">
        <f t="shared" si="40"/>
        <v>33</v>
      </c>
      <c r="I159" s="14">
        <f t="shared" si="40"/>
        <v>34</v>
      </c>
      <c r="J159" s="14">
        <f t="shared" si="40"/>
        <v>35</v>
      </c>
      <c r="K159" s="14">
        <f t="shared" si="40"/>
        <v>36</v>
      </c>
      <c r="L159" s="14">
        <f t="shared" si="40"/>
        <v>37</v>
      </c>
      <c r="M159" s="14">
        <f t="shared" si="40"/>
        <v>38</v>
      </c>
      <c r="N159" s="14">
        <f t="shared" si="40"/>
        <v>39</v>
      </c>
      <c r="O159" s="14">
        <f t="shared" si="40"/>
        <v>40</v>
      </c>
      <c r="P159" s="14">
        <f t="shared" si="40"/>
        <v>41</v>
      </c>
      <c r="Q159" s="14">
        <f t="shared" si="40"/>
        <v>42</v>
      </c>
      <c r="R159" s="14">
        <f t="shared" si="40"/>
        <v>43</v>
      </c>
      <c r="S159" s="14">
        <f t="shared" si="40"/>
        <v>44</v>
      </c>
      <c r="T159" s="14">
        <f t="shared" si="40"/>
        <v>45</v>
      </c>
      <c r="U159" s="14">
        <f t="shared" si="40"/>
        <v>46</v>
      </c>
      <c r="V159" s="14">
        <f t="shared" si="40"/>
        <v>47</v>
      </c>
      <c r="W159" s="14">
        <f t="shared" si="40"/>
        <v>48</v>
      </c>
      <c r="X159" s="14">
        <f t="shared" si="40"/>
        <v>49</v>
      </c>
      <c r="Y159" s="10"/>
    </row>
    <row r="160" spans="1:25" x14ac:dyDescent="0.15">
      <c r="E160" s="8">
        <v>1</v>
      </c>
      <c r="F160" s="8">
        <f t="shared" si="40"/>
        <v>2</v>
      </c>
      <c r="G160" s="8">
        <f t="shared" si="40"/>
        <v>3</v>
      </c>
      <c r="H160" s="8">
        <f t="shared" si="40"/>
        <v>4</v>
      </c>
      <c r="I160" s="8">
        <f t="shared" si="40"/>
        <v>5</v>
      </c>
      <c r="J160" s="8">
        <f t="shared" si="40"/>
        <v>6</v>
      </c>
      <c r="K160" s="8">
        <f t="shared" si="40"/>
        <v>7</v>
      </c>
      <c r="L160" s="8">
        <f t="shared" si="40"/>
        <v>8</v>
      </c>
      <c r="M160" s="8">
        <f t="shared" si="40"/>
        <v>9</v>
      </c>
      <c r="N160" s="8">
        <f t="shared" si="40"/>
        <v>10</v>
      </c>
      <c r="O160" s="8">
        <f t="shared" si="40"/>
        <v>11</v>
      </c>
      <c r="P160" s="8">
        <f t="shared" si="40"/>
        <v>12</v>
      </c>
      <c r="Q160" s="8">
        <f t="shared" si="40"/>
        <v>13</v>
      </c>
      <c r="R160" s="8">
        <f t="shared" si="40"/>
        <v>14</v>
      </c>
      <c r="S160" s="8">
        <f t="shared" si="40"/>
        <v>15</v>
      </c>
      <c r="T160" s="8">
        <f t="shared" si="40"/>
        <v>16</v>
      </c>
      <c r="U160" s="8">
        <f t="shared" si="40"/>
        <v>17</v>
      </c>
      <c r="V160" s="8">
        <f t="shared" si="40"/>
        <v>18</v>
      </c>
      <c r="W160" s="8">
        <f t="shared" si="40"/>
        <v>19</v>
      </c>
      <c r="X160" s="8">
        <f t="shared" si="40"/>
        <v>20</v>
      </c>
      <c r="Y160" s="11" t="s">
        <v>29</v>
      </c>
    </row>
    <row r="161" spans="2:25" x14ac:dyDescent="0.15">
      <c r="B161" s="2"/>
      <c r="E161" s="9">
        <v>43555</v>
      </c>
      <c r="F161" s="9">
        <f t="shared" ref="F161:X161" si="41">DATE(YEAR(E161)+1,MONTH(E161),DAY(E161))</f>
        <v>43921</v>
      </c>
      <c r="G161" s="9">
        <f t="shared" si="41"/>
        <v>44286</v>
      </c>
      <c r="H161" s="9">
        <f t="shared" si="41"/>
        <v>44651</v>
      </c>
      <c r="I161" s="9">
        <f t="shared" si="41"/>
        <v>45016</v>
      </c>
      <c r="J161" s="9">
        <f t="shared" si="41"/>
        <v>45382</v>
      </c>
      <c r="K161" s="9">
        <f t="shared" si="41"/>
        <v>45747</v>
      </c>
      <c r="L161" s="9">
        <f t="shared" si="41"/>
        <v>46112</v>
      </c>
      <c r="M161" s="9">
        <f t="shared" si="41"/>
        <v>46477</v>
      </c>
      <c r="N161" s="9">
        <f t="shared" si="41"/>
        <v>46843</v>
      </c>
      <c r="O161" s="9">
        <f t="shared" si="41"/>
        <v>47208</v>
      </c>
      <c r="P161" s="9">
        <f t="shared" si="41"/>
        <v>47573</v>
      </c>
      <c r="Q161" s="9">
        <f t="shared" si="41"/>
        <v>47938</v>
      </c>
      <c r="R161" s="9">
        <f t="shared" si="41"/>
        <v>48304</v>
      </c>
      <c r="S161" s="9">
        <f t="shared" si="41"/>
        <v>48669</v>
      </c>
      <c r="T161" s="9">
        <f t="shared" si="41"/>
        <v>49034</v>
      </c>
      <c r="U161" s="9">
        <f t="shared" si="41"/>
        <v>49399</v>
      </c>
      <c r="V161" s="9">
        <f t="shared" si="41"/>
        <v>49765</v>
      </c>
      <c r="W161" s="9">
        <f t="shared" si="41"/>
        <v>50130</v>
      </c>
      <c r="X161" s="9">
        <f t="shared" si="41"/>
        <v>50495</v>
      </c>
      <c r="Y161" s="12"/>
    </row>
    <row r="162" spans="2:25" x14ac:dyDescent="0.15">
      <c r="B162" s="71"/>
      <c r="C162" s="72" t="s">
        <v>100</v>
      </c>
      <c r="D162" s="73"/>
      <c r="E162" s="61">
        <f t="shared" ref="E162:X162" si="42">E134</f>
        <v>0</v>
      </c>
      <c r="F162" s="61">
        <f t="shared" si="42"/>
        <v>0</v>
      </c>
      <c r="G162" s="61">
        <f t="shared" si="42"/>
        <v>0</v>
      </c>
      <c r="H162" s="61">
        <f t="shared" si="42"/>
        <v>0</v>
      </c>
      <c r="I162" s="61">
        <f t="shared" si="42"/>
        <v>0</v>
      </c>
      <c r="J162" s="61">
        <f t="shared" si="42"/>
        <v>0</v>
      </c>
      <c r="K162" s="61">
        <f t="shared" si="42"/>
        <v>0</v>
      </c>
      <c r="L162" s="61">
        <f t="shared" si="42"/>
        <v>0</v>
      </c>
      <c r="M162" s="61">
        <f t="shared" si="42"/>
        <v>0</v>
      </c>
      <c r="N162" s="61">
        <f t="shared" si="42"/>
        <v>0</v>
      </c>
      <c r="O162" s="61">
        <f t="shared" si="42"/>
        <v>0</v>
      </c>
      <c r="P162" s="61">
        <f t="shared" si="42"/>
        <v>0</v>
      </c>
      <c r="Q162" s="61">
        <f t="shared" si="42"/>
        <v>0</v>
      </c>
      <c r="R162" s="61">
        <f t="shared" si="42"/>
        <v>0</v>
      </c>
      <c r="S162" s="61">
        <f t="shared" si="42"/>
        <v>0</v>
      </c>
      <c r="T162" s="61">
        <f t="shared" si="42"/>
        <v>0</v>
      </c>
      <c r="U162" s="61">
        <f t="shared" si="42"/>
        <v>0</v>
      </c>
      <c r="V162" s="61">
        <f t="shared" si="42"/>
        <v>0</v>
      </c>
      <c r="W162" s="61">
        <f t="shared" si="42"/>
        <v>0</v>
      </c>
      <c r="X162" s="61">
        <f t="shared" si="42"/>
        <v>0</v>
      </c>
      <c r="Y162" s="61">
        <f>SUM(E162:X162)</f>
        <v>0</v>
      </c>
    </row>
    <row r="163" spans="2:25" x14ac:dyDescent="0.15">
      <c r="B163" s="69"/>
      <c r="C163" s="74" t="s">
        <v>101</v>
      </c>
      <c r="D163" s="75"/>
      <c r="E163" s="61">
        <f t="array" ref="E163:X163">TRANSPOSE(Y138:Y157)</f>
        <v>0</v>
      </c>
      <c r="F163" s="61">
        <v>0</v>
      </c>
      <c r="G163" s="61">
        <v>0</v>
      </c>
      <c r="H163" s="61">
        <v>0</v>
      </c>
      <c r="I163" s="61">
        <v>0</v>
      </c>
      <c r="J163" s="61">
        <v>0</v>
      </c>
      <c r="K163" s="61">
        <v>0</v>
      </c>
      <c r="L163" s="61">
        <v>0</v>
      </c>
      <c r="M163" s="61">
        <v>0</v>
      </c>
      <c r="N163" s="61">
        <v>0</v>
      </c>
      <c r="O163" s="61">
        <v>0</v>
      </c>
      <c r="P163" s="61">
        <v>0</v>
      </c>
      <c r="Q163" s="61">
        <v>0</v>
      </c>
      <c r="R163" s="61">
        <v>0</v>
      </c>
      <c r="S163" s="61">
        <v>0</v>
      </c>
      <c r="T163" s="61">
        <v>0</v>
      </c>
      <c r="U163" s="61">
        <v>0</v>
      </c>
      <c r="V163" s="61">
        <v>0</v>
      </c>
      <c r="W163" s="61">
        <v>0</v>
      </c>
      <c r="X163" s="61">
        <v>0</v>
      </c>
      <c r="Y163" s="61">
        <f>SUM(E163:X163)</f>
        <v>0</v>
      </c>
    </row>
    <row r="164" spans="2:25" x14ac:dyDescent="0.15">
      <c r="B164" s="69"/>
      <c r="C164" s="74" t="s">
        <v>50</v>
      </c>
      <c r="D164" s="6">
        <v>0.55000000000000004</v>
      </c>
      <c r="E164" s="61">
        <f>E134*$D$164</f>
        <v>0</v>
      </c>
      <c r="F164" s="61">
        <f t="shared" ref="F164:X164" si="43">F134*$D$164</f>
        <v>0</v>
      </c>
      <c r="G164" s="61">
        <f t="shared" si="43"/>
        <v>0</v>
      </c>
      <c r="H164" s="61">
        <f t="shared" si="43"/>
        <v>0</v>
      </c>
      <c r="I164" s="61">
        <f t="shared" si="43"/>
        <v>0</v>
      </c>
      <c r="J164" s="61">
        <f t="shared" si="43"/>
        <v>0</v>
      </c>
      <c r="K164" s="61">
        <f t="shared" si="43"/>
        <v>0</v>
      </c>
      <c r="L164" s="61">
        <f t="shared" si="43"/>
        <v>0</v>
      </c>
      <c r="M164" s="61">
        <f t="shared" si="43"/>
        <v>0</v>
      </c>
      <c r="N164" s="61">
        <f t="shared" si="43"/>
        <v>0</v>
      </c>
      <c r="O164" s="61">
        <f t="shared" si="43"/>
        <v>0</v>
      </c>
      <c r="P164" s="61">
        <f t="shared" si="43"/>
        <v>0</v>
      </c>
      <c r="Q164" s="61">
        <f t="shared" si="43"/>
        <v>0</v>
      </c>
      <c r="R164" s="61">
        <f t="shared" si="43"/>
        <v>0</v>
      </c>
      <c r="S164" s="61">
        <f t="shared" si="43"/>
        <v>0</v>
      </c>
      <c r="T164" s="61">
        <f t="shared" si="43"/>
        <v>0</v>
      </c>
      <c r="U164" s="61">
        <f t="shared" si="43"/>
        <v>0</v>
      </c>
      <c r="V164" s="61">
        <f t="shared" si="43"/>
        <v>0</v>
      </c>
      <c r="W164" s="61">
        <f t="shared" si="43"/>
        <v>0</v>
      </c>
      <c r="X164" s="61">
        <f t="shared" si="43"/>
        <v>0</v>
      </c>
      <c r="Y164" s="61">
        <f>SUM(E164:X164)</f>
        <v>0</v>
      </c>
    </row>
    <row r="165" spans="2:25" x14ac:dyDescent="0.15">
      <c r="B165" s="69"/>
      <c r="C165" s="74" t="s">
        <v>52</v>
      </c>
      <c r="D165" s="75"/>
      <c r="E165" s="61">
        <f>E162-E164-E135</f>
        <v>0</v>
      </c>
      <c r="F165" s="61">
        <f t="shared" ref="F165:X165" si="44">F162-F164-F135</f>
        <v>0</v>
      </c>
      <c r="G165" s="61">
        <f t="shared" si="44"/>
        <v>0</v>
      </c>
      <c r="H165" s="61">
        <f t="shared" si="44"/>
        <v>0</v>
      </c>
      <c r="I165" s="61">
        <f t="shared" si="44"/>
        <v>0</v>
      </c>
      <c r="J165" s="61">
        <f t="shared" si="44"/>
        <v>0</v>
      </c>
      <c r="K165" s="61">
        <f t="shared" si="44"/>
        <v>0</v>
      </c>
      <c r="L165" s="61">
        <f t="shared" si="44"/>
        <v>0</v>
      </c>
      <c r="M165" s="61">
        <f t="shared" si="44"/>
        <v>0</v>
      </c>
      <c r="N165" s="61">
        <f t="shared" si="44"/>
        <v>0</v>
      </c>
      <c r="O165" s="61">
        <f t="shared" si="44"/>
        <v>0</v>
      </c>
      <c r="P165" s="61">
        <f t="shared" si="44"/>
        <v>0</v>
      </c>
      <c r="Q165" s="61">
        <f t="shared" si="44"/>
        <v>0</v>
      </c>
      <c r="R165" s="61">
        <f t="shared" si="44"/>
        <v>0</v>
      </c>
      <c r="S165" s="61">
        <f t="shared" si="44"/>
        <v>0</v>
      </c>
      <c r="T165" s="61">
        <f t="shared" si="44"/>
        <v>0</v>
      </c>
      <c r="U165" s="61">
        <f t="shared" si="44"/>
        <v>0</v>
      </c>
      <c r="V165" s="61">
        <f t="shared" si="44"/>
        <v>0</v>
      </c>
      <c r="W165" s="61">
        <f t="shared" si="44"/>
        <v>0</v>
      </c>
      <c r="X165" s="61">
        <f t="shared" si="44"/>
        <v>0</v>
      </c>
      <c r="Y165" s="61">
        <f>SUM(E165:X165)</f>
        <v>0</v>
      </c>
    </row>
    <row r="166" spans="2:25" x14ac:dyDescent="0.15">
      <c r="B166" s="33"/>
      <c r="C166" s="34" t="s">
        <v>104</v>
      </c>
      <c r="D166" s="66"/>
      <c r="E166" s="64">
        <f>E162-E163-E164-E165</f>
        <v>0</v>
      </c>
      <c r="F166" s="64">
        <f t="shared" ref="F166:X166" si="45">F162-F163-F164-F165</f>
        <v>0</v>
      </c>
      <c r="G166" s="64">
        <f t="shared" si="45"/>
        <v>0</v>
      </c>
      <c r="H166" s="64">
        <f t="shared" si="45"/>
        <v>0</v>
      </c>
      <c r="I166" s="64">
        <f t="shared" si="45"/>
        <v>0</v>
      </c>
      <c r="J166" s="64">
        <f t="shared" si="45"/>
        <v>0</v>
      </c>
      <c r="K166" s="64">
        <f t="shared" si="45"/>
        <v>0</v>
      </c>
      <c r="L166" s="64">
        <f t="shared" si="45"/>
        <v>0</v>
      </c>
      <c r="M166" s="64">
        <f t="shared" si="45"/>
        <v>0</v>
      </c>
      <c r="N166" s="64">
        <f t="shared" si="45"/>
        <v>0</v>
      </c>
      <c r="O166" s="64">
        <f t="shared" si="45"/>
        <v>0</v>
      </c>
      <c r="P166" s="64">
        <f t="shared" si="45"/>
        <v>0</v>
      </c>
      <c r="Q166" s="64">
        <f t="shared" si="45"/>
        <v>0</v>
      </c>
      <c r="R166" s="64">
        <f t="shared" si="45"/>
        <v>0</v>
      </c>
      <c r="S166" s="64">
        <f t="shared" si="45"/>
        <v>0</v>
      </c>
      <c r="T166" s="64">
        <f t="shared" si="45"/>
        <v>0</v>
      </c>
      <c r="U166" s="64">
        <f t="shared" si="45"/>
        <v>0</v>
      </c>
      <c r="V166" s="64">
        <f t="shared" si="45"/>
        <v>0</v>
      </c>
      <c r="W166" s="64">
        <f t="shared" si="45"/>
        <v>0</v>
      </c>
      <c r="X166" s="64">
        <f t="shared" si="45"/>
        <v>0</v>
      </c>
      <c r="Y166" s="64">
        <f>SUM(E166:X166)</f>
        <v>0</v>
      </c>
    </row>
    <row r="167" spans="2:25" customFormat="1" x14ac:dyDescent="0.15">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2:25" x14ac:dyDescent="0.15">
      <c r="B168" s="67"/>
      <c r="C168" s="68">
        <f t="array" ref="C168:C187">TRANSPOSE(E159:X159)</f>
        <v>30</v>
      </c>
      <c r="D168" s="59">
        <f t="array" ref="D168:D187">TRANSPOSE(E166:X166)</f>
        <v>0</v>
      </c>
      <c r="E168" s="58" t="str">
        <f t="shared" ref="E168:E187" si="46">IF($C168&lt;E$159,$D168/MIN($D$129,COUNT($E$159:$X$159)),"")</f>
        <v/>
      </c>
      <c r="F168" s="58">
        <f>IF(AND($C168&lt;F$159,COUNT($E168:E168)&lt;$D$129),$D168/MIN($D$129,COUNT($C$168:$C$187)-COUNT($C$168:$C168)),"")</f>
        <v>0</v>
      </c>
      <c r="G168" s="58">
        <f>IF(AND($C168&lt;G$159,COUNT($E168:F168)&lt;$D$129),$D168/MIN($D$129,COUNT($C$168:$C$187)-COUNT($C$168:$C168)),"")</f>
        <v>0</v>
      </c>
      <c r="H168" s="58">
        <f>IF(AND($C168&lt;H$159,COUNT($E168:G168)&lt;$D$129),$D168/MIN($D$129,COUNT($C$168:$C$187)-COUNT($C$168:$C168)),"")</f>
        <v>0</v>
      </c>
      <c r="I168" s="58">
        <f>IF(AND($C168&lt;I$159,COUNT($E168:H168)&lt;$D$129),$D168/MIN($D$129,COUNT($C$168:$C$187)-COUNT($C$168:$C168)),"")</f>
        <v>0</v>
      </c>
      <c r="J168" s="58">
        <f>IF(AND($C168&lt;J$159,COUNT($E168:I168)&lt;$D$129),$D168/MIN($D$129,COUNT($C$168:$C$187)-COUNT($C$168:$C168)),"")</f>
        <v>0</v>
      </c>
      <c r="K168" s="58">
        <f>IF(AND($C168&lt;K$159,COUNT($E168:J168)&lt;$D$129),$D168/MIN($D$129,COUNT($C$168:$C$187)-COUNT($C$168:$C168)),"")</f>
        <v>0</v>
      </c>
      <c r="L168" s="58">
        <f>IF(AND($C168&lt;L$159,COUNT($E168:K168)&lt;$D$129),$D168/MIN($D$129,COUNT($C$168:$C$187)-COUNT($C$168:$C168)),"")</f>
        <v>0</v>
      </c>
      <c r="M168" s="58">
        <f>IF(AND($C168&lt;M$159,COUNT($E168:L168)&lt;$D$129),$D168/MIN($D$129,COUNT($C$168:$C$187)-COUNT($C$168:$C168)),"")</f>
        <v>0</v>
      </c>
      <c r="N168" s="58">
        <f>IF(AND($C168&lt;N$159,COUNT($E168:M168)&lt;$D$129),$D168/MIN($D$129,COUNT($C$168:$C$187)-COUNT($C$168:$C168)),"")</f>
        <v>0</v>
      </c>
      <c r="O168" s="58">
        <f>IF(AND($C168&lt;O$159,COUNT($E168:N168)&lt;$D$129),$D168/MIN($D$129,COUNT($C$168:$C$187)-COUNT($C$168:$C168)),"")</f>
        <v>0</v>
      </c>
      <c r="P168" s="58">
        <f>IF(AND($C168&lt;P$159,COUNT($E168:O168)&lt;$D$129),$D168/MIN($D$129,COUNT($C$168:$C$187)-COUNT($C$168:$C168)),"")</f>
        <v>0</v>
      </c>
      <c r="Q168" s="58">
        <f>IF(AND($C168&lt;Q$159,COUNT($E168:P168)&lt;$D$129),$D168/MIN($D$129,COUNT($C$168:$C$187)-COUNT($C$168:$C168)),"")</f>
        <v>0</v>
      </c>
      <c r="R168" s="58">
        <f>IF(AND($C168&lt;R$159,COUNT($E168:Q168)&lt;$D$129),$D168/MIN($D$129,COUNT($C$168:$C$187)-COUNT($C$168:$C168)),"")</f>
        <v>0</v>
      </c>
      <c r="S168" s="58">
        <f>IF(AND($C168&lt;S$159,COUNT($E168:R168)&lt;$D$129),$D168/MIN($D$129,COUNT($C$168:$C$187)-COUNT($C$168:$C168)),"")</f>
        <v>0</v>
      </c>
      <c r="T168" s="58">
        <f>IF(AND($C168&lt;T$159,COUNT($E168:S168)&lt;$D$129),$D168/MIN($D$129,COUNT($C$168:$C$187)-COUNT($C$168:$C168)),"")</f>
        <v>0</v>
      </c>
      <c r="U168" s="58" t="str">
        <f>IF(AND($C168&lt;U$159,COUNT($E168:T168)&lt;$D$129),$D168/MIN($D$129,COUNT($C$168:$C$187)-COUNT($C$168:$C168)),"")</f>
        <v/>
      </c>
      <c r="V168" s="58" t="str">
        <f>IF(AND($C168&lt;V$159,COUNT($E168:U168)&lt;$D$129),$D168/MIN($D$129,COUNT($C$168:$C$187)-COUNT($C$168:$C168)),"")</f>
        <v/>
      </c>
      <c r="W168" s="58" t="str">
        <f>IF(AND($C168&lt;W$159,COUNT($E168:V168)&lt;$D$129),$D168/MIN($D$129,COUNT($C$168:$C$187)-COUNT($C$168:$C168)),"")</f>
        <v/>
      </c>
      <c r="X168" s="58" t="str">
        <f>IF(AND($C168&lt;X$159,COUNT($E168:W168)&lt;$D$129),$D168/MIN($D$129,COUNT($C$168:$C$187)-COUNT($C$168:$C168)),"")</f>
        <v/>
      </c>
      <c r="Y168" s="58">
        <f t="shared" ref="Y168:Y188" si="47">SUM(E168:X168)</f>
        <v>0</v>
      </c>
    </row>
    <row r="169" spans="2:25" x14ac:dyDescent="0.15">
      <c r="B169" s="69"/>
      <c r="C169" s="70">
        <v>31</v>
      </c>
      <c r="D169" s="60">
        <v>0</v>
      </c>
      <c r="E169" s="61" t="str">
        <f t="shared" si="46"/>
        <v/>
      </c>
      <c r="F169" s="61" t="str">
        <f>IF(AND($C169&lt;F$159,COUNT($E169:E169)&lt;$D$129),$D169/MIN($D$129,COUNT($C$168:$C$187)-COUNT($C$168:$C169)),"")</f>
        <v/>
      </c>
      <c r="G169" s="61">
        <f>IF(AND($C169&lt;G$159,COUNT($E169:F169)&lt;$D$129),$D169/MIN($D$129,COUNT($C$168:$C$187)-COUNT($C$168:$C169)),"")</f>
        <v>0</v>
      </c>
      <c r="H169" s="61">
        <f>IF(AND($C169&lt;H$159,COUNT($E169:G169)&lt;$D$129),$D169/MIN($D$129,COUNT($C$168:$C$187)-COUNT($C$168:$C169)),"")</f>
        <v>0</v>
      </c>
      <c r="I169" s="61">
        <f>IF(AND($C169&lt;I$159,COUNT($E169:H169)&lt;$D$129),$D169/MIN($D$129,COUNT($C$168:$C$187)-COUNT($C$168:$C169)),"")</f>
        <v>0</v>
      </c>
      <c r="J169" s="61">
        <f>IF(AND($C169&lt;J$159,COUNT($E169:I169)&lt;$D$129),$D169/MIN($D$129,COUNT($C$168:$C$187)-COUNT($C$168:$C169)),"")</f>
        <v>0</v>
      </c>
      <c r="K169" s="61">
        <f>IF(AND($C169&lt;K$159,COUNT($E169:J169)&lt;$D$129),$D169/MIN($D$129,COUNT($C$168:$C$187)-COUNT($C$168:$C169)),"")</f>
        <v>0</v>
      </c>
      <c r="L169" s="61">
        <f>IF(AND($C169&lt;L$159,COUNT($E169:K169)&lt;$D$129),$D169/MIN($D$129,COUNT($C$168:$C$187)-COUNT($C$168:$C169)),"")</f>
        <v>0</v>
      </c>
      <c r="M169" s="61">
        <f>IF(AND($C169&lt;M$159,COUNT($E169:L169)&lt;$D$129),$D169/MIN($D$129,COUNT($C$168:$C$187)-COUNT($C$168:$C169)),"")</f>
        <v>0</v>
      </c>
      <c r="N169" s="61">
        <f>IF(AND($C169&lt;N$159,COUNT($E169:M169)&lt;$D$129),$D169/MIN($D$129,COUNT($C$168:$C$187)-COUNT($C$168:$C169)),"")</f>
        <v>0</v>
      </c>
      <c r="O169" s="61">
        <f>IF(AND($C169&lt;O$159,COUNT($E169:N169)&lt;$D$129),$D169/MIN($D$129,COUNT($C$168:$C$187)-COUNT($C$168:$C169)),"")</f>
        <v>0</v>
      </c>
      <c r="P169" s="61">
        <f>IF(AND($C169&lt;P$159,COUNT($E169:O169)&lt;$D$129),$D169/MIN($D$129,COUNT($C$168:$C$187)-COUNT($C$168:$C169)),"")</f>
        <v>0</v>
      </c>
      <c r="Q169" s="61">
        <f>IF(AND($C169&lt;Q$159,COUNT($E169:P169)&lt;$D$129),$D169/MIN($D$129,COUNT($C$168:$C$187)-COUNT($C$168:$C169)),"")</f>
        <v>0</v>
      </c>
      <c r="R169" s="61">
        <f>IF(AND($C169&lt;R$159,COUNT($E169:Q169)&lt;$D$129),$D169/MIN($D$129,COUNT($C$168:$C$187)-COUNT($C$168:$C169)),"")</f>
        <v>0</v>
      </c>
      <c r="S169" s="61">
        <f>IF(AND($C169&lt;S$159,COUNT($E169:R169)&lt;$D$129),$D169/MIN($D$129,COUNT($C$168:$C$187)-COUNT($C$168:$C169)),"")</f>
        <v>0</v>
      </c>
      <c r="T169" s="61">
        <f>IF(AND($C169&lt;T$159,COUNT($E169:S169)&lt;$D$129),$D169/MIN($D$129,COUNT($C$168:$C$187)-COUNT($C$168:$C169)),"")</f>
        <v>0</v>
      </c>
      <c r="U169" s="61">
        <f>IF(AND($C169&lt;U$159,COUNT($E169:T169)&lt;$D$129),$D169/MIN($D$129,COUNT($C$168:$C$187)-COUNT($C$168:$C169)),"")</f>
        <v>0</v>
      </c>
      <c r="V169" s="61" t="str">
        <f>IF(AND($C169&lt;V$159,COUNT($E169:U169)&lt;$D$129),$D169/MIN($D$129,COUNT($C$168:$C$187)-COUNT($C$168:$C169)),"")</f>
        <v/>
      </c>
      <c r="W169" s="61" t="str">
        <f>IF(AND($C169&lt;W$159,COUNT($E169:V169)&lt;$D$129),$D169/MIN($D$129,COUNT($C$168:$C$187)-COUNT($C$168:$C169)),"")</f>
        <v/>
      </c>
      <c r="X169" s="61" t="str">
        <f>IF(AND($C169&lt;X$159,COUNT($E169:W169)&lt;$D$129),$D169/MIN($D$129,COUNT($C$168:$C$187)-COUNT($C$168:$C169)),"")</f>
        <v/>
      </c>
      <c r="Y169" s="61">
        <f t="shared" si="47"/>
        <v>0</v>
      </c>
    </row>
    <row r="170" spans="2:25" x14ac:dyDescent="0.15">
      <c r="B170" s="69"/>
      <c r="C170" s="70">
        <v>32</v>
      </c>
      <c r="D170" s="60">
        <v>0</v>
      </c>
      <c r="E170" s="61" t="str">
        <f t="shared" si="46"/>
        <v/>
      </c>
      <c r="F170" s="61" t="str">
        <f>IF(AND($C170&lt;F$159,COUNT($E170:E170)&lt;$D$129),$D170/MIN($D$129,COUNT($C$168:$C$187)-COUNT($C$168:$C170)),"")</f>
        <v/>
      </c>
      <c r="G170" s="61" t="str">
        <f>IF(AND($C170&lt;G$159,COUNT($E170:F170)&lt;$D$129),$D170/MIN($D$129,COUNT($C$168:$C$187)-COUNT($C$168:$C170)),"")</f>
        <v/>
      </c>
      <c r="H170" s="61">
        <f>IF(AND($C170&lt;H$159,COUNT($E170:G170)&lt;$D$129),$D170/MIN($D$129,COUNT($C$168:$C$187)-COUNT($C$168:$C170)),"")</f>
        <v>0</v>
      </c>
      <c r="I170" s="61">
        <f>IF(AND($C170&lt;I$159,COUNT($E170:H170)&lt;$D$129),$D170/MIN($D$129,COUNT($C$168:$C$187)-COUNT($C$168:$C170)),"")</f>
        <v>0</v>
      </c>
      <c r="J170" s="61">
        <f>IF(AND($C170&lt;J$159,COUNT($E170:I170)&lt;$D$129),$D170/MIN($D$129,COUNT($C$168:$C$187)-COUNT($C$168:$C170)),"")</f>
        <v>0</v>
      </c>
      <c r="K170" s="61">
        <f>IF(AND($C170&lt;K$159,COUNT($E170:J170)&lt;$D$129),$D170/MIN($D$129,COUNT($C$168:$C$187)-COUNT($C$168:$C170)),"")</f>
        <v>0</v>
      </c>
      <c r="L170" s="61">
        <f>IF(AND($C170&lt;L$159,COUNT($E170:K170)&lt;$D$129),$D170/MIN($D$129,COUNT($C$168:$C$187)-COUNT($C$168:$C170)),"")</f>
        <v>0</v>
      </c>
      <c r="M170" s="61">
        <f>IF(AND($C170&lt;M$159,COUNT($E170:L170)&lt;$D$129),$D170/MIN($D$129,COUNT($C$168:$C$187)-COUNT($C$168:$C170)),"")</f>
        <v>0</v>
      </c>
      <c r="N170" s="61">
        <f>IF(AND($C170&lt;N$159,COUNT($E170:M170)&lt;$D$129),$D170/MIN($D$129,COUNT($C$168:$C$187)-COUNT($C$168:$C170)),"")</f>
        <v>0</v>
      </c>
      <c r="O170" s="61">
        <f>IF(AND($C170&lt;O$159,COUNT($E170:N170)&lt;$D$129),$D170/MIN($D$129,COUNT($C$168:$C$187)-COUNT($C$168:$C170)),"")</f>
        <v>0</v>
      </c>
      <c r="P170" s="61">
        <f>IF(AND($C170&lt;P$159,COUNT($E170:O170)&lt;$D$129),$D170/MIN($D$129,COUNT($C$168:$C$187)-COUNT($C$168:$C170)),"")</f>
        <v>0</v>
      </c>
      <c r="Q170" s="61">
        <f>IF(AND($C170&lt;Q$159,COUNT($E170:P170)&lt;$D$129),$D170/MIN($D$129,COUNT($C$168:$C$187)-COUNT($C$168:$C170)),"")</f>
        <v>0</v>
      </c>
      <c r="R170" s="61">
        <f>IF(AND($C170&lt;R$159,COUNT($E170:Q170)&lt;$D$129),$D170/MIN($D$129,COUNT($C$168:$C$187)-COUNT($C$168:$C170)),"")</f>
        <v>0</v>
      </c>
      <c r="S170" s="61">
        <f>IF(AND($C170&lt;S$159,COUNT($E170:R170)&lt;$D$129),$D170/MIN($D$129,COUNT($C$168:$C$187)-COUNT($C$168:$C170)),"")</f>
        <v>0</v>
      </c>
      <c r="T170" s="61">
        <f>IF(AND($C170&lt;T$159,COUNT($E170:S170)&lt;$D$129),$D170/MIN($D$129,COUNT($C$168:$C$187)-COUNT($C$168:$C170)),"")</f>
        <v>0</v>
      </c>
      <c r="U170" s="61">
        <f>IF(AND($C170&lt;U$159,COUNT($E170:T170)&lt;$D$129),$D170/MIN($D$129,COUNT($C$168:$C$187)-COUNT($C$168:$C170)),"")</f>
        <v>0</v>
      </c>
      <c r="V170" s="61">
        <f>IF(AND($C170&lt;V$159,COUNT($E170:U170)&lt;$D$129),$D170/MIN($D$129,COUNT($C$168:$C$187)-COUNT($C$168:$C170)),"")</f>
        <v>0</v>
      </c>
      <c r="W170" s="61" t="str">
        <f>IF(AND($C170&lt;W$159,COUNT($E170:V170)&lt;$D$129),$D170/MIN($D$129,COUNT($C$168:$C$187)-COUNT($C$168:$C170)),"")</f>
        <v/>
      </c>
      <c r="X170" s="61" t="str">
        <f>IF(AND($C170&lt;X$159,COUNT($E170:W170)&lt;$D$129),$D170/MIN($D$129,COUNT($C$168:$C$187)-COUNT($C$168:$C170)),"")</f>
        <v/>
      </c>
      <c r="Y170" s="61">
        <f t="shared" si="47"/>
        <v>0</v>
      </c>
    </row>
    <row r="171" spans="2:25" x14ac:dyDescent="0.15">
      <c r="B171" s="69"/>
      <c r="C171" s="70">
        <v>33</v>
      </c>
      <c r="D171" s="60">
        <v>0</v>
      </c>
      <c r="E171" s="61" t="str">
        <f t="shared" si="46"/>
        <v/>
      </c>
      <c r="F171" s="61" t="str">
        <f>IF(AND($C171&lt;F$159,COUNT($E171:E171)&lt;$D$129),$D171/MIN($D$129,COUNT($C$168:$C$187)-COUNT($C$168:$C171)),"")</f>
        <v/>
      </c>
      <c r="G171" s="61" t="str">
        <f>IF(AND($C171&lt;G$159,COUNT($E171:F171)&lt;$D$129),$D171/MIN($D$129,COUNT($C$168:$C$187)-COUNT($C$168:$C171)),"")</f>
        <v/>
      </c>
      <c r="H171" s="61" t="str">
        <f>IF(AND($C171&lt;H$159,COUNT($E171:G171)&lt;$D$129),$D171/MIN($D$129,COUNT($C$168:$C$187)-COUNT($C$168:$C171)),"")</f>
        <v/>
      </c>
      <c r="I171" s="61">
        <f>IF(AND($C171&lt;I$159,COUNT($E171:H171)&lt;$D$129),$D171/MIN($D$129,COUNT($C$168:$C$187)-COUNT($C$168:$C171)),"")</f>
        <v>0</v>
      </c>
      <c r="J171" s="61">
        <f>IF(AND($C171&lt;J$159,COUNT($E171:I171)&lt;$D$129),$D171/MIN($D$129,COUNT($C$168:$C$187)-COUNT($C$168:$C171)),"")</f>
        <v>0</v>
      </c>
      <c r="K171" s="61">
        <f>IF(AND($C171&lt;K$159,COUNT($E171:J171)&lt;$D$129),$D171/MIN($D$129,COUNT($C$168:$C$187)-COUNT($C$168:$C171)),"")</f>
        <v>0</v>
      </c>
      <c r="L171" s="61">
        <f>IF(AND($C171&lt;L$159,COUNT($E171:K171)&lt;$D$129),$D171/MIN($D$129,COUNT($C$168:$C$187)-COUNT($C$168:$C171)),"")</f>
        <v>0</v>
      </c>
      <c r="M171" s="61">
        <f>IF(AND($C171&lt;M$159,COUNT($E171:L171)&lt;$D$129),$D171/MIN($D$129,COUNT($C$168:$C$187)-COUNT($C$168:$C171)),"")</f>
        <v>0</v>
      </c>
      <c r="N171" s="61">
        <f>IF(AND($C171&lt;N$159,COUNT($E171:M171)&lt;$D$129),$D171/MIN($D$129,COUNT($C$168:$C$187)-COUNT($C$168:$C171)),"")</f>
        <v>0</v>
      </c>
      <c r="O171" s="61">
        <f>IF(AND($C171&lt;O$159,COUNT($E171:N171)&lt;$D$129),$D171/MIN($D$129,COUNT($C$168:$C$187)-COUNT($C$168:$C171)),"")</f>
        <v>0</v>
      </c>
      <c r="P171" s="61">
        <f>IF(AND($C171&lt;P$159,COUNT($E171:O171)&lt;$D$129),$D171/MIN($D$129,COUNT($C$168:$C$187)-COUNT($C$168:$C171)),"")</f>
        <v>0</v>
      </c>
      <c r="Q171" s="61">
        <f>IF(AND($C171&lt;Q$159,COUNT($E171:P171)&lt;$D$129),$D171/MIN($D$129,COUNT($C$168:$C$187)-COUNT($C$168:$C171)),"")</f>
        <v>0</v>
      </c>
      <c r="R171" s="61">
        <f>IF(AND($C171&lt;R$159,COUNT($E171:Q171)&lt;$D$129),$D171/MIN($D$129,COUNT($C$168:$C$187)-COUNT($C$168:$C171)),"")</f>
        <v>0</v>
      </c>
      <c r="S171" s="61">
        <f>IF(AND($C171&lt;S$159,COUNT($E171:R171)&lt;$D$129),$D171/MIN($D$129,COUNT($C$168:$C$187)-COUNT($C$168:$C171)),"")</f>
        <v>0</v>
      </c>
      <c r="T171" s="61">
        <f>IF(AND($C171&lt;T$159,COUNT($E171:S171)&lt;$D$129),$D171/MIN($D$129,COUNT($C$168:$C$187)-COUNT($C$168:$C171)),"")</f>
        <v>0</v>
      </c>
      <c r="U171" s="61">
        <f>IF(AND($C171&lt;U$159,COUNT($E171:T171)&lt;$D$129),$D171/MIN($D$129,COUNT($C$168:$C$187)-COUNT($C$168:$C171)),"")</f>
        <v>0</v>
      </c>
      <c r="V171" s="61">
        <f>IF(AND($C171&lt;V$159,COUNT($E171:U171)&lt;$D$129),$D171/MIN($D$129,COUNT($C$168:$C$187)-COUNT($C$168:$C171)),"")</f>
        <v>0</v>
      </c>
      <c r="W171" s="61">
        <f>IF(AND($C171&lt;W$159,COUNT($E171:V171)&lt;$D$129),$D171/MIN($D$129,COUNT($C$168:$C$187)-COUNT($C$168:$C171)),"")</f>
        <v>0</v>
      </c>
      <c r="X171" s="61" t="str">
        <f>IF(AND($C171&lt;X$159,COUNT($E171:W171)&lt;$D$129),$D171/MIN($D$129,COUNT($C$168:$C$187)-COUNT($C$168:$C171)),"")</f>
        <v/>
      </c>
      <c r="Y171" s="61">
        <f t="shared" si="47"/>
        <v>0</v>
      </c>
    </row>
    <row r="172" spans="2:25" x14ac:dyDescent="0.15">
      <c r="B172" s="69"/>
      <c r="C172" s="70">
        <v>34</v>
      </c>
      <c r="D172" s="60">
        <v>0</v>
      </c>
      <c r="E172" s="61" t="str">
        <f t="shared" si="46"/>
        <v/>
      </c>
      <c r="F172" s="61" t="str">
        <f>IF(AND($C172&lt;F$159,COUNT($E172:E172)&lt;$D$129),$D172/MIN($D$129,COUNT($C$168:$C$187)-COUNT($C$168:$C172)),"")</f>
        <v/>
      </c>
      <c r="G172" s="61" t="str">
        <f>IF(AND($C172&lt;G$159,COUNT($E172:F172)&lt;$D$129),$D172/MIN($D$129,COUNT($C$168:$C$187)-COUNT($C$168:$C172)),"")</f>
        <v/>
      </c>
      <c r="H172" s="61" t="str">
        <f>IF(AND($C172&lt;H$159,COUNT($E172:G172)&lt;$D$129),$D172/MIN($D$129,COUNT($C$168:$C$187)-COUNT($C$168:$C172)),"")</f>
        <v/>
      </c>
      <c r="I172" s="61" t="str">
        <f>IF(AND($C172&lt;I$159,COUNT($E172:H172)&lt;$D$129),$D172/MIN($D$129,COUNT($C$168:$C$187)-COUNT($C$168:$C172)),"")</f>
        <v/>
      </c>
      <c r="J172" s="61">
        <f>IF(AND($C172&lt;J$159,COUNT($E172:I172)&lt;$D$129),$D172/MIN($D$129,COUNT($C$168:$C$187)-COUNT($C$168:$C172)),"")</f>
        <v>0</v>
      </c>
      <c r="K172" s="61">
        <f>IF(AND($C172&lt;K$159,COUNT($E172:J172)&lt;$D$129),$D172/MIN($D$129,COUNT($C$168:$C$187)-COUNT($C$168:$C172)),"")</f>
        <v>0</v>
      </c>
      <c r="L172" s="61">
        <f>IF(AND($C172&lt;L$159,COUNT($E172:K172)&lt;$D$129),$D172/MIN($D$129,COUNT($C$168:$C$187)-COUNT($C$168:$C172)),"")</f>
        <v>0</v>
      </c>
      <c r="M172" s="61">
        <f>IF(AND($C172&lt;M$159,COUNT($E172:L172)&lt;$D$129),$D172/MIN($D$129,COUNT($C$168:$C$187)-COUNT($C$168:$C172)),"")</f>
        <v>0</v>
      </c>
      <c r="N172" s="61">
        <f>IF(AND($C172&lt;N$159,COUNT($E172:M172)&lt;$D$129),$D172/MIN($D$129,COUNT($C$168:$C$187)-COUNT($C$168:$C172)),"")</f>
        <v>0</v>
      </c>
      <c r="O172" s="61">
        <f>IF(AND($C172&lt;O$159,COUNT($E172:N172)&lt;$D$129),$D172/MIN($D$129,COUNT($C$168:$C$187)-COUNT($C$168:$C172)),"")</f>
        <v>0</v>
      </c>
      <c r="P172" s="61">
        <f>IF(AND($C172&lt;P$159,COUNT($E172:O172)&lt;$D$129),$D172/MIN($D$129,COUNT($C$168:$C$187)-COUNT($C$168:$C172)),"")</f>
        <v>0</v>
      </c>
      <c r="Q172" s="61">
        <f>IF(AND($C172&lt;Q$159,COUNT($E172:P172)&lt;$D$129),$D172/MIN($D$129,COUNT($C$168:$C$187)-COUNT($C$168:$C172)),"")</f>
        <v>0</v>
      </c>
      <c r="R172" s="61">
        <f>IF(AND($C172&lt;R$159,COUNT($E172:Q172)&lt;$D$129),$D172/MIN($D$129,COUNT($C$168:$C$187)-COUNT($C$168:$C172)),"")</f>
        <v>0</v>
      </c>
      <c r="S172" s="61">
        <f>IF(AND($C172&lt;S$159,COUNT($E172:R172)&lt;$D$129),$D172/MIN($D$129,COUNT($C$168:$C$187)-COUNT($C$168:$C172)),"")</f>
        <v>0</v>
      </c>
      <c r="T172" s="61">
        <f>IF(AND($C172&lt;T$159,COUNT($E172:S172)&lt;$D$129),$D172/MIN($D$129,COUNT($C$168:$C$187)-COUNT($C$168:$C172)),"")</f>
        <v>0</v>
      </c>
      <c r="U172" s="61">
        <f>IF(AND($C172&lt;U$159,COUNT($E172:T172)&lt;$D$129),$D172/MIN($D$129,COUNT($C$168:$C$187)-COUNT($C$168:$C172)),"")</f>
        <v>0</v>
      </c>
      <c r="V172" s="61">
        <f>IF(AND($C172&lt;V$159,COUNT($E172:U172)&lt;$D$129),$D172/MIN($D$129,COUNT($C$168:$C$187)-COUNT($C$168:$C172)),"")</f>
        <v>0</v>
      </c>
      <c r="W172" s="61">
        <f>IF(AND($C172&lt;W$159,COUNT($E172:V172)&lt;$D$129),$D172/MIN($D$129,COUNT($C$168:$C$187)-COUNT($C$168:$C172)),"")</f>
        <v>0</v>
      </c>
      <c r="X172" s="61">
        <f>IF(AND($C172&lt;X$159,COUNT($E172:W172)&lt;$D$129),$D172/MIN($D$129,COUNT($C$168:$C$187)-COUNT($C$168:$C172)),"")</f>
        <v>0</v>
      </c>
      <c r="Y172" s="61">
        <f t="shared" si="47"/>
        <v>0</v>
      </c>
    </row>
    <row r="173" spans="2:25" x14ac:dyDescent="0.15">
      <c r="B173" s="69"/>
      <c r="C173" s="70">
        <v>35</v>
      </c>
      <c r="D173" s="60">
        <v>0</v>
      </c>
      <c r="E173" s="61" t="str">
        <f t="shared" si="46"/>
        <v/>
      </c>
      <c r="F173" s="61" t="str">
        <f>IF(AND($C173&lt;F$159,COUNT($E173:E173)&lt;$D$129),$D173/MIN($D$129,COUNT($C$168:$C$187)-COUNT($C$168:$C173)),"")</f>
        <v/>
      </c>
      <c r="G173" s="61" t="str">
        <f>IF(AND($C173&lt;G$159,COUNT($E173:F173)&lt;$D$129),$D173/MIN($D$129,COUNT($C$168:$C$187)-COUNT($C$168:$C173)),"")</f>
        <v/>
      </c>
      <c r="H173" s="61" t="str">
        <f>IF(AND($C173&lt;H$159,COUNT($E173:G173)&lt;$D$129),$D173/MIN($D$129,COUNT($C$168:$C$187)-COUNT($C$168:$C173)),"")</f>
        <v/>
      </c>
      <c r="I173" s="61" t="str">
        <f>IF(AND($C173&lt;I$159,COUNT($E173:H173)&lt;$D$129),$D173/MIN($D$129,COUNT($C$168:$C$187)-COUNT($C$168:$C173)),"")</f>
        <v/>
      </c>
      <c r="J173" s="61" t="str">
        <f>IF(AND($C173&lt;J$159,COUNT($E173:I173)&lt;$D$129),$D173/MIN($D$129,COUNT($C$168:$C$187)-COUNT($C$168:$C173)),"")</f>
        <v/>
      </c>
      <c r="K173" s="61">
        <f>IF(AND($C173&lt;K$159,COUNT($E173:J173)&lt;$D$129),$D173/MIN($D$129,COUNT($C$168:$C$187)-COUNT($C$168:$C173)),"")</f>
        <v>0</v>
      </c>
      <c r="L173" s="61">
        <f>IF(AND($C173&lt;L$159,COUNT($E173:K173)&lt;$D$129),$D173/MIN($D$129,COUNT($C$168:$C$187)-COUNT($C$168:$C173)),"")</f>
        <v>0</v>
      </c>
      <c r="M173" s="61">
        <f>IF(AND($C173&lt;M$159,COUNT($E173:L173)&lt;$D$129),$D173/MIN($D$129,COUNT($C$168:$C$187)-COUNT($C$168:$C173)),"")</f>
        <v>0</v>
      </c>
      <c r="N173" s="61">
        <f>IF(AND($C173&lt;N$159,COUNT($E173:M173)&lt;$D$129),$D173/MIN($D$129,COUNT($C$168:$C$187)-COUNT($C$168:$C173)),"")</f>
        <v>0</v>
      </c>
      <c r="O173" s="61">
        <f>IF(AND($C173&lt;O$159,COUNT($E173:N173)&lt;$D$129),$D173/MIN($D$129,COUNT($C$168:$C$187)-COUNT($C$168:$C173)),"")</f>
        <v>0</v>
      </c>
      <c r="P173" s="61">
        <f>IF(AND($C173&lt;P$159,COUNT($E173:O173)&lt;$D$129),$D173/MIN($D$129,COUNT($C$168:$C$187)-COUNT($C$168:$C173)),"")</f>
        <v>0</v>
      </c>
      <c r="Q173" s="61">
        <f>IF(AND($C173&lt;Q$159,COUNT($E173:P173)&lt;$D$129),$D173/MIN($D$129,COUNT($C$168:$C$187)-COUNT($C$168:$C173)),"")</f>
        <v>0</v>
      </c>
      <c r="R173" s="61">
        <f>IF(AND($C173&lt;R$159,COUNT($E173:Q173)&lt;$D$129),$D173/MIN($D$129,COUNT($C$168:$C$187)-COUNT($C$168:$C173)),"")</f>
        <v>0</v>
      </c>
      <c r="S173" s="61">
        <f>IF(AND($C173&lt;S$159,COUNT($E173:R173)&lt;$D$129),$D173/MIN($D$129,COUNT($C$168:$C$187)-COUNT($C$168:$C173)),"")</f>
        <v>0</v>
      </c>
      <c r="T173" s="61">
        <f>IF(AND($C173&lt;T$159,COUNT($E173:S173)&lt;$D$129),$D173/MIN($D$129,COUNT($C$168:$C$187)-COUNT($C$168:$C173)),"")</f>
        <v>0</v>
      </c>
      <c r="U173" s="61">
        <f>IF(AND($C173&lt;U$159,COUNT($E173:T173)&lt;$D$129),$D173/MIN($D$129,COUNT($C$168:$C$187)-COUNT($C$168:$C173)),"")</f>
        <v>0</v>
      </c>
      <c r="V173" s="61">
        <f>IF(AND($C173&lt;V$159,COUNT($E173:U173)&lt;$D$129),$D173/MIN($D$129,COUNT($C$168:$C$187)-COUNT($C$168:$C173)),"")</f>
        <v>0</v>
      </c>
      <c r="W173" s="61">
        <f>IF(AND($C173&lt;W$159,COUNT($E173:V173)&lt;$D$129),$D173/MIN($D$129,COUNT($C$168:$C$187)-COUNT($C$168:$C173)),"")</f>
        <v>0</v>
      </c>
      <c r="X173" s="61">
        <f>IF(AND($C173&lt;X$159,COUNT($E173:W173)&lt;$D$129),$D173/MIN($D$129,COUNT($C$168:$C$187)-COUNT($C$168:$C173)),"")</f>
        <v>0</v>
      </c>
      <c r="Y173" s="61">
        <f t="shared" si="47"/>
        <v>0</v>
      </c>
    </row>
    <row r="174" spans="2:25" x14ac:dyDescent="0.15">
      <c r="B174" s="69"/>
      <c r="C174" s="70">
        <v>36</v>
      </c>
      <c r="D174" s="60">
        <v>0</v>
      </c>
      <c r="E174" s="61" t="str">
        <f t="shared" si="46"/>
        <v/>
      </c>
      <c r="F174" s="61" t="str">
        <f>IF(AND($C174&lt;F$159,COUNT($E174:E174)&lt;$D$129),$D174/MIN($D$129,COUNT($C$168:$C$187)-COUNT($C$168:$C174)),"")</f>
        <v/>
      </c>
      <c r="G174" s="61" t="str">
        <f>IF(AND($C174&lt;G$159,COUNT($E174:F174)&lt;$D$129),$D174/MIN($D$129,COUNT($C$168:$C$187)-COUNT($C$168:$C174)),"")</f>
        <v/>
      </c>
      <c r="H174" s="61" t="str">
        <f>IF(AND($C174&lt;H$159,COUNT($E174:G174)&lt;$D$129),$D174/MIN($D$129,COUNT($C$168:$C$187)-COUNT($C$168:$C174)),"")</f>
        <v/>
      </c>
      <c r="I174" s="61" t="str">
        <f>IF(AND($C174&lt;I$159,COUNT($E174:H174)&lt;$D$129),$D174/MIN($D$129,COUNT($C$168:$C$187)-COUNT($C$168:$C174)),"")</f>
        <v/>
      </c>
      <c r="J174" s="61" t="str">
        <f>IF(AND($C174&lt;J$159,COUNT($E174:I174)&lt;$D$129),$D174/MIN($D$129,COUNT($C$168:$C$187)-COUNT($C$168:$C174)),"")</f>
        <v/>
      </c>
      <c r="K174" s="61" t="str">
        <f>IF(AND($C174&lt;K$159,COUNT($E174:J174)&lt;$D$129),$D174/MIN($D$129,COUNT($C$168:$C$187)-COUNT($C$168:$C174)),"")</f>
        <v/>
      </c>
      <c r="L174" s="61">
        <f>IF(AND($C174&lt;L$159,COUNT($E174:K174)&lt;$D$129),$D174/MIN($D$129,COUNT($C$168:$C$187)-COUNT($C$168:$C174)),"")</f>
        <v>0</v>
      </c>
      <c r="M174" s="61">
        <f>IF(AND($C174&lt;M$159,COUNT($E174:L174)&lt;$D$129),$D174/MIN($D$129,COUNT($C$168:$C$187)-COUNT($C$168:$C174)),"")</f>
        <v>0</v>
      </c>
      <c r="N174" s="61">
        <f>IF(AND($C174&lt;N$159,COUNT($E174:M174)&lt;$D$129),$D174/MIN($D$129,COUNT($C$168:$C$187)-COUNT($C$168:$C174)),"")</f>
        <v>0</v>
      </c>
      <c r="O174" s="61">
        <f>IF(AND($C174&lt;O$159,COUNT($E174:N174)&lt;$D$129),$D174/MIN($D$129,COUNT($C$168:$C$187)-COUNT($C$168:$C174)),"")</f>
        <v>0</v>
      </c>
      <c r="P174" s="61">
        <f>IF(AND($C174&lt;P$159,COUNT($E174:O174)&lt;$D$129),$D174/MIN($D$129,COUNT($C$168:$C$187)-COUNT($C$168:$C174)),"")</f>
        <v>0</v>
      </c>
      <c r="Q174" s="61">
        <f>IF(AND($C174&lt;Q$159,COUNT($E174:P174)&lt;$D$129),$D174/MIN($D$129,COUNT($C$168:$C$187)-COUNT($C$168:$C174)),"")</f>
        <v>0</v>
      </c>
      <c r="R174" s="61">
        <f>IF(AND($C174&lt;R$159,COUNT($E174:Q174)&lt;$D$129),$D174/MIN($D$129,COUNT($C$168:$C$187)-COUNT($C$168:$C174)),"")</f>
        <v>0</v>
      </c>
      <c r="S174" s="61">
        <f>IF(AND($C174&lt;S$159,COUNT($E174:R174)&lt;$D$129),$D174/MIN($D$129,COUNT($C$168:$C$187)-COUNT($C$168:$C174)),"")</f>
        <v>0</v>
      </c>
      <c r="T174" s="61">
        <f>IF(AND($C174&lt;T$159,COUNT($E174:S174)&lt;$D$129),$D174/MIN($D$129,COUNT($C$168:$C$187)-COUNT($C$168:$C174)),"")</f>
        <v>0</v>
      </c>
      <c r="U174" s="61">
        <f>IF(AND($C174&lt;U$159,COUNT($E174:T174)&lt;$D$129),$D174/MIN($D$129,COUNT($C$168:$C$187)-COUNT($C$168:$C174)),"")</f>
        <v>0</v>
      </c>
      <c r="V174" s="61">
        <f>IF(AND($C174&lt;V$159,COUNT($E174:U174)&lt;$D$129),$D174/MIN($D$129,COUNT($C$168:$C$187)-COUNT($C$168:$C174)),"")</f>
        <v>0</v>
      </c>
      <c r="W174" s="61">
        <f>IF(AND($C174&lt;W$159,COUNT($E174:V174)&lt;$D$129),$D174/MIN($D$129,COUNT($C$168:$C$187)-COUNT($C$168:$C174)),"")</f>
        <v>0</v>
      </c>
      <c r="X174" s="61">
        <f>IF(AND($C174&lt;X$159,COUNT($E174:W174)&lt;$D$129),$D174/MIN($D$129,COUNT($C$168:$C$187)-COUNT($C$168:$C174)),"")</f>
        <v>0</v>
      </c>
      <c r="Y174" s="61">
        <f t="shared" si="47"/>
        <v>0</v>
      </c>
    </row>
    <row r="175" spans="2:25" x14ac:dyDescent="0.15">
      <c r="B175" s="69"/>
      <c r="C175" s="70">
        <v>37</v>
      </c>
      <c r="D175" s="60">
        <v>0</v>
      </c>
      <c r="E175" s="61" t="str">
        <f t="shared" si="46"/>
        <v/>
      </c>
      <c r="F175" s="61" t="str">
        <f>IF(AND($C175&lt;F$159,COUNT($E175:E175)&lt;$D$129),$D175/MIN($D$129,COUNT($C$168:$C$187)-COUNT($C$168:$C175)),"")</f>
        <v/>
      </c>
      <c r="G175" s="61" t="str">
        <f>IF(AND($C175&lt;G$159,COUNT($E175:F175)&lt;$D$129),$D175/MIN($D$129,COUNT($C$168:$C$187)-COUNT($C$168:$C175)),"")</f>
        <v/>
      </c>
      <c r="H175" s="61" t="str">
        <f>IF(AND($C175&lt;H$159,COUNT($E175:G175)&lt;$D$129),$D175/MIN($D$129,COUNT($C$168:$C$187)-COUNT($C$168:$C175)),"")</f>
        <v/>
      </c>
      <c r="I175" s="61" t="str">
        <f>IF(AND($C175&lt;I$159,COUNT($E175:H175)&lt;$D$129),$D175/MIN($D$129,COUNT($C$168:$C$187)-COUNT($C$168:$C175)),"")</f>
        <v/>
      </c>
      <c r="J175" s="61" t="str">
        <f>IF(AND($C175&lt;J$159,COUNT($E175:I175)&lt;$D$129),$D175/MIN($D$129,COUNT($C$168:$C$187)-COUNT($C$168:$C175)),"")</f>
        <v/>
      </c>
      <c r="K175" s="61" t="str">
        <f>IF(AND($C175&lt;K$159,COUNT($E175:J175)&lt;$D$129),$D175/MIN($D$129,COUNT($C$168:$C$187)-COUNT($C$168:$C175)),"")</f>
        <v/>
      </c>
      <c r="L175" s="61" t="str">
        <f>IF(AND($C175&lt;L$159,COUNT($E175:K175)&lt;$D$129),$D175/MIN($D$129,COUNT($C$168:$C$187)-COUNT($C$168:$C175)),"")</f>
        <v/>
      </c>
      <c r="M175" s="61">
        <f>IF(AND($C175&lt;M$159,COUNT($E175:L175)&lt;$D$129),$D175/MIN($D$129,COUNT($C$168:$C$187)-COUNT($C$168:$C175)),"")</f>
        <v>0</v>
      </c>
      <c r="N175" s="61">
        <f>IF(AND($C175&lt;N$159,COUNT($E175:M175)&lt;$D$129),$D175/MIN($D$129,COUNT($C$168:$C$187)-COUNT($C$168:$C175)),"")</f>
        <v>0</v>
      </c>
      <c r="O175" s="61">
        <f>IF(AND($C175&lt;O$159,COUNT($E175:N175)&lt;$D$129),$D175/MIN($D$129,COUNT($C$168:$C$187)-COUNT($C$168:$C175)),"")</f>
        <v>0</v>
      </c>
      <c r="P175" s="61">
        <f>IF(AND($C175&lt;P$159,COUNT($E175:O175)&lt;$D$129),$D175/MIN($D$129,COUNT($C$168:$C$187)-COUNT($C$168:$C175)),"")</f>
        <v>0</v>
      </c>
      <c r="Q175" s="61">
        <f>IF(AND($C175&lt;Q$159,COUNT($E175:P175)&lt;$D$129),$D175/MIN($D$129,COUNT($C$168:$C$187)-COUNT($C$168:$C175)),"")</f>
        <v>0</v>
      </c>
      <c r="R175" s="61">
        <f>IF(AND($C175&lt;R$159,COUNT($E175:Q175)&lt;$D$129),$D175/MIN($D$129,COUNT($C$168:$C$187)-COUNT($C$168:$C175)),"")</f>
        <v>0</v>
      </c>
      <c r="S175" s="61">
        <f>IF(AND($C175&lt;S$159,COUNT($E175:R175)&lt;$D$129),$D175/MIN($D$129,COUNT($C$168:$C$187)-COUNT($C$168:$C175)),"")</f>
        <v>0</v>
      </c>
      <c r="T175" s="61">
        <f>IF(AND($C175&lt;T$159,COUNT($E175:S175)&lt;$D$129),$D175/MIN($D$129,COUNT($C$168:$C$187)-COUNT($C$168:$C175)),"")</f>
        <v>0</v>
      </c>
      <c r="U175" s="61">
        <f>IF(AND($C175&lt;U$159,COUNT($E175:T175)&lt;$D$129),$D175/MIN($D$129,COUNT($C$168:$C$187)-COUNT($C$168:$C175)),"")</f>
        <v>0</v>
      </c>
      <c r="V175" s="61">
        <f>IF(AND($C175&lt;V$159,COUNT($E175:U175)&lt;$D$129),$D175/MIN($D$129,COUNT($C$168:$C$187)-COUNT($C$168:$C175)),"")</f>
        <v>0</v>
      </c>
      <c r="W175" s="61">
        <f>IF(AND($C175&lt;W$159,COUNT($E175:V175)&lt;$D$129),$D175/MIN($D$129,COUNT($C$168:$C$187)-COUNT($C$168:$C175)),"")</f>
        <v>0</v>
      </c>
      <c r="X175" s="61">
        <f>IF(AND($C175&lt;X$159,COUNT($E175:W175)&lt;$D$129),$D175/MIN($D$129,COUNT($C$168:$C$187)-COUNT($C$168:$C175)),"")</f>
        <v>0</v>
      </c>
      <c r="Y175" s="61">
        <f t="shared" si="47"/>
        <v>0</v>
      </c>
    </row>
    <row r="176" spans="2:25" x14ac:dyDescent="0.15">
      <c r="B176" s="69"/>
      <c r="C176" s="70">
        <v>38</v>
      </c>
      <c r="D176" s="60">
        <v>0</v>
      </c>
      <c r="E176" s="61" t="str">
        <f t="shared" si="46"/>
        <v/>
      </c>
      <c r="F176" s="61" t="str">
        <f>IF(AND($C176&lt;F$159,COUNT($E176:E176)&lt;$D$129),$D176/MIN($D$129,COUNT($C$168:$C$187)-COUNT($C$168:$C176)),"")</f>
        <v/>
      </c>
      <c r="G176" s="61" t="str">
        <f>IF(AND($C176&lt;G$159,COUNT($E176:F176)&lt;$D$129),$D176/MIN($D$129,COUNT($C$168:$C$187)-COUNT($C$168:$C176)),"")</f>
        <v/>
      </c>
      <c r="H176" s="61" t="str">
        <f>IF(AND($C176&lt;H$159,COUNT($E176:G176)&lt;$D$129),$D176/MIN($D$129,COUNT($C$168:$C$187)-COUNT($C$168:$C176)),"")</f>
        <v/>
      </c>
      <c r="I176" s="61" t="str">
        <f>IF(AND($C176&lt;I$159,COUNT($E176:H176)&lt;$D$129),$D176/MIN($D$129,COUNT($C$168:$C$187)-COUNT($C$168:$C176)),"")</f>
        <v/>
      </c>
      <c r="J176" s="61" t="str">
        <f>IF(AND($C176&lt;J$159,COUNT($E176:I176)&lt;$D$129),$D176/MIN($D$129,COUNT($C$168:$C$187)-COUNT($C$168:$C176)),"")</f>
        <v/>
      </c>
      <c r="K176" s="61" t="str">
        <f>IF(AND($C176&lt;K$159,COUNT($E176:J176)&lt;$D$129),$D176/MIN($D$129,COUNT($C$168:$C$187)-COUNT($C$168:$C176)),"")</f>
        <v/>
      </c>
      <c r="L176" s="61" t="str">
        <f>IF(AND($C176&lt;L$159,COUNT($E176:K176)&lt;$D$129),$D176/MIN($D$129,COUNT($C$168:$C$187)-COUNT($C$168:$C176)),"")</f>
        <v/>
      </c>
      <c r="M176" s="61" t="str">
        <f>IF(AND($C176&lt;M$159,COUNT($E176:L176)&lt;$D$129),$D176/MIN($D$129,COUNT($C$168:$C$187)-COUNT($C$168:$C176)),"")</f>
        <v/>
      </c>
      <c r="N176" s="61">
        <f>IF(AND($C176&lt;N$159,COUNT($E176:M176)&lt;$D$129),$D176/MIN($D$129,COUNT($C$168:$C$187)-COUNT($C$168:$C176)),"")</f>
        <v>0</v>
      </c>
      <c r="O176" s="61">
        <f>IF(AND($C176&lt;O$159,COUNT($E176:N176)&lt;$D$129),$D176/MIN($D$129,COUNT($C$168:$C$187)-COUNT($C$168:$C176)),"")</f>
        <v>0</v>
      </c>
      <c r="P176" s="61">
        <f>IF(AND($C176&lt;P$159,COUNT($E176:O176)&lt;$D$129),$D176/MIN($D$129,COUNT($C$168:$C$187)-COUNT($C$168:$C176)),"")</f>
        <v>0</v>
      </c>
      <c r="Q176" s="61">
        <f>IF(AND($C176&lt;Q$159,COUNT($E176:P176)&lt;$D$129),$D176/MIN($D$129,COUNT($C$168:$C$187)-COUNT($C$168:$C176)),"")</f>
        <v>0</v>
      </c>
      <c r="R176" s="61">
        <f>IF(AND($C176&lt;R$159,COUNT($E176:Q176)&lt;$D$129),$D176/MIN($D$129,COUNT($C$168:$C$187)-COUNT($C$168:$C176)),"")</f>
        <v>0</v>
      </c>
      <c r="S176" s="61">
        <f>IF(AND($C176&lt;S$159,COUNT($E176:R176)&lt;$D$129),$D176/MIN($D$129,COUNT($C$168:$C$187)-COUNT($C$168:$C176)),"")</f>
        <v>0</v>
      </c>
      <c r="T176" s="61">
        <f>IF(AND($C176&lt;T$159,COUNT($E176:S176)&lt;$D$129),$D176/MIN($D$129,COUNT($C$168:$C$187)-COUNT($C$168:$C176)),"")</f>
        <v>0</v>
      </c>
      <c r="U176" s="61">
        <f>IF(AND($C176&lt;U$159,COUNT($E176:T176)&lt;$D$129),$D176/MIN($D$129,COUNT($C$168:$C$187)-COUNT($C$168:$C176)),"")</f>
        <v>0</v>
      </c>
      <c r="V176" s="61">
        <f>IF(AND($C176&lt;V$159,COUNT($E176:U176)&lt;$D$129),$D176/MIN($D$129,COUNT($C$168:$C$187)-COUNT($C$168:$C176)),"")</f>
        <v>0</v>
      </c>
      <c r="W176" s="61">
        <f>IF(AND($C176&lt;W$159,COUNT($E176:V176)&lt;$D$129),$D176/MIN($D$129,COUNT($C$168:$C$187)-COUNT($C$168:$C176)),"")</f>
        <v>0</v>
      </c>
      <c r="X176" s="61">
        <f>IF(AND($C176&lt;X$159,COUNT($E176:W176)&lt;$D$129),$D176/MIN($D$129,COUNT($C$168:$C$187)-COUNT($C$168:$C176)),"")</f>
        <v>0</v>
      </c>
      <c r="Y176" s="61">
        <f t="shared" si="47"/>
        <v>0</v>
      </c>
    </row>
    <row r="177" spans="1:26" x14ac:dyDescent="0.15">
      <c r="B177" s="69"/>
      <c r="C177" s="70">
        <v>39</v>
      </c>
      <c r="D177" s="60">
        <v>0</v>
      </c>
      <c r="E177" s="61" t="str">
        <f t="shared" si="46"/>
        <v/>
      </c>
      <c r="F177" s="61" t="str">
        <f>IF(AND($C177&lt;F$159,COUNT($E177:E177)&lt;$D$129),$D177/MIN($D$129,COUNT($C$168:$C$187)-COUNT($C$168:$C177)),"")</f>
        <v/>
      </c>
      <c r="G177" s="61" t="str">
        <f>IF(AND($C177&lt;G$159,COUNT($E177:F177)&lt;$D$129),$D177/MIN($D$129,COUNT($C$168:$C$187)-COUNT($C$168:$C177)),"")</f>
        <v/>
      </c>
      <c r="H177" s="61" t="str">
        <f>IF(AND($C177&lt;H$159,COUNT($E177:G177)&lt;$D$129),$D177/MIN($D$129,COUNT($C$168:$C$187)-COUNT($C$168:$C177)),"")</f>
        <v/>
      </c>
      <c r="I177" s="61" t="str">
        <f>IF(AND($C177&lt;I$159,COUNT($E177:H177)&lt;$D$129),$D177/MIN($D$129,COUNT($C$168:$C$187)-COUNT($C$168:$C177)),"")</f>
        <v/>
      </c>
      <c r="J177" s="61" t="str">
        <f>IF(AND($C177&lt;J$159,COUNT($E177:I177)&lt;$D$129),$D177/MIN($D$129,COUNT($C$168:$C$187)-COUNT($C$168:$C177)),"")</f>
        <v/>
      </c>
      <c r="K177" s="61" t="str">
        <f>IF(AND($C177&lt;K$159,COUNT($E177:J177)&lt;$D$129),$D177/MIN($D$129,COUNT($C$168:$C$187)-COUNT($C$168:$C177)),"")</f>
        <v/>
      </c>
      <c r="L177" s="61" t="str">
        <f>IF(AND($C177&lt;L$159,COUNT($E177:K177)&lt;$D$129),$D177/MIN($D$129,COUNT($C$168:$C$187)-COUNT($C$168:$C177)),"")</f>
        <v/>
      </c>
      <c r="M177" s="61" t="str">
        <f>IF(AND($C177&lt;M$159,COUNT($E177:L177)&lt;$D$129),$D177/MIN($D$129,COUNT($C$168:$C$187)-COUNT($C$168:$C177)),"")</f>
        <v/>
      </c>
      <c r="N177" s="61" t="str">
        <f>IF(AND($C177&lt;N$159,COUNT($E177:M177)&lt;$D$129),$D177/MIN($D$129,COUNT($C$168:$C$187)-COUNT($C$168:$C177)),"")</f>
        <v/>
      </c>
      <c r="O177" s="61">
        <f>IF(AND($C177&lt;O$159,COUNT($E177:N177)&lt;$D$129),$D177/MIN($D$129,COUNT($C$168:$C$187)-COUNT($C$168:$C177)),"")</f>
        <v>0</v>
      </c>
      <c r="P177" s="61">
        <f>IF(AND($C177&lt;P$159,COUNT($E177:O177)&lt;$D$129),$D177/MIN($D$129,COUNT($C$168:$C$187)-COUNT($C$168:$C177)),"")</f>
        <v>0</v>
      </c>
      <c r="Q177" s="61">
        <f>IF(AND($C177&lt;Q$159,COUNT($E177:P177)&lt;$D$129),$D177/MIN($D$129,COUNT($C$168:$C$187)-COUNT($C$168:$C177)),"")</f>
        <v>0</v>
      </c>
      <c r="R177" s="61">
        <f>IF(AND($C177&lt;R$159,COUNT($E177:Q177)&lt;$D$129),$D177/MIN($D$129,COUNT($C$168:$C$187)-COUNT($C$168:$C177)),"")</f>
        <v>0</v>
      </c>
      <c r="S177" s="61">
        <f>IF(AND($C177&lt;S$159,COUNT($E177:R177)&lt;$D$129),$D177/MIN($D$129,COUNT($C$168:$C$187)-COUNT($C$168:$C177)),"")</f>
        <v>0</v>
      </c>
      <c r="T177" s="61">
        <f>IF(AND($C177&lt;T$159,COUNT($E177:S177)&lt;$D$129),$D177/MIN($D$129,COUNT($C$168:$C$187)-COUNT($C$168:$C177)),"")</f>
        <v>0</v>
      </c>
      <c r="U177" s="61">
        <f>IF(AND($C177&lt;U$159,COUNT($E177:T177)&lt;$D$129),$D177/MIN($D$129,COUNT($C$168:$C$187)-COUNT($C$168:$C177)),"")</f>
        <v>0</v>
      </c>
      <c r="V177" s="61">
        <f>IF(AND($C177&lt;V$159,COUNT($E177:U177)&lt;$D$129),$D177/MIN($D$129,COUNT($C$168:$C$187)-COUNT($C$168:$C177)),"")</f>
        <v>0</v>
      </c>
      <c r="W177" s="61">
        <f>IF(AND($C177&lt;W$159,COUNT($E177:V177)&lt;$D$129),$D177/MIN($D$129,COUNT($C$168:$C$187)-COUNT($C$168:$C177)),"")</f>
        <v>0</v>
      </c>
      <c r="X177" s="61">
        <f>IF(AND($C177&lt;X$159,COUNT($E177:W177)&lt;$D$129),$D177/MIN($D$129,COUNT($C$168:$C$187)-COUNT($C$168:$C177)),"")</f>
        <v>0</v>
      </c>
      <c r="Y177" s="61">
        <f t="shared" si="47"/>
        <v>0</v>
      </c>
    </row>
    <row r="178" spans="1:26" x14ac:dyDescent="0.15">
      <c r="B178" s="69"/>
      <c r="C178" s="70">
        <v>40</v>
      </c>
      <c r="D178" s="60">
        <v>0</v>
      </c>
      <c r="E178" s="61" t="str">
        <f t="shared" si="46"/>
        <v/>
      </c>
      <c r="F178" s="61" t="str">
        <f>IF(AND($C178&lt;F$159,COUNT($E178:E178)&lt;$D$129),$D178/MIN($D$129,COUNT($C$168:$C$187)-COUNT($C$168:$C178)),"")</f>
        <v/>
      </c>
      <c r="G178" s="61" t="str">
        <f>IF(AND($C178&lt;G$159,COUNT($E178:F178)&lt;$D$129),$D178/MIN($D$129,COUNT($C$168:$C$187)-COUNT($C$168:$C178)),"")</f>
        <v/>
      </c>
      <c r="H178" s="61" t="str">
        <f>IF(AND($C178&lt;H$159,COUNT($E178:G178)&lt;$D$129),$D178/MIN($D$129,COUNT($C$168:$C$187)-COUNT($C$168:$C178)),"")</f>
        <v/>
      </c>
      <c r="I178" s="61" t="str">
        <f>IF(AND($C178&lt;I$159,COUNT($E178:H178)&lt;$D$129),$D178/MIN($D$129,COUNT($C$168:$C$187)-COUNT($C$168:$C178)),"")</f>
        <v/>
      </c>
      <c r="J178" s="61" t="str">
        <f>IF(AND($C178&lt;J$159,COUNT($E178:I178)&lt;$D$129),$D178/MIN($D$129,COUNT($C$168:$C$187)-COUNT($C$168:$C178)),"")</f>
        <v/>
      </c>
      <c r="K178" s="61" t="str">
        <f>IF(AND($C178&lt;K$159,COUNT($E178:J178)&lt;$D$129),$D178/MIN($D$129,COUNT($C$168:$C$187)-COUNT($C$168:$C178)),"")</f>
        <v/>
      </c>
      <c r="L178" s="61" t="str">
        <f>IF(AND($C178&lt;L$159,COUNT($E178:K178)&lt;$D$129),$D178/MIN($D$129,COUNT($C$168:$C$187)-COUNT($C$168:$C178)),"")</f>
        <v/>
      </c>
      <c r="M178" s="61" t="str">
        <f>IF(AND($C178&lt;M$159,COUNT($E178:L178)&lt;$D$129),$D178/MIN($D$129,COUNT($C$168:$C$187)-COUNT($C$168:$C178)),"")</f>
        <v/>
      </c>
      <c r="N178" s="61" t="str">
        <f>IF(AND($C178&lt;N$159,COUNT($E178:M178)&lt;$D$129),$D178/MIN($D$129,COUNT($C$168:$C$187)-COUNT($C$168:$C178)),"")</f>
        <v/>
      </c>
      <c r="O178" s="61" t="str">
        <f>IF(AND($C178&lt;O$159,COUNT($E178:N178)&lt;$D$129),$D178/MIN($D$129,COUNT($C$168:$C$187)-COUNT($C$168:$C178)),"")</f>
        <v/>
      </c>
      <c r="P178" s="61">
        <f>IF(AND($C178&lt;P$159,COUNT($E178:O178)&lt;$D$129),$D178/MIN($D$129,COUNT($C$168:$C$187)-COUNT($C$168:$C178)),"")</f>
        <v>0</v>
      </c>
      <c r="Q178" s="61">
        <f>IF(AND($C178&lt;Q$159,COUNT($E178:P178)&lt;$D$129),$D178/MIN($D$129,COUNT($C$168:$C$187)-COUNT($C$168:$C178)),"")</f>
        <v>0</v>
      </c>
      <c r="R178" s="61">
        <f>IF(AND($C178&lt;R$159,COUNT($E178:Q178)&lt;$D$129),$D178/MIN($D$129,COUNT($C$168:$C$187)-COUNT($C$168:$C178)),"")</f>
        <v>0</v>
      </c>
      <c r="S178" s="61">
        <f>IF(AND($C178&lt;S$159,COUNT($E178:R178)&lt;$D$129),$D178/MIN($D$129,COUNT($C$168:$C$187)-COUNT($C$168:$C178)),"")</f>
        <v>0</v>
      </c>
      <c r="T178" s="61">
        <f>IF(AND($C178&lt;T$159,COUNT($E178:S178)&lt;$D$129),$D178/MIN($D$129,COUNT($C$168:$C$187)-COUNT($C$168:$C178)),"")</f>
        <v>0</v>
      </c>
      <c r="U178" s="61">
        <f>IF(AND($C178&lt;U$159,COUNT($E178:T178)&lt;$D$129),$D178/MIN($D$129,COUNT($C$168:$C$187)-COUNT($C$168:$C178)),"")</f>
        <v>0</v>
      </c>
      <c r="V178" s="61">
        <f>IF(AND($C178&lt;V$159,COUNT($E178:U178)&lt;$D$129),$D178/MIN($D$129,COUNT($C$168:$C$187)-COUNT($C$168:$C178)),"")</f>
        <v>0</v>
      </c>
      <c r="W178" s="61">
        <f>IF(AND($C178&lt;W$159,COUNT($E178:V178)&lt;$D$129),$D178/MIN($D$129,COUNT($C$168:$C$187)-COUNT($C$168:$C178)),"")</f>
        <v>0</v>
      </c>
      <c r="X178" s="61">
        <f>IF(AND($C178&lt;X$159,COUNT($E178:W178)&lt;$D$129),$D178/MIN($D$129,COUNT($C$168:$C$187)-COUNT($C$168:$C178)),"")</f>
        <v>0</v>
      </c>
      <c r="Y178" s="61">
        <f t="shared" si="47"/>
        <v>0</v>
      </c>
    </row>
    <row r="179" spans="1:26" x14ac:dyDescent="0.15">
      <c r="B179" s="69"/>
      <c r="C179" s="70">
        <v>41</v>
      </c>
      <c r="D179" s="60">
        <v>0</v>
      </c>
      <c r="E179" s="61" t="str">
        <f t="shared" si="46"/>
        <v/>
      </c>
      <c r="F179" s="61" t="str">
        <f>IF(AND($C179&lt;F$159,COUNT($E179:E179)&lt;$D$129),$D179/MIN($D$129,COUNT($C$168:$C$187)-COUNT($C$168:$C179)),"")</f>
        <v/>
      </c>
      <c r="G179" s="61" t="str">
        <f>IF(AND($C179&lt;G$159,COUNT($E179:F179)&lt;$D$129),$D179/MIN($D$129,COUNT($C$168:$C$187)-COUNT($C$168:$C179)),"")</f>
        <v/>
      </c>
      <c r="H179" s="61" t="str">
        <f>IF(AND($C179&lt;H$159,COUNT($E179:G179)&lt;$D$129),$D179/MIN($D$129,COUNT($C$168:$C$187)-COUNT($C$168:$C179)),"")</f>
        <v/>
      </c>
      <c r="I179" s="61" t="str">
        <f>IF(AND($C179&lt;I$159,COUNT($E179:H179)&lt;$D$129),$D179/MIN($D$129,COUNT($C$168:$C$187)-COUNT($C$168:$C179)),"")</f>
        <v/>
      </c>
      <c r="J179" s="61" t="str">
        <f>IF(AND($C179&lt;J$159,COUNT($E179:I179)&lt;$D$129),$D179/MIN($D$129,COUNT($C$168:$C$187)-COUNT($C$168:$C179)),"")</f>
        <v/>
      </c>
      <c r="K179" s="61" t="str">
        <f>IF(AND($C179&lt;K$159,COUNT($E179:J179)&lt;$D$129),$D179/MIN($D$129,COUNT($C$168:$C$187)-COUNT($C$168:$C179)),"")</f>
        <v/>
      </c>
      <c r="L179" s="61" t="str">
        <f>IF(AND($C179&lt;L$159,COUNT($E179:K179)&lt;$D$129),$D179/MIN($D$129,COUNT($C$168:$C$187)-COUNT($C$168:$C179)),"")</f>
        <v/>
      </c>
      <c r="M179" s="61" t="str">
        <f>IF(AND($C179&lt;M$159,COUNT($E179:L179)&lt;$D$129),$D179/MIN($D$129,COUNT($C$168:$C$187)-COUNT($C$168:$C179)),"")</f>
        <v/>
      </c>
      <c r="N179" s="61" t="str">
        <f>IF(AND($C179&lt;N$159,COUNT($E179:M179)&lt;$D$129),$D179/MIN($D$129,COUNT($C$168:$C$187)-COUNT($C$168:$C179)),"")</f>
        <v/>
      </c>
      <c r="O179" s="61" t="str">
        <f>IF(AND($C179&lt;O$159,COUNT($E179:N179)&lt;$D$129),$D179/MIN($D$129,COUNT($C$168:$C$187)-COUNT($C$168:$C179)),"")</f>
        <v/>
      </c>
      <c r="P179" s="61" t="str">
        <f>IF(AND($C179&lt;P$159,COUNT($E179:O179)&lt;$D$129),$D179/MIN($D$129,COUNT($C$168:$C$187)-COUNT($C$168:$C179)),"")</f>
        <v/>
      </c>
      <c r="Q179" s="61">
        <f>IF(AND($C179&lt;Q$159,COUNT($E179:P179)&lt;$D$129),$D179/MIN($D$129,COUNT($C$168:$C$187)-COUNT($C$168:$C179)),"")</f>
        <v>0</v>
      </c>
      <c r="R179" s="61">
        <f>IF(AND($C179&lt;R$159,COUNT($E179:Q179)&lt;$D$129),$D179/MIN($D$129,COUNT($C$168:$C$187)-COUNT($C$168:$C179)),"")</f>
        <v>0</v>
      </c>
      <c r="S179" s="61">
        <f>IF(AND($C179&lt;S$159,COUNT($E179:R179)&lt;$D$129),$D179/MIN($D$129,COUNT($C$168:$C$187)-COUNT($C$168:$C179)),"")</f>
        <v>0</v>
      </c>
      <c r="T179" s="61">
        <f>IF(AND($C179&lt;T$159,COUNT($E179:S179)&lt;$D$129),$D179/MIN($D$129,COUNT($C$168:$C$187)-COUNT($C$168:$C179)),"")</f>
        <v>0</v>
      </c>
      <c r="U179" s="61">
        <f>IF(AND($C179&lt;U$159,COUNT($E179:T179)&lt;$D$129),$D179/MIN($D$129,COUNT($C$168:$C$187)-COUNT($C$168:$C179)),"")</f>
        <v>0</v>
      </c>
      <c r="V179" s="61">
        <f>IF(AND($C179&lt;V$159,COUNT($E179:U179)&lt;$D$129),$D179/MIN($D$129,COUNT($C$168:$C$187)-COUNT($C$168:$C179)),"")</f>
        <v>0</v>
      </c>
      <c r="W179" s="61">
        <f>IF(AND($C179&lt;W$159,COUNT($E179:V179)&lt;$D$129),$D179/MIN($D$129,COUNT($C$168:$C$187)-COUNT($C$168:$C179)),"")</f>
        <v>0</v>
      </c>
      <c r="X179" s="61">
        <f>IF(AND($C179&lt;X$159,COUNT($E179:W179)&lt;$D$129),$D179/MIN($D$129,COUNT($C$168:$C$187)-COUNT($C$168:$C179)),"")</f>
        <v>0</v>
      </c>
      <c r="Y179" s="61">
        <f t="shared" si="47"/>
        <v>0</v>
      </c>
    </row>
    <row r="180" spans="1:26" x14ac:dyDescent="0.15">
      <c r="B180" s="69"/>
      <c r="C180" s="70">
        <v>42</v>
      </c>
      <c r="D180" s="60">
        <v>0</v>
      </c>
      <c r="E180" s="61" t="str">
        <f t="shared" si="46"/>
        <v/>
      </c>
      <c r="F180" s="61" t="str">
        <f>IF(AND($C180&lt;F$159,COUNT($E180:E180)&lt;$D$129),$D180/MIN($D$129,COUNT($C$168:$C$187)-COUNT($C$168:$C180)),"")</f>
        <v/>
      </c>
      <c r="G180" s="61" t="str">
        <f>IF(AND($C180&lt;G$159,COUNT($E180:F180)&lt;$D$129),$D180/MIN($D$129,COUNT($C$168:$C$187)-COUNT($C$168:$C180)),"")</f>
        <v/>
      </c>
      <c r="H180" s="61" t="str">
        <f>IF(AND($C180&lt;H$159,COUNT($E180:G180)&lt;$D$129),$D180/MIN($D$129,COUNT($C$168:$C$187)-COUNT($C$168:$C180)),"")</f>
        <v/>
      </c>
      <c r="I180" s="61" t="str">
        <f>IF(AND($C180&lt;I$159,COUNT($E180:H180)&lt;$D$129),$D180/MIN($D$129,COUNT($C$168:$C$187)-COUNT($C$168:$C180)),"")</f>
        <v/>
      </c>
      <c r="J180" s="61" t="str">
        <f>IF(AND($C180&lt;J$159,COUNT($E180:I180)&lt;$D$129),$D180/MIN($D$129,COUNT($C$168:$C$187)-COUNT($C$168:$C180)),"")</f>
        <v/>
      </c>
      <c r="K180" s="61" t="str">
        <f>IF(AND($C180&lt;K$159,COUNT($E180:J180)&lt;$D$129),$D180/MIN($D$129,COUNT($C$168:$C$187)-COUNT($C$168:$C180)),"")</f>
        <v/>
      </c>
      <c r="L180" s="61" t="str">
        <f>IF(AND($C180&lt;L$159,COUNT($E180:K180)&lt;$D$129),$D180/MIN($D$129,COUNT($C$168:$C$187)-COUNT($C$168:$C180)),"")</f>
        <v/>
      </c>
      <c r="M180" s="61" t="str">
        <f>IF(AND($C180&lt;M$159,COUNT($E180:L180)&lt;$D$129),$D180/MIN($D$129,COUNT($C$168:$C$187)-COUNT($C$168:$C180)),"")</f>
        <v/>
      </c>
      <c r="N180" s="61" t="str">
        <f>IF(AND($C180&lt;N$159,COUNT($E180:M180)&lt;$D$129),$D180/MIN($D$129,COUNT($C$168:$C$187)-COUNT($C$168:$C180)),"")</f>
        <v/>
      </c>
      <c r="O180" s="61" t="str">
        <f>IF(AND($C180&lt;O$159,COUNT($E180:N180)&lt;$D$129),$D180/MIN($D$129,COUNT($C$168:$C$187)-COUNT($C$168:$C180)),"")</f>
        <v/>
      </c>
      <c r="P180" s="61" t="str">
        <f>IF(AND($C180&lt;P$159,COUNT($E180:O180)&lt;$D$129),$D180/MIN($D$129,COUNT($C$168:$C$187)-COUNT($C$168:$C180)),"")</f>
        <v/>
      </c>
      <c r="Q180" s="61" t="str">
        <f>IF(AND($C180&lt;Q$159,COUNT($E180:P180)&lt;$D$129),$D180/MIN($D$129,COUNT($C$168:$C$187)-COUNT($C$168:$C180)),"")</f>
        <v/>
      </c>
      <c r="R180" s="61">
        <f>IF(AND($C180&lt;R$159,COUNT($E180:Q180)&lt;$D$129),$D180/MIN($D$129,COUNT($C$168:$C$187)-COUNT($C$168:$C180)),"")</f>
        <v>0</v>
      </c>
      <c r="S180" s="61">
        <f>IF(AND($C180&lt;S$159,COUNT($E180:R180)&lt;$D$129),$D180/MIN($D$129,COUNT($C$168:$C$187)-COUNT($C$168:$C180)),"")</f>
        <v>0</v>
      </c>
      <c r="T180" s="61">
        <f>IF(AND($C180&lt;T$159,COUNT($E180:S180)&lt;$D$129),$D180/MIN($D$129,COUNT($C$168:$C$187)-COUNT($C$168:$C180)),"")</f>
        <v>0</v>
      </c>
      <c r="U180" s="61">
        <f>IF(AND($C180&lt;U$159,COUNT($E180:T180)&lt;$D$129),$D180/MIN($D$129,COUNT($C$168:$C$187)-COUNT($C$168:$C180)),"")</f>
        <v>0</v>
      </c>
      <c r="V180" s="61">
        <f>IF(AND($C180&lt;V$159,COUNT($E180:U180)&lt;$D$129),$D180/MIN($D$129,COUNT($C$168:$C$187)-COUNT($C$168:$C180)),"")</f>
        <v>0</v>
      </c>
      <c r="W180" s="61">
        <f>IF(AND($C180&lt;W$159,COUNT($E180:V180)&lt;$D$129),$D180/MIN($D$129,COUNT($C$168:$C$187)-COUNT($C$168:$C180)),"")</f>
        <v>0</v>
      </c>
      <c r="X180" s="61">
        <f>IF(AND($C180&lt;X$159,COUNT($E180:W180)&lt;$D$129),$D180/MIN($D$129,COUNT($C$168:$C$187)-COUNT($C$168:$C180)),"")</f>
        <v>0</v>
      </c>
      <c r="Y180" s="61">
        <f t="shared" si="47"/>
        <v>0</v>
      </c>
    </row>
    <row r="181" spans="1:26" x14ac:dyDescent="0.15">
      <c r="B181" s="69"/>
      <c r="C181" s="70">
        <v>43</v>
      </c>
      <c r="D181" s="60">
        <v>0</v>
      </c>
      <c r="E181" s="61" t="str">
        <f t="shared" si="46"/>
        <v/>
      </c>
      <c r="F181" s="61" t="str">
        <f>IF(AND($C181&lt;F$159,COUNT($E181:E181)&lt;$D$129),$D181/MIN($D$129,COUNT($C$168:$C$187)-COUNT($C$168:$C181)),"")</f>
        <v/>
      </c>
      <c r="G181" s="61" t="str">
        <f>IF(AND($C181&lt;G$159,COUNT($E181:F181)&lt;$D$129),$D181/MIN($D$129,COUNT($C$168:$C$187)-COUNT($C$168:$C181)),"")</f>
        <v/>
      </c>
      <c r="H181" s="61" t="str">
        <f>IF(AND($C181&lt;H$159,COUNT($E181:G181)&lt;$D$129),$D181/MIN($D$129,COUNT($C$168:$C$187)-COUNT($C$168:$C181)),"")</f>
        <v/>
      </c>
      <c r="I181" s="61" t="str">
        <f>IF(AND($C181&lt;I$159,COUNT($E181:H181)&lt;$D$129),$D181/MIN($D$129,COUNT($C$168:$C$187)-COUNT($C$168:$C181)),"")</f>
        <v/>
      </c>
      <c r="J181" s="61" t="str">
        <f>IF(AND($C181&lt;J$159,COUNT($E181:I181)&lt;$D$129),$D181/MIN($D$129,COUNT($C$168:$C$187)-COUNT($C$168:$C181)),"")</f>
        <v/>
      </c>
      <c r="K181" s="61" t="str">
        <f>IF(AND($C181&lt;K$159,COUNT($E181:J181)&lt;$D$129),$D181/MIN($D$129,COUNT($C$168:$C$187)-COUNT($C$168:$C181)),"")</f>
        <v/>
      </c>
      <c r="L181" s="61" t="str">
        <f>IF(AND($C181&lt;L$159,COUNT($E181:K181)&lt;$D$129),$D181/MIN($D$129,COUNT($C$168:$C$187)-COUNT($C$168:$C181)),"")</f>
        <v/>
      </c>
      <c r="M181" s="61" t="str">
        <f>IF(AND($C181&lt;M$159,COUNT($E181:L181)&lt;$D$129),$D181/MIN($D$129,COUNT($C$168:$C$187)-COUNT($C$168:$C181)),"")</f>
        <v/>
      </c>
      <c r="N181" s="61" t="str">
        <f>IF(AND($C181&lt;N$159,COUNT($E181:M181)&lt;$D$129),$D181/MIN($D$129,COUNT($C$168:$C$187)-COUNT($C$168:$C181)),"")</f>
        <v/>
      </c>
      <c r="O181" s="61" t="str">
        <f>IF(AND($C181&lt;O$159,COUNT($E181:N181)&lt;$D$129),$D181/MIN($D$129,COUNT($C$168:$C$187)-COUNT($C$168:$C181)),"")</f>
        <v/>
      </c>
      <c r="P181" s="61" t="str">
        <f>IF(AND($C181&lt;P$159,COUNT($E181:O181)&lt;$D$129),$D181/MIN($D$129,COUNT($C$168:$C$187)-COUNT($C$168:$C181)),"")</f>
        <v/>
      </c>
      <c r="Q181" s="61" t="str">
        <f>IF(AND($C181&lt;Q$159,COUNT($E181:P181)&lt;$D$129),$D181/MIN($D$129,COUNT($C$168:$C$187)-COUNT($C$168:$C181)),"")</f>
        <v/>
      </c>
      <c r="R181" s="61" t="str">
        <f>IF(AND($C181&lt;R$159,COUNT($E181:Q181)&lt;$D$129),$D181/MIN($D$129,COUNT($C$168:$C$187)-COUNT($C$168:$C181)),"")</f>
        <v/>
      </c>
      <c r="S181" s="61">
        <f>IF(AND($C181&lt;S$159,COUNT($E181:R181)&lt;$D$129),$D181/MIN($D$129,COUNT($C$168:$C$187)-COUNT($C$168:$C181)),"")</f>
        <v>0</v>
      </c>
      <c r="T181" s="61">
        <f>IF(AND($C181&lt;T$159,COUNT($E181:S181)&lt;$D$129),$D181/MIN($D$129,COUNT($C$168:$C$187)-COUNT($C$168:$C181)),"")</f>
        <v>0</v>
      </c>
      <c r="U181" s="61">
        <f>IF(AND($C181&lt;U$159,COUNT($E181:T181)&lt;$D$129),$D181/MIN($D$129,COUNT($C$168:$C$187)-COUNT($C$168:$C181)),"")</f>
        <v>0</v>
      </c>
      <c r="V181" s="61">
        <f>IF(AND($C181&lt;V$159,COUNT($E181:U181)&lt;$D$129),$D181/MIN($D$129,COUNT($C$168:$C$187)-COUNT($C$168:$C181)),"")</f>
        <v>0</v>
      </c>
      <c r="W181" s="61">
        <f>IF(AND($C181&lt;W$159,COUNT($E181:V181)&lt;$D$129),$D181/MIN($D$129,COUNT($C$168:$C$187)-COUNT($C$168:$C181)),"")</f>
        <v>0</v>
      </c>
      <c r="X181" s="61">
        <f>IF(AND($C181&lt;X$159,COUNT($E181:W181)&lt;$D$129),$D181/MIN($D$129,COUNT($C$168:$C$187)-COUNT($C$168:$C181)),"")</f>
        <v>0</v>
      </c>
      <c r="Y181" s="61">
        <f t="shared" si="47"/>
        <v>0</v>
      </c>
    </row>
    <row r="182" spans="1:26" x14ac:dyDescent="0.15">
      <c r="B182" s="69"/>
      <c r="C182" s="70">
        <v>44</v>
      </c>
      <c r="D182" s="60">
        <v>0</v>
      </c>
      <c r="E182" s="61" t="str">
        <f t="shared" si="46"/>
        <v/>
      </c>
      <c r="F182" s="61" t="str">
        <f>IF(AND($C182&lt;F$159,COUNT($E182:E182)&lt;$D$129),$D182/MIN($D$129,COUNT($C$168:$C$187)-COUNT($C$168:$C182)),"")</f>
        <v/>
      </c>
      <c r="G182" s="61" t="str">
        <f>IF(AND($C182&lt;G$159,COUNT($E182:F182)&lt;$D$129),$D182/MIN($D$129,COUNT($C$168:$C$187)-COUNT($C$168:$C182)),"")</f>
        <v/>
      </c>
      <c r="H182" s="61" t="str">
        <f>IF(AND($C182&lt;H$159,COUNT($E182:G182)&lt;$D$129),$D182/MIN($D$129,COUNT($C$168:$C$187)-COUNT($C$168:$C182)),"")</f>
        <v/>
      </c>
      <c r="I182" s="61" t="str">
        <f>IF(AND($C182&lt;I$159,COUNT($E182:H182)&lt;$D$129),$D182/MIN($D$129,COUNT($C$168:$C$187)-COUNT($C$168:$C182)),"")</f>
        <v/>
      </c>
      <c r="J182" s="61" t="str">
        <f>IF(AND($C182&lt;J$159,COUNT($E182:I182)&lt;$D$129),$D182/MIN($D$129,COUNT($C$168:$C$187)-COUNT($C$168:$C182)),"")</f>
        <v/>
      </c>
      <c r="K182" s="61" t="str">
        <f>IF(AND($C182&lt;K$159,COUNT($E182:J182)&lt;$D$129),$D182/MIN($D$129,COUNT($C$168:$C$187)-COUNT($C$168:$C182)),"")</f>
        <v/>
      </c>
      <c r="L182" s="61" t="str">
        <f>IF(AND($C182&lt;L$159,COUNT($E182:K182)&lt;$D$129),$D182/MIN($D$129,COUNT($C$168:$C$187)-COUNT($C$168:$C182)),"")</f>
        <v/>
      </c>
      <c r="M182" s="61" t="str">
        <f>IF(AND($C182&lt;M$159,COUNT($E182:L182)&lt;$D$129),$D182/MIN($D$129,COUNT($C$168:$C$187)-COUNT($C$168:$C182)),"")</f>
        <v/>
      </c>
      <c r="N182" s="61" t="str">
        <f>IF(AND($C182&lt;N$159,COUNT($E182:M182)&lt;$D$129),$D182/MIN($D$129,COUNT($C$168:$C$187)-COUNT($C$168:$C182)),"")</f>
        <v/>
      </c>
      <c r="O182" s="61" t="str">
        <f>IF(AND($C182&lt;O$159,COUNT($E182:N182)&lt;$D$129),$D182/MIN($D$129,COUNT($C$168:$C$187)-COUNT($C$168:$C182)),"")</f>
        <v/>
      </c>
      <c r="P182" s="61" t="str">
        <f>IF(AND($C182&lt;P$159,COUNT($E182:O182)&lt;$D$129),$D182/MIN($D$129,COUNT($C$168:$C$187)-COUNT($C$168:$C182)),"")</f>
        <v/>
      </c>
      <c r="Q182" s="61" t="str">
        <f>IF(AND($C182&lt;Q$159,COUNT($E182:P182)&lt;$D$129),$D182/MIN($D$129,COUNT($C$168:$C$187)-COUNT($C$168:$C182)),"")</f>
        <v/>
      </c>
      <c r="R182" s="61" t="str">
        <f>IF(AND($C182&lt;R$159,COUNT($E182:Q182)&lt;$D$129),$D182/MIN($D$129,COUNT($C$168:$C$187)-COUNT($C$168:$C182)),"")</f>
        <v/>
      </c>
      <c r="S182" s="61" t="str">
        <f>IF(AND($C182&lt;S$159,COUNT($E182:R182)&lt;$D$129),$D182/MIN($D$129,COUNT($C$168:$C$187)-COUNT($C$168:$C182)),"")</f>
        <v/>
      </c>
      <c r="T182" s="61">
        <f>IF(AND($C182&lt;T$159,COUNT($E182:S182)&lt;$D$129),$D182/MIN($D$129,COUNT($C$168:$C$187)-COUNT($C$168:$C182)),"")</f>
        <v>0</v>
      </c>
      <c r="U182" s="61">
        <f>IF(AND($C182&lt;U$159,COUNT($E182:T182)&lt;$D$129),$D182/MIN($D$129,COUNT($C$168:$C$187)-COUNT($C$168:$C182)),"")</f>
        <v>0</v>
      </c>
      <c r="V182" s="61">
        <f>IF(AND($C182&lt;V$159,COUNT($E182:U182)&lt;$D$129),$D182/MIN($D$129,COUNT($C$168:$C$187)-COUNT($C$168:$C182)),"")</f>
        <v>0</v>
      </c>
      <c r="W182" s="61">
        <f>IF(AND($C182&lt;W$159,COUNT($E182:V182)&lt;$D$129),$D182/MIN($D$129,COUNT($C$168:$C$187)-COUNT($C$168:$C182)),"")</f>
        <v>0</v>
      </c>
      <c r="X182" s="61">
        <f>IF(AND($C182&lt;X$159,COUNT($E182:W182)&lt;$D$129),$D182/MIN($D$129,COUNT($C$168:$C$187)-COUNT($C$168:$C182)),"")</f>
        <v>0</v>
      </c>
      <c r="Y182" s="61">
        <f t="shared" si="47"/>
        <v>0</v>
      </c>
    </row>
    <row r="183" spans="1:26" x14ac:dyDescent="0.15">
      <c r="B183" s="69"/>
      <c r="C183" s="70">
        <v>45</v>
      </c>
      <c r="D183" s="60">
        <v>0</v>
      </c>
      <c r="E183" s="61" t="str">
        <f t="shared" si="46"/>
        <v/>
      </c>
      <c r="F183" s="61" t="str">
        <f>IF(AND($C183&lt;F$159,COUNT($E183:E183)&lt;$D$129),$D183/MIN($D$129,COUNT($C$168:$C$187)-COUNT($C$168:$C183)),"")</f>
        <v/>
      </c>
      <c r="G183" s="61" t="str">
        <f>IF(AND($C183&lt;G$159,COUNT($E183:F183)&lt;$D$129),$D183/MIN($D$129,COUNT($C$168:$C$187)-COUNT($C$168:$C183)),"")</f>
        <v/>
      </c>
      <c r="H183" s="61" t="str">
        <f>IF(AND($C183&lt;H$159,COUNT($E183:G183)&lt;$D$129),$D183/MIN($D$129,COUNT($C$168:$C$187)-COUNT($C$168:$C183)),"")</f>
        <v/>
      </c>
      <c r="I183" s="61" t="str">
        <f>IF(AND($C183&lt;I$159,COUNT($E183:H183)&lt;$D$129),$D183/MIN($D$129,COUNT($C$168:$C$187)-COUNT($C$168:$C183)),"")</f>
        <v/>
      </c>
      <c r="J183" s="61" t="str">
        <f>IF(AND($C183&lt;J$159,COUNT($E183:I183)&lt;$D$129),$D183/MIN($D$129,COUNT($C$168:$C$187)-COUNT($C$168:$C183)),"")</f>
        <v/>
      </c>
      <c r="K183" s="61" t="str">
        <f>IF(AND($C183&lt;K$159,COUNT($E183:J183)&lt;$D$129),$D183/MIN($D$129,COUNT($C$168:$C$187)-COUNT($C$168:$C183)),"")</f>
        <v/>
      </c>
      <c r="L183" s="61" t="str">
        <f>IF(AND($C183&lt;L$159,COUNT($E183:K183)&lt;$D$129),$D183/MIN($D$129,COUNT($C$168:$C$187)-COUNT($C$168:$C183)),"")</f>
        <v/>
      </c>
      <c r="M183" s="61" t="str">
        <f>IF(AND($C183&lt;M$159,COUNT($E183:L183)&lt;$D$129),$D183/MIN($D$129,COUNT($C$168:$C$187)-COUNT($C$168:$C183)),"")</f>
        <v/>
      </c>
      <c r="N183" s="61" t="str">
        <f>IF(AND($C183&lt;N$159,COUNT($E183:M183)&lt;$D$129),$D183/MIN($D$129,COUNT($C$168:$C$187)-COUNT($C$168:$C183)),"")</f>
        <v/>
      </c>
      <c r="O183" s="61" t="str">
        <f>IF(AND($C183&lt;O$159,COUNT($E183:N183)&lt;$D$129),$D183/MIN($D$129,COUNT($C$168:$C$187)-COUNT($C$168:$C183)),"")</f>
        <v/>
      </c>
      <c r="P183" s="61" t="str">
        <f>IF(AND($C183&lt;P$159,COUNT($E183:O183)&lt;$D$129),$D183/MIN($D$129,COUNT($C$168:$C$187)-COUNT($C$168:$C183)),"")</f>
        <v/>
      </c>
      <c r="Q183" s="61" t="str">
        <f>IF(AND($C183&lt;Q$159,COUNT($E183:P183)&lt;$D$129),$D183/MIN($D$129,COUNT($C$168:$C$187)-COUNT($C$168:$C183)),"")</f>
        <v/>
      </c>
      <c r="R183" s="61" t="str">
        <f>IF(AND($C183&lt;R$159,COUNT($E183:Q183)&lt;$D$129),$D183/MIN($D$129,COUNT($C$168:$C$187)-COUNT($C$168:$C183)),"")</f>
        <v/>
      </c>
      <c r="S183" s="61" t="str">
        <f>IF(AND($C183&lt;S$159,COUNT($E183:R183)&lt;$D$129),$D183/MIN($D$129,COUNT($C$168:$C$187)-COUNT($C$168:$C183)),"")</f>
        <v/>
      </c>
      <c r="T183" s="61" t="str">
        <f>IF(AND($C183&lt;T$159,COUNT($E183:S183)&lt;$D$129),$D183/MIN($D$129,COUNT($C$168:$C$187)-COUNT($C$168:$C183)),"")</f>
        <v/>
      </c>
      <c r="U183" s="61">
        <f>IF(AND($C183&lt;U$159,COUNT($E183:T183)&lt;$D$129),$D183/MIN($D$129,COUNT($C$168:$C$187)-COUNT($C$168:$C183)),"")</f>
        <v>0</v>
      </c>
      <c r="V183" s="61">
        <f>IF(AND($C183&lt;V$159,COUNT($E183:U183)&lt;$D$129),$D183/MIN($D$129,COUNT($C$168:$C$187)-COUNT($C$168:$C183)),"")</f>
        <v>0</v>
      </c>
      <c r="W183" s="61">
        <f>IF(AND($C183&lt;W$159,COUNT($E183:V183)&lt;$D$129),$D183/MIN($D$129,COUNT($C$168:$C$187)-COUNT($C$168:$C183)),"")</f>
        <v>0</v>
      </c>
      <c r="X183" s="61">
        <f>IF(AND($C183&lt;X$159,COUNT($E183:W183)&lt;$D$129),$D183/MIN($D$129,COUNT($C$168:$C$187)-COUNT($C$168:$C183)),"")</f>
        <v>0</v>
      </c>
      <c r="Y183" s="61">
        <f t="shared" si="47"/>
        <v>0</v>
      </c>
    </row>
    <row r="184" spans="1:26" x14ac:dyDescent="0.15">
      <c r="B184" s="69"/>
      <c r="C184" s="70">
        <v>46</v>
      </c>
      <c r="D184" s="60">
        <v>0</v>
      </c>
      <c r="E184" s="61" t="str">
        <f t="shared" si="46"/>
        <v/>
      </c>
      <c r="F184" s="61" t="str">
        <f>IF(AND($C184&lt;F$159,COUNT($E184:E184)&lt;$D$129),$D184/MIN($D$129,COUNT($C$168:$C$187)-COUNT($C$168:$C184)),"")</f>
        <v/>
      </c>
      <c r="G184" s="61" t="str">
        <f>IF(AND($C184&lt;G$159,COUNT($E184:F184)&lt;$D$129),$D184/MIN($D$129,COUNT($C$168:$C$187)-COUNT($C$168:$C184)),"")</f>
        <v/>
      </c>
      <c r="H184" s="61" t="str">
        <f>IF(AND($C184&lt;H$159,COUNT($E184:G184)&lt;$D$129),$D184/MIN($D$129,COUNT($C$168:$C$187)-COUNT($C$168:$C184)),"")</f>
        <v/>
      </c>
      <c r="I184" s="61" t="str">
        <f>IF(AND($C184&lt;I$159,COUNT($E184:H184)&lt;$D$129),$D184/MIN($D$129,COUNT($C$168:$C$187)-COUNT($C$168:$C184)),"")</f>
        <v/>
      </c>
      <c r="J184" s="61" t="str">
        <f>IF(AND($C184&lt;J$159,COUNT($E184:I184)&lt;$D$129),$D184/MIN($D$129,COUNT($C$168:$C$187)-COUNT($C$168:$C184)),"")</f>
        <v/>
      </c>
      <c r="K184" s="61" t="str">
        <f>IF(AND($C184&lt;K$159,COUNT($E184:J184)&lt;$D$129),$D184/MIN($D$129,COUNT($C$168:$C$187)-COUNT($C$168:$C184)),"")</f>
        <v/>
      </c>
      <c r="L184" s="61" t="str">
        <f>IF(AND($C184&lt;L$159,COUNT($E184:K184)&lt;$D$129),$D184/MIN($D$129,COUNT($C$168:$C$187)-COUNT($C$168:$C184)),"")</f>
        <v/>
      </c>
      <c r="M184" s="61" t="str">
        <f>IF(AND($C184&lt;M$159,COUNT($E184:L184)&lt;$D$129),$D184/MIN($D$129,COUNT($C$168:$C$187)-COUNT($C$168:$C184)),"")</f>
        <v/>
      </c>
      <c r="N184" s="61" t="str">
        <f>IF(AND($C184&lt;N$159,COUNT($E184:M184)&lt;$D$129),$D184/MIN($D$129,COUNT($C$168:$C$187)-COUNT($C$168:$C184)),"")</f>
        <v/>
      </c>
      <c r="O184" s="61" t="str">
        <f>IF(AND($C184&lt;O$159,COUNT($E184:N184)&lt;$D$129),$D184/MIN($D$129,COUNT($C$168:$C$187)-COUNT($C$168:$C184)),"")</f>
        <v/>
      </c>
      <c r="P184" s="61" t="str">
        <f>IF(AND($C184&lt;P$159,COUNT($E184:O184)&lt;$D$129),$D184/MIN($D$129,COUNT($C$168:$C$187)-COUNT($C$168:$C184)),"")</f>
        <v/>
      </c>
      <c r="Q184" s="61" t="str">
        <f>IF(AND($C184&lt;Q$159,COUNT($E184:P184)&lt;$D$129),$D184/MIN($D$129,COUNT($C$168:$C$187)-COUNT($C$168:$C184)),"")</f>
        <v/>
      </c>
      <c r="R184" s="61" t="str">
        <f>IF(AND($C184&lt;R$159,COUNT($E184:Q184)&lt;$D$129),$D184/MIN($D$129,COUNT($C$168:$C$187)-COUNT($C$168:$C184)),"")</f>
        <v/>
      </c>
      <c r="S184" s="61" t="str">
        <f>IF(AND($C184&lt;S$159,COUNT($E184:R184)&lt;$D$129),$D184/MIN($D$129,COUNT($C$168:$C$187)-COUNT($C$168:$C184)),"")</f>
        <v/>
      </c>
      <c r="T184" s="61" t="str">
        <f>IF(AND($C184&lt;T$159,COUNT($E184:S184)&lt;$D$129),$D184/MIN($D$129,COUNT($C$168:$C$187)-COUNT($C$168:$C184)),"")</f>
        <v/>
      </c>
      <c r="U184" s="61" t="str">
        <f>IF(AND($C184&lt;U$159,COUNT($E184:T184)&lt;$D$129),$D184/MIN($D$129,COUNT($C$168:$C$187)-COUNT($C$168:$C184)),"")</f>
        <v/>
      </c>
      <c r="V184" s="61">
        <f>IF(AND($C184&lt;V$159,COUNT($E184:U184)&lt;$D$129),$D184/MIN($D$129,COUNT($C$168:$C$187)-COUNT($C$168:$C184)),"")</f>
        <v>0</v>
      </c>
      <c r="W184" s="61">
        <f>IF(AND($C184&lt;W$159,COUNT($E184:V184)&lt;$D$129),$D184/MIN($D$129,COUNT($C$168:$C$187)-COUNT($C$168:$C184)),"")</f>
        <v>0</v>
      </c>
      <c r="X184" s="61">
        <f>IF(AND($C184&lt;X$159,COUNT($E184:W184)&lt;$D$129),$D184/MIN($D$129,COUNT($C$168:$C$187)-COUNT($C$168:$C184)),"")</f>
        <v>0</v>
      </c>
      <c r="Y184" s="61">
        <f t="shared" si="47"/>
        <v>0</v>
      </c>
    </row>
    <row r="185" spans="1:26" x14ac:dyDescent="0.15">
      <c r="B185" s="69"/>
      <c r="C185" s="70">
        <v>47</v>
      </c>
      <c r="D185" s="60">
        <v>0</v>
      </c>
      <c r="E185" s="61" t="str">
        <f t="shared" si="46"/>
        <v/>
      </c>
      <c r="F185" s="61" t="str">
        <f>IF(AND($C185&lt;F$159,COUNT($E185:E185)&lt;$D$129),$D185/MIN($D$129,COUNT($C$168:$C$187)-COUNT($C$168:$C185)),"")</f>
        <v/>
      </c>
      <c r="G185" s="61" t="str">
        <f>IF(AND($C185&lt;G$159,COUNT($E185:F185)&lt;$D$129),$D185/MIN($D$129,COUNT($C$168:$C$187)-COUNT($C$168:$C185)),"")</f>
        <v/>
      </c>
      <c r="H185" s="61" t="str">
        <f>IF(AND($C185&lt;H$159,COUNT($E185:G185)&lt;$D$129),$D185/MIN($D$129,COUNT($C$168:$C$187)-COUNT($C$168:$C185)),"")</f>
        <v/>
      </c>
      <c r="I185" s="61" t="str">
        <f>IF(AND($C185&lt;I$159,COUNT($E185:H185)&lt;$D$129),$D185/MIN($D$129,COUNT($C$168:$C$187)-COUNT($C$168:$C185)),"")</f>
        <v/>
      </c>
      <c r="J185" s="61" t="str">
        <f>IF(AND($C185&lt;J$159,COUNT($E185:I185)&lt;$D$129),$D185/MIN($D$129,COUNT($C$168:$C$187)-COUNT($C$168:$C185)),"")</f>
        <v/>
      </c>
      <c r="K185" s="61" t="str">
        <f>IF(AND($C185&lt;K$159,COUNT($E185:J185)&lt;$D$129),$D185/MIN($D$129,COUNT($C$168:$C$187)-COUNT($C$168:$C185)),"")</f>
        <v/>
      </c>
      <c r="L185" s="61" t="str">
        <f>IF(AND($C185&lt;L$159,COUNT($E185:K185)&lt;$D$129),$D185/MIN($D$129,COUNT($C$168:$C$187)-COUNT($C$168:$C185)),"")</f>
        <v/>
      </c>
      <c r="M185" s="61" t="str">
        <f>IF(AND($C185&lt;M$159,COUNT($E185:L185)&lt;$D$129),$D185/MIN($D$129,COUNT($C$168:$C$187)-COUNT($C$168:$C185)),"")</f>
        <v/>
      </c>
      <c r="N185" s="61" t="str">
        <f>IF(AND($C185&lt;N$159,COUNT($E185:M185)&lt;$D$129),$D185/MIN($D$129,COUNT($C$168:$C$187)-COUNT($C$168:$C185)),"")</f>
        <v/>
      </c>
      <c r="O185" s="61" t="str">
        <f>IF(AND($C185&lt;O$159,COUNT($E185:N185)&lt;$D$129),$D185/MIN($D$129,COUNT($C$168:$C$187)-COUNT($C$168:$C185)),"")</f>
        <v/>
      </c>
      <c r="P185" s="61" t="str">
        <f>IF(AND($C185&lt;P$159,COUNT($E185:O185)&lt;$D$129),$D185/MIN($D$129,COUNT($C$168:$C$187)-COUNT($C$168:$C185)),"")</f>
        <v/>
      </c>
      <c r="Q185" s="61" t="str">
        <f>IF(AND($C185&lt;Q$159,COUNT($E185:P185)&lt;$D$129),$D185/MIN($D$129,COUNT($C$168:$C$187)-COUNT($C$168:$C185)),"")</f>
        <v/>
      </c>
      <c r="R185" s="61" t="str">
        <f>IF(AND($C185&lt;R$159,COUNT($E185:Q185)&lt;$D$129),$D185/MIN($D$129,COUNT($C$168:$C$187)-COUNT($C$168:$C185)),"")</f>
        <v/>
      </c>
      <c r="S185" s="61" t="str">
        <f>IF(AND($C185&lt;S$159,COUNT($E185:R185)&lt;$D$129),$D185/MIN($D$129,COUNT($C$168:$C$187)-COUNT($C$168:$C185)),"")</f>
        <v/>
      </c>
      <c r="T185" s="61" t="str">
        <f>IF(AND($C185&lt;T$159,COUNT($E185:S185)&lt;$D$129),$D185/MIN($D$129,COUNT($C$168:$C$187)-COUNT($C$168:$C185)),"")</f>
        <v/>
      </c>
      <c r="U185" s="61" t="str">
        <f>IF(AND($C185&lt;U$159,COUNT($E185:T185)&lt;$D$129),$D185/MIN($D$129,COUNT($C$168:$C$187)-COUNT($C$168:$C185)),"")</f>
        <v/>
      </c>
      <c r="V185" s="61" t="str">
        <f>IF(AND($C185&lt;V$159,COUNT($E185:U185)&lt;$D$129),$D185/MIN($D$129,COUNT($C$168:$C$187)-COUNT($C$168:$C185)),"")</f>
        <v/>
      </c>
      <c r="W185" s="61">
        <f>IF(AND($C185&lt;W$159,COUNT($E185:V185)&lt;$D$129),$D185/MIN($D$129,COUNT($C$168:$C$187)-COUNT($C$168:$C185)),"")</f>
        <v>0</v>
      </c>
      <c r="X185" s="61">
        <f>IF(AND($C185&lt;X$159,COUNT($E185:W185)&lt;$D$129),$D185/MIN($D$129,COUNT($C$168:$C$187)-COUNT($C$168:$C185)),"")</f>
        <v>0</v>
      </c>
      <c r="Y185" s="61">
        <f t="shared" si="47"/>
        <v>0</v>
      </c>
    </row>
    <row r="186" spans="1:26" x14ac:dyDescent="0.15">
      <c r="B186" s="69"/>
      <c r="C186" s="70">
        <v>48</v>
      </c>
      <c r="D186" s="60">
        <v>0</v>
      </c>
      <c r="E186" s="61" t="str">
        <f t="shared" si="46"/>
        <v/>
      </c>
      <c r="F186" s="61" t="str">
        <f>IF(AND($C186&lt;F$159,COUNT($E186:E186)&lt;$D$129),$D186/MIN($D$129,COUNT($C$168:$C$187)-COUNT($C$168:$C186)),"")</f>
        <v/>
      </c>
      <c r="G186" s="61" t="str">
        <f>IF(AND($C186&lt;G$159,COUNT($E186:F186)&lt;$D$129),$D186/MIN($D$129,COUNT($C$168:$C$187)-COUNT($C$168:$C186)),"")</f>
        <v/>
      </c>
      <c r="H186" s="61" t="str">
        <f>IF(AND($C186&lt;H$159,COUNT($E186:G186)&lt;$D$129),$D186/MIN($D$129,COUNT($C$168:$C$187)-COUNT($C$168:$C186)),"")</f>
        <v/>
      </c>
      <c r="I186" s="61" t="str">
        <f>IF(AND($C186&lt;I$159,COUNT($E186:H186)&lt;$D$129),$D186/MIN($D$129,COUNT($C$168:$C$187)-COUNT($C$168:$C186)),"")</f>
        <v/>
      </c>
      <c r="J186" s="61" t="str">
        <f>IF(AND($C186&lt;J$159,COUNT($E186:I186)&lt;$D$129),$D186/MIN($D$129,COUNT($C$168:$C$187)-COUNT($C$168:$C186)),"")</f>
        <v/>
      </c>
      <c r="K186" s="61" t="str">
        <f>IF(AND($C186&lt;K$159,COUNT($E186:J186)&lt;$D$129),$D186/MIN($D$129,COUNT($C$168:$C$187)-COUNT($C$168:$C186)),"")</f>
        <v/>
      </c>
      <c r="L186" s="61" t="str">
        <f>IF(AND($C186&lt;L$159,COUNT($E186:K186)&lt;$D$129),$D186/MIN($D$129,COUNT($C$168:$C$187)-COUNT($C$168:$C186)),"")</f>
        <v/>
      </c>
      <c r="M186" s="61" t="str">
        <f>IF(AND($C186&lt;M$159,COUNT($E186:L186)&lt;$D$129),$D186/MIN($D$129,COUNT($C$168:$C$187)-COUNT($C$168:$C186)),"")</f>
        <v/>
      </c>
      <c r="N186" s="61" t="str">
        <f>IF(AND($C186&lt;N$159,COUNT($E186:M186)&lt;$D$129),$D186/MIN($D$129,COUNT($C$168:$C$187)-COUNT($C$168:$C186)),"")</f>
        <v/>
      </c>
      <c r="O186" s="61" t="str">
        <f>IF(AND($C186&lt;O$159,COUNT($E186:N186)&lt;$D$129),$D186/MIN($D$129,COUNT($C$168:$C$187)-COUNT($C$168:$C186)),"")</f>
        <v/>
      </c>
      <c r="P186" s="61" t="str">
        <f>IF(AND($C186&lt;P$159,COUNT($E186:O186)&lt;$D$129),$D186/MIN($D$129,COUNT($C$168:$C$187)-COUNT($C$168:$C186)),"")</f>
        <v/>
      </c>
      <c r="Q186" s="61" t="str">
        <f>IF(AND($C186&lt;Q$159,COUNT($E186:P186)&lt;$D$129),$D186/MIN($D$129,COUNT($C$168:$C$187)-COUNT($C$168:$C186)),"")</f>
        <v/>
      </c>
      <c r="R186" s="61" t="str">
        <f>IF(AND($C186&lt;R$159,COUNT($E186:Q186)&lt;$D$129),$D186/MIN($D$129,COUNT($C$168:$C$187)-COUNT($C$168:$C186)),"")</f>
        <v/>
      </c>
      <c r="S186" s="61" t="str">
        <f>IF(AND($C186&lt;S$159,COUNT($E186:R186)&lt;$D$129),$D186/MIN($D$129,COUNT($C$168:$C$187)-COUNT($C$168:$C186)),"")</f>
        <v/>
      </c>
      <c r="T186" s="61" t="str">
        <f>IF(AND($C186&lt;T$159,COUNT($E186:S186)&lt;$D$129),$D186/MIN($D$129,COUNT($C$168:$C$187)-COUNT($C$168:$C186)),"")</f>
        <v/>
      </c>
      <c r="U186" s="61" t="str">
        <f>IF(AND($C186&lt;U$159,COUNT($E186:T186)&lt;$D$129),$D186/MIN($D$129,COUNT($C$168:$C$187)-COUNT($C$168:$C186)),"")</f>
        <v/>
      </c>
      <c r="V186" s="61" t="str">
        <f>IF(AND($C186&lt;V$159,COUNT($E186:U186)&lt;$D$129),$D186/MIN($D$129,COUNT($C$168:$C$187)-COUNT($C$168:$C186)),"")</f>
        <v/>
      </c>
      <c r="W186" s="61" t="str">
        <f>IF(AND($C186&lt;W$159,COUNT($E186:V186)&lt;$D$129),$D186/MIN($D$129,COUNT($C$168:$C$187)-COUNT($C$168:$C186)),"")</f>
        <v/>
      </c>
      <c r="X186" s="61">
        <f>IF(AND($C186&lt;X$159,COUNT($E186:W186)&lt;$D$129),$D186/MIN($D$129,COUNT($C$168:$C$187)-COUNT($C$168:$C186)),"")</f>
        <v>0</v>
      </c>
      <c r="Y186" s="61">
        <f t="shared" si="47"/>
        <v>0</v>
      </c>
    </row>
    <row r="187" spans="1:26" x14ac:dyDescent="0.15">
      <c r="B187" s="69"/>
      <c r="C187" s="70">
        <v>49</v>
      </c>
      <c r="D187" s="62">
        <v>0</v>
      </c>
      <c r="E187" s="61" t="str">
        <f t="shared" si="46"/>
        <v/>
      </c>
      <c r="F187" s="61" t="str">
        <f>IF(AND($C187&lt;F$159,COUNT($E187:E187)&lt;$D$129),$D187/MIN($D$129,COUNT($C$168:$C$187)-COUNT($C$168:$C187)),"")</f>
        <v/>
      </c>
      <c r="G187" s="61" t="str">
        <f>IF(AND($C187&lt;G$159,COUNT($E187:F187)&lt;$D$129),$D187/MIN($D$129,COUNT($C$168:$C$187)-COUNT($C$168:$C187)),"")</f>
        <v/>
      </c>
      <c r="H187" s="61" t="str">
        <f>IF(AND($C187&lt;H$159,COUNT($E187:G187)&lt;$D$129),$D187/MIN($D$129,COUNT($C$168:$C$187)-COUNT($C$168:$C187)),"")</f>
        <v/>
      </c>
      <c r="I187" s="61" t="str">
        <f>IF(AND($C187&lt;I$159,COUNT($E187:H187)&lt;$D$129),$D187/MIN($D$129,COUNT($C$168:$C$187)-COUNT($C$168:$C187)),"")</f>
        <v/>
      </c>
      <c r="J187" s="61" t="str">
        <f>IF(AND($C187&lt;J$159,COUNT($E187:I187)&lt;$D$129),$D187/MIN($D$129,COUNT($C$168:$C$187)-COUNT($C$168:$C187)),"")</f>
        <v/>
      </c>
      <c r="K187" s="61" t="str">
        <f>IF(AND($C187&lt;K$159,COUNT($E187:J187)&lt;$D$129),$D187/MIN($D$129,COUNT($C$168:$C$187)-COUNT($C$168:$C187)),"")</f>
        <v/>
      </c>
      <c r="L187" s="61" t="str">
        <f>IF(AND($C187&lt;L$159,COUNT($E187:K187)&lt;$D$129),$D187/MIN($D$129,COUNT($C$168:$C$187)-COUNT($C$168:$C187)),"")</f>
        <v/>
      </c>
      <c r="M187" s="61" t="str">
        <f>IF(AND($C187&lt;M$159,COUNT($E187:L187)&lt;$D$129),$D187/MIN($D$129,COUNT($C$168:$C$187)-COUNT($C$168:$C187)),"")</f>
        <v/>
      </c>
      <c r="N187" s="61" t="str">
        <f>IF(AND($C187&lt;N$159,COUNT($E187:M187)&lt;$D$129),$D187/MIN($D$129,COUNT($C$168:$C$187)-COUNT($C$168:$C187)),"")</f>
        <v/>
      </c>
      <c r="O187" s="61" t="str">
        <f>IF(AND($C187&lt;O$159,COUNT($E187:N187)&lt;$D$129),$D187/MIN($D$129,COUNT($C$168:$C$187)-COUNT($C$168:$C187)),"")</f>
        <v/>
      </c>
      <c r="P187" s="61" t="str">
        <f>IF(AND($C187&lt;P$159,COUNT($E187:O187)&lt;$D$129),$D187/MIN($D$129,COUNT($C$168:$C$187)-COUNT($C$168:$C187)),"")</f>
        <v/>
      </c>
      <c r="Q187" s="61" t="str">
        <f>IF(AND($C187&lt;Q$159,COUNT($E187:P187)&lt;$D$129),$D187/MIN($D$129,COUNT($C$168:$C$187)-COUNT($C$168:$C187)),"")</f>
        <v/>
      </c>
      <c r="R187" s="61" t="str">
        <f>IF(AND($C187&lt;R$159,COUNT($E187:Q187)&lt;$D$129),$D187/MIN($D$129,COUNT($C$168:$C$187)-COUNT($C$168:$C187)),"")</f>
        <v/>
      </c>
      <c r="S187" s="61" t="str">
        <f>IF(AND($C187&lt;S$159,COUNT($E187:R187)&lt;$D$129),$D187/MIN($D$129,COUNT($C$168:$C$187)-COUNT($C$168:$C187)),"")</f>
        <v/>
      </c>
      <c r="T187" s="61" t="str">
        <f>IF(AND($C187&lt;T$159,COUNT($E187:S187)&lt;$D$129),$D187/MIN($D$129,COUNT($C$168:$C$187)-COUNT($C$168:$C187)),"")</f>
        <v/>
      </c>
      <c r="U187" s="61" t="str">
        <f>IF(AND($C187&lt;U$159,COUNT($E187:T187)&lt;$D$129),$D187/MIN($D$129,COUNT($C$168:$C$187)-COUNT($C$168:$C187)),"")</f>
        <v/>
      </c>
      <c r="V187" s="61" t="str">
        <f>IF(AND($C187&lt;V$159,COUNT($E187:U187)&lt;$D$129),$D187/MIN($D$129,COUNT($C$168:$C$187)-COUNT($C$168:$C187)),"")</f>
        <v/>
      </c>
      <c r="W187" s="61" t="str">
        <f>IF(AND($C187&lt;W$159,COUNT($E187:V187)&lt;$D$129),$D187/MIN($D$129,COUNT($C$168:$C$187)-COUNT($C$168:$C187)),"")</f>
        <v/>
      </c>
      <c r="X187" s="61" t="str">
        <f>IF(AND($C187&lt;X$159,COUNT($E187:W187)&lt;$D$129),$D187/MIN($D$129,COUNT($C$168:$C$187)-COUNT($C$168:$C187)),"")</f>
        <v/>
      </c>
      <c r="Y187" s="61">
        <f t="shared" si="47"/>
        <v>0</v>
      </c>
    </row>
    <row r="188" spans="1:26" x14ac:dyDescent="0.15">
      <c r="B188" s="33"/>
      <c r="C188" s="34" t="s">
        <v>105</v>
      </c>
      <c r="D188" s="66"/>
      <c r="E188" s="64">
        <f t="shared" ref="E188:X188" si="48">SUM(E168:E187)</f>
        <v>0</v>
      </c>
      <c r="F188" s="64">
        <f t="shared" si="48"/>
        <v>0</v>
      </c>
      <c r="G188" s="64">
        <f t="shared" si="48"/>
        <v>0</v>
      </c>
      <c r="H188" s="64">
        <f t="shared" si="48"/>
        <v>0</v>
      </c>
      <c r="I188" s="64">
        <f t="shared" si="48"/>
        <v>0</v>
      </c>
      <c r="J188" s="64">
        <f t="shared" si="48"/>
        <v>0</v>
      </c>
      <c r="K188" s="64">
        <f t="shared" si="48"/>
        <v>0</v>
      </c>
      <c r="L188" s="64">
        <f t="shared" si="48"/>
        <v>0</v>
      </c>
      <c r="M188" s="64">
        <f t="shared" si="48"/>
        <v>0</v>
      </c>
      <c r="N188" s="64">
        <f t="shared" si="48"/>
        <v>0</v>
      </c>
      <c r="O188" s="64">
        <f t="shared" si="48"/>
        <v>0</v>
      </c>
      <c r="P188" s="64">
        <f t="shared" si="48"/>
        <v>0</v>
      </c>
      <c r="Q188" s="64">
        <f t="shared" si="48"/>
        <v>0</v>
      </c>
      <c r="R188" s="64">
        <f t="shared" si="48"/>
        <v>0</v>
      </c>
      <c r="S188" s="64">
        <f t="shared" si="48"/>
        <v>0</v>
      </c>
      <c r="T188" s="64">
        <f t="shared" si="48"/>
        <v>0</v>
      </c>
      <c r="U188" s="64">
        <f t="shared" si="48"/>
        <v>0</v>
      </c>
      <c r="V188" s="64">
        <f t="shared" si="48"/>
        <v>0</v>
      </c>
      <c r="W188" s="64">
        <f t="shared" si="48"/>
        <v>0</v>
      </c>
      <c r="X188" s="64">
        <f t="shared" si="48"/>
        <v>0</v>
      </c>
      <c r="Y188" s="64">
        <f t="shared" si="47"/>
        <v>0</v>
      </c>
    </row>
    <row r="189" spans="1:26" x14ac:dyDescent="0.15">
      <c r="B189" s="33"/>
      <c r="C189" s="34" t="s">
        <v>106</v>
      </c>
      <c r="D189" s="66"/>
      <c r="E189" s="64">
        <f>E166-E188</f>
        <v>0</v>
      </c>
      <c r="F189" s="64">
        <f>E189+F166-F188</f>
        <v>0</v>
      </c>
      <c r="G189" s="64">
        <f t="shared" ref="G189:X189" si="49">F189+G166-G188</f>
        <v>0</v>
      </c>
      <c r="H189" s="64">
        <f t="shared" si="49"/>
        <v>0</v>
      </c>
      <c r="I189" s="64">
        <f t="shared" si="49"/>
        <v>0</v>
      </c>
      <c r="J189" s="64">
        <f t="shared" si="49"/>
        <v>0</v>
      </c>
      <c r="K189" s="64">
        <f t="shared" si="49"/>
        <v>0</v>
      </c>
      <c r="L189" s="64">
        <f t="shared" si="49"/>
        <v>0</v>
      </c>
      <c r="M189" s="64">
        <f t="shared" si="49"/>
        <v>0</v>
      </c>
      <c r="N189" s="64">
        <f t="shared" si="49"/>
        <v>0</v>
      </c>
      <c r="O189" s="64">
        <f t="shared" si="49"/>
        <v>0</v>
      </c>
      <c r="P189" s="64">
        <f t="shared" si="49"/>
        <v>0</v>
      </c>
      <c r="Q189" s="64">
        <f t="shared" si="49"/>
        <v>0</v>
      </c>
      <c r="R189" s="64">
        <f t="shared" si="49"/>
        <v>0</v>
      </c>
      <c r="S189" s="64">
        <f t="shared" si="49"/>
        <v>0</v>
      </c>
      <c r="T189" s="64">
        <f t="shared" si="49"/>
        <v>0</v>
      </c>
      <c r="U189" s="64">
        <f t="shared" si="49"/>
        <v>0</v>
      </c>
      <c r="V189" s="64">
        <f t="shared" si="49"/>
        <v>0</v>
      </c>
      <c r="W189" s="64">
        <f t="shared" si="49"/>
        <v>0</v>
      </c>
      <c r="X189" s="64">
        <f t="shared" si="49"/>
        <v>0</v>
      </c>
      <c r="Y189" s="64"/>
    </row>
    <row r="190" spans="1:26" ht="15" thickBot="1" x14ac:dyDescent="0.2">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2" spans="1:26" ht="15.75" x14ac:dyDescent="0.15">
      <c r="A192" s="4"/>
      <c r="B192" s="33"/>
      <c r="C192" s="34" t="s">
        <v>55</v>
      </c>
      <c r="D192" s="32">
        <f>'主要工事一覧（例）'!C42</f>
        <v>17</v>
      </c>
    </row>
    <row r="193" spans="1:25" ht="15.75" x14ac:dyDescent="0.15">
      <c r="A193" s="4"/>
      <c r="B193" s="24"/>
      <c r="C193" s="24"/>
      <c r="D193" s="29"/>
      <c r="Y193" s="53" t="s">
        <v>54</v>
      </c>
    </row>
    <row r="194" spans="1:25" x14ac:dyDescent="0.15">
      <c r="A194" s="26" t="s">
        <v>103</v>
      </c>
      <c r="E194" s="14">
        <v>30</v>
      </c>
      <c r="F194" s="14">
        <f t="shared" ref="F194:X195" si="50">E194+1</f>
        <v>31</v>
      </c>
      <c r="G194" s="14">
        <f t="shared" si="50"/>
        <v>32</v>
      </c>
      <c r="H194" s="14">
        <f t="shared" si="50"/>
        <v>33</v>
      </c>
      <c r="I194" s="14">
        <f t="shared" si="50"/>
        <v>34</v>
      </c>
      <c r="J194" s="14">
        <f t="shared" si="50"/>
        <v>35</v>
      </c>
      <c r="K194" s="14">
        <f t="shared" si="50"/>
        <v>36</v>
      </c>
      <c r="L194" s="14">
        <f t="shared" si="50"/>
        <v>37</v>
      </c>
      <c r="M194" s="14">
        <f t="shared" si="50"/>
        <v>38</v>
      </c>
      <c r="N194" s="14">
        <f t="shared" si="50"/>
        <v>39</v>
      </c>
      <c r="O194" s="14">
        <f t="shared" si="50"/>
        <v>40</v>
      </c>
      <c r="P194" s="14">
        <f t="shared" si="50"/>
        <v>41</v>
      </c>
      <c r="Q194" s="14">
        <f t="shared" si="50"/>
        <v>42</v>
      </c>
      <c r="R194" s="14">
        <f t="shared" si="50"/>
        <v>43</v>
      </c>
      <c r="S194" s="14">
        <f t="shared" si="50"/>
        <v>44</v>
      </c>
      <c r="T194" s="14">
        <f t="shared" si="50"/>
        <v>45</v>
      </c>
      <c r="U194" s="14">
        <f t="shared" si="50"/>
        <v>46</v>
      </c>
      <c r="V194" s="14">
        <f t="shared" si="50"/>
        <v>47</v>
      </c>
      <c r="W194" s="14">
        <f t="shared" si="50"/>
        <v>48</v>
      </c>
      <c r="X194" s="14">
        <f t="shared" si="50"/>
        <v>49</v>
      </c>
      <c r="Y194" s="10"/>
    </row>
    <row r="195" spans="1:25" x14ac:dyDescent="0.15">
      <c r="E195" s="8">
        <v>1</v>
      </c>
      <c r="F195" s="8">
        <f t="shared" si="50"/>
        <v>2</v>
      </c>
      <c r="G195" s="8">
        <f t="shared" si="50"/>
        <v>3</v>
      </c>
      <c r="H195" s="8">
        <f t="shared" si="50"/>
        <v>4</v>
      </c>
      <c r="I195" s="8">
        <f t="shared" si="50"/>
        <v>5</v>
      </c>
      <c r="J195" s="8">
        <f t="shared" si="50"/>
        <v>6</v>
      </c>
      <c r="K195" s="8">
        <f t="shared" si="50"/>
        <v>7</v>
      </c>
      <c r="L195" s="8">
        <f t="shared" si="50"/>
        <v>8</v>
      </c>
      <c r="M195" s="8">
        <f t="shared" si="50"/>
        <v>9</v>
      </c>
      <c r="N195" s="8">
        <f t="shared" si="50"/>
        <v>10</v>
      </c>
      <c r="O195" s="8">
        <f t="shared" si="50"/>
        <v>11</v>
      </c>
      <c r="P195" s="8">
        <f t="shared" si="50"/>
        <v>12</v>
      </c>
      <c r="Q195" s="8">
        <f t="shared" si="50"/>
        <v>13</v>
      </c>
      <c r="R195" s="8">
        <f t="shared" si="50"/>
        <v>14</v>
      </c>
      <c r="S195" s="8">
        <f t="shared" si="50"/>
        <v>15</v>
      </c>
      <c r="T195" s="8">
        <f t="shared" si="50"/>
        <v>16</v>
      </c>
      <c r="U195" s="8">
        <f t="shared" si="50"/>
        <v>17</v>
      </c>
      <c r="V195" s="8">
        <f t="shared" si="50"/>
        <v>18</v>
      </c>
      <c r="W195" s="8">
        <f t="shared" si="50"/>
        <v>19</v>
      </c>
      <c r="X195" s="8">
        <f t="shared" si="50"/>
        <v>20</v>
      </c>
      <c r="Y195" s="11" t="s">
        <v>29</v>
      </c>
    </row>
    <row r="196" spans="1:25" x14ac:dyDescent="0.15">
      <c r="B196" s="2"/>
      <c r="E196" s="9">
        <v>43555</v>
      </c>
      <c r="F196" s="9">
        <f t="shared" ref="F196:X196" si="51">DATE(YEAR(E196)+1,MONTH(E196),DAY(E196))</f>
        <v>43921</v>
      </c>
      <c r="G196" s="9">
        <f t="shared" si="51"/>
        <v>44286</v>
      </c>
      <c r="H196" s="9">
        <f t="shared" si="51"/>
        <v>44651</v>
      </c>
      <c r="I196" s="9">
        <f t="shared" si="51"/>
        <v>45016</v>
      </c>
      <c r="J196" s="9">
        <f t="shared" si="51"/>
        <v>45382</v>
      </c>
      <c r="K196" s="9">
        <f t="shared" si="51"/>
        <v>45747</v>
      </c>
      <c r="L196" s="9">
        <f t="shared" si="51"/>
        <v>46112</v>
      </c>
      <c r="M196" s="9">
        <f t="shared" si="51"/>
        <v>46477</v>
      </c>
      <c r="N196" s="9">
        <f t="shared" si="51"/>
        <v>46843</v>
      </c>
      <c r="O196" s="9">
        <f t="shared" si="51"/>
        <v>47208</v>
      </c>
      <c r="P196" s="9">
        <f t="shared" si="51"/>
        <v>47573</v>
      </c>
      <c r="Q196" s="9">
        <f t="shared" si="51"/>
        <v>47938</v>
      </c>
      <c r="R196" s="9">
        <f t="shared" si="51"/>
        <v>48304</v>
      </c>
      <c r="S196" s="9">
        <f t="shared" si="51"/>
        <v>48669</v>
      </c>
      <c r="T196" s="9">
        <f t="shared" si="51"/>
        <v>49034</v>
      </c>
      <c r="U196" s="9">
        <f t="shared" si="51"/>
        <v>49399</v>
      </c>
      <c r="V196" s="9">
        <f t="shared" si="51"/>
        <v>49765</v>
      </c>
      <c r="W196" s="9">
        <f t="shared" si="51"/>
        <v>50130</v>
      </c>
      <c r="X196" s="9">
        <f t="shared" si="51"/>
        <v>50495</v>
      </c>
      <c r="Y196" s="12"/>
    </row>
    <row r="197" spans="1:25" x14ac:dyDescent="0.15">
      <c r="B197" s="33"/>
      <c r="C197" s="34" t="s">
        <v>99</v>
      </c>
      <c r="D197" s="66"/>
      <c r="E197" s="65">
        <f>主要工事一覧!D42</f>
        <v>0</v>
      </c>
      <c r="F197" s="65">
        <f>主要工事一覧!E42</f>
        <v>0</v>
      </c>
      <c r="G197" s="65">
        <f>主要工事一覧!F42</f>
        <v>0</v>
      </c>
      <c r="H197" s="65">
        <f>主要工事一覧!G42</f>
        <v>0</v>
      </c>
      <c r="I197" s="65">
        <f>主要工事一覧!H42</f>
        <v>0</v>
      </c>
      <c r="J197" s="65">
        <f>主要工事一覧!I42</f>
        <v>0</v>
      </c>
      <c r="K197" s="65">
        <f>主要工事一覧!J42</f>
        <v>0</v>
      </c>
      <c r="L197" s="65">
        <f>主要工事一覧!K42</f>
        <v>0</v>
      </c>
      <c r="M197" s="65">
        <f>主要工事一覧!L42</f>
        <v>0</v>
      </c>
      <c r="N197" s="65">
        <f>主要工事一覧!M42</f>
        <v>0</v>
      </c>
      <c r="O197" s="65">
        <f>主要工事一覧!N42</f>
        <v>0</v>
      </c>
      <c r="P197" s="65">
        <f>主要工事一覧!O42</f>
        <v>0</v>
      </c>
      <c r="Q197" s="65">
        <f>主要工事一覧!P42</f>
        <v>0</v>
      </c>
      <c r="R197" s="65">
        <f>主要工事一覧!Q42</f>
        <v>0</v>
      </c>
      <c r="S197" s="65">
        <f>主要工事一覧!R42</f>
        <v>0</v>
      </c>
      <c r="T197" s="65">
        <f>主要工事一覧!S42</f>
        <v>0</v>
      </c>
      <c r="U197" s="65">
        <f>主要工事一覧!T42</f>
        <v>0</v>
      </c>
      <c r="V197" s="65">
        <f>主要工事一覧!U42</f>
        <v>0</v>
      </c>
      <c r="W197" s="65">
        <f>主要工事一覧!V42</f>
        <v>0</v>
      </c>
      <c r="X197" s="65">
        <f>主要工事一覧!W42</f>
        <v>0</v>
      </c>
      <c r="Y197" s="65">
        <f>SUM(E197:X197)</f>
        <v>0</v>
      </c>
    </row>
    <row r="198" spans="1:25" x14ac:dyDescent="0.15">
      <c r="B198" s="33"/>
      <c r="C198" s="34" t="s">
        <v>51</v>
      </c>
      <c r="D198" s="6">
        <v>0.1</v>
      </c>
      <c r="E198" s="64">
        <f t="shared" ref="E198:X198" si="52">E197*$D$198</f>
        <v>0</v>
      </c>
      <c r="F198" s="64">
        <f t="shared" si="52"/>
        <v>0</v>
      </c>
      <c r="G198" s="64">
        <f t="shared" si="52"/>
        <v>0</v>
      </c>
      <c r="H198" s="64">
        <f t="shared" si="52"/>
        <v>0</v>
      </c>
      <c r="I198" s="64">
        <f t="shared" si="52"/>
        <v>0</v>
      </c>
      <c r="J198" s="64">
        <f t="shared" si="52"/>
        <v>0</v>
      </c>
      <c r="K198" s="64">
        <f t="shared" si="52"/>
        <v>0</v>
      </c>
      <c r="L198" s="64">
        <f t="shared" si="52"/>
        <v>0</v>
      </c>
      <c r="M198" s="64">
        <f t="shared" si="52"/>
        <v>0</v>
      </c>
      <c r="N198" s="64">
        <f t="shared" si="52"/>
        <v>0</v>
      </c>
      <c r="O198" s="64">
        <f t="shared" si="52"/>
        <v>0</v>
      </c>
      <c r="P198" s="64">
        <f t="shared" si="52"/>
        <v>0</v>
      </c>
      <c r="Q198" s="64">
        <f t="shared" si="52"/>
        <v>0</v>
      </c>
      <c r="R198" s="64">
        <f t="shared" si="52"/>
        <v>0</v>
      </c>
      <c r="S198" s="64">
        <f t="shared" si="52"/>
        <v>0</v>
      </c>
      <c r="T198" s="64">
        <f t="shared" si="52"/>
        <v>0</v>
      </c>
      <c r="U198" s="64">
        <f t="shared" si="52"/>
        <v>0</v>
      </c>
      <c r="V198" s="64">
        <f t="shared" si="52"/>
        <v>0</v>
      </c>
      <c r="W198" s="64">
        <f t="shared" si="52"/>
        <v>0</v>
      </c>
      <c r="X198" s="64">
        <f t="shared" si="52"/>
        <v>0</v>
      </c>
      <c r="Y198" s="64">
        <f>SUM(E198:X198)</f>
        <v>0</v>
      </c>
    </row>
    <row r="199" spans="1:25" customFormat="1" x14ac:dyDescent="0.15">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customFormat="1" x14ac:dyDescent="0.15">
      <c r="A200" s="1"/>
      <c r="B200" s="1"/>
      <c r="C200" s="1"/>
      <c r="D200" s="1"/>
      <c r="E200" s="14">
        <v>30</v>
      </c>
      <c r="F200" s="14">
        <f t="shared" ref="F200:X200" si="53">E200+1</f>
        <v>31</v>
      </c>
      <c r="G200" s="14">
        <f t="shared" si="53"/>
        <v>32</v>
      </c>
      <c r="H200" s="14">
        <f t="shared" si="53"/>
        <v>33</v>
      </c>
      <c r="I200" s="14">
        <f t="shared" si="53"/>
        <v>34</v>
      </c>
      <c r="J200" s="14">
        <f t="shared" si="53"/>
        <v>35</v>
      </c>
      <c r="K200" s="14">
        <f t="shared" si="53"/>
        <v>36</v>
      </c>
      <c r="L200" s="14">
        <f t="shared" si="53"/>
        <v>37</v>
      </c>
      <c r="M200" s="14">
        <f t="shared" si="53"/>
        <v>38</v>
      </c>
      <c r="N200" s="14">
        <f t="shared" si="53"/>
        <v>39</v>
      </c>
      <c r="O200" s="14">
        <f t="shared" si="53"/>
        <v>40</v>
      </c>
      <c r="P200" s="14">
        <f t="shared" si="53"/>
        <v>41</v>
      </c>
      <c r="Q200" s="14">
        <f t="shared" si="53"/>
        <v>42</v>
      </c>
      <c r="R200" s="14">
        <f t="shared" si="53"/>
        <v>43</v>
      </c>
      <c r="S200" s="14">
        <f t="shared" si="53"/>
        <v>44</v>
      </c>
      <c r="T200" s="14">
        <f t="shared" si="53"/>
        <v>45</v>
      </c>
      <c r="U200" s="14">
        <f t="shared" si="53"/>
        <v>46</v>
      </c>
      <c r="V200" s="14">
        <f t="shared" si="53"/>
        <v>47</v>
      </c>
      <c r="W200" s="14">
        <f t="shared" si="53"/>
        <v>48</v>
      </c>
      <c r="X200" s="14">
        <f t="shared" si="53"/>
        <v>49</v>
      </c>
      <c r="Y200" s="28" t="s">
        <v>63</v>
      </c>
    </row>
    <row r="201" spans="1:25" x14ac:dyDescent="0.15">
      <c r="B201" s="67"/>
      <c r="C201" s="68">
        <f t="array" ref="C201:C220">TRANSPOSE(E194:X194)</f>
        <v>30</v>
      </c>
      <c r="D201" s="59">
        <f t="array" ref="D201:D220">TRANSPOSE(E198:X198)</f>
        <v>0</v>
      </c>
      <c r="E201" s="58" t="str">
        <f t="shared" ref="E201:E220" si="54">IF($C201&lt;E$194,$D201/$D$192,"")</f>
        <v/>
      </c>
      <c r="F201" s="58">
        <f>IF(AND($C201&lt;F$194,COUNT($E201:E201)&lt;$D$192),$D201*(1-$I$3)/$D$192,"")</f>
        <v>0</v>
      </c>
      <c r="G201" s="58">
        <f>IF(AND($C201&lt;G$194,COUNT($E201:F201)&lt;$D$192),$D201*(1-$I$3)/$D$192,"")</f>
        <v>0</v>
      </c>
      <c r="H201" s="58">
        <f>IF(AND($C201&lt;H$194,COUNT($E201:G201)&lt;$D$192),$D201*(1-$I$3)/$D$192,"")</f>
        <v>0</v>
      </c>
      <c r="I201" s="58">
        <f>IF(AND($C201&lt;I$194,COUNT($E201:H201)&lt;$D$192),$D201*(1-$I$3)/$D$192,"")</f>
        <v>0</v>
      </c>
      <c r="J201" s="58">
        <f>IF(AND($C201&lt;J$194,COUNT($E201:I201)&lt;$D$192),$D201*(1-$I$3)/$D$192,"")</f>
        <v>0</v>
      </c>
      <c r="K201" s="58">
        <f>IF(AND($C201&lt;K$194,COUNT($E201:J201)&lt;$D$192),$D201*(1-$I$3)/$D$192,"")</f>
        <v>0</v>
      </c>
      <c r="L201" s="58">
        <f>IF(AND($C201&lt;L$194,COUNT($E201:K201)&lt;$D$192),$D201*(1-$I$3)/$D$192,"")</f>
        <v>0</v>
      </c>
      <c r="M201" s="58">
        <f>IF(AND($C201&lt;M$194,COUNT($E201:L201)&lt;$D$192),$D201*(1-$I$3)/$D$192,"")</f>
        <v>0</v>
      </c>
      <c r="N201" s="58">
        <f>IF(AND($C201&lt;N$194,COUNT($E201:M201)&lt;$D$192),$D201*(1-$I$3)/$D$192,"")</f>
        <v>0</v>
      </c>
      <c r="O201" s="58">
        <f>IF(AND($C201&lt;O$194,COUNT($E201:N201)&lt;$D$192),$D201*(1-$I$3)/$D$192,"")</f>
        <v>0</v>
      </c>
      <c r="P201" s="58">
        <f>IF(AND($C201&lt;P$194,COUNT($E201:O201)&lt;$D$192),$D201*(1-$I$3)/$D$192,"")</f>
        <v>0</v>
      </c>
      <c r="Q201" s="58">
        <f>IF(AND($C201&lt;Q$194,COUNT($E201:P201)&lt;$D$192),$D201*(1-$I$3)/$D$192,"")</f>
        <v>0</v>
      </c>
      <c r="R201" s="58">
        <f>IF(AND($C201&lt;R$194,COUNT($E201:Q201)&lt;$D$192),$D201*(1-$I$3)/$D$192,"")</f>
        <v>0</v>
      </c>
      <c r="S201" s="58">
        <f>IF(AND($C201&lt;S$194,COUNT($E201:R201)&lt;$D$192),$D201*(1-$I$3)/$D$192,"")</f>
        <v>0</v>
      </c>
      <c r="T201" s="58">
        <f>IF(AND($C201&lt;T$194,COUNT($E201:S201)&lt;$D$192),$D201*(1-$I$3)/$D$192,"")</f>
        <v>0</v>
      </c>
      <c r="U201" s="58">
        <f>IF(AND($C201&lt;U$194,COUNT($E201:T201)&lt;$D$192),$D201*(1-$I$3)/$D$192,"")</f>
        <v>0</v>
      </c>
      <c r="V201" s="58">
        <f>IF(AND($C201&lt;V$194,COUNT($E201:U201)&lt;$D$192),$D201*(1-$I$3)/$D$192,"")</f>
        <v>0</v>
      </c>
      <c r="W201" s="58" t="str">
        <f>IF(AND($C201&lt;W$194,COUNT($E201:V201)&lt;$D$192),$D201*(1-$I$3)/$D$192,"")</f>
        <v/>
      </c>
      <c r="X201" s="58" t="str">
        <f>IF(AND($C201&lt;X$194,COUNT($E201:W201)&lt;$D$192),$D201*(1-$I$3)/$D$192,"")</f>
        <v/>
      </c>
      <c r="Y201" s="58">
        <f t="shared" ref="Y201:Y220" si="55">D201-SUM(E201:X201)</f>
        <v>0</v>
      </c>
    </row>
    <row r="202" spans="1:25" x14ac:dyDescent="0.15">
      <c r="B202" s="69"/>
      <c r="C202" s="70">
        <v>31</v>
      </c>
      <c r="D202" s="60">
        <v>0</v>
      </c>
      <c r="E202" s="61" t="str">
        <f t="shared" si="54"/>
        <v/>
      </c>
      <c r="F202" s="61" t="str">
        <f>IF(AND($C202&lt;F$194,COUNT($E202:E202)&lt;$D$192),$D202*(1-$I$3)/$D$192,"")</f>
        <v/>
      </c>
      <c r="G202" s="61">
        <f>IF(AND($C202&lt;G$194,COUNT($E202:F202)&lt;$D$192),$D202*(1-$I$3)/$D$192,"")</f>
        <v>0</v>
      </c>
      <c r="H202" s="61">
        <f>IF(AND($C202&lt;H$194,COUNT($E202:G202)&lt;$D$192),$D202*(1-$I$3)/$D$192,"")</f>
        <v>0</v>
      </c>
      <c r="I202" s="61">
        <f>IF(AND($C202&lt;I$194,COUNT($E202:H202)&lt;$D$192),$D202*(1-$I$3)/$D$192,"")</f>
        <v>0</v>
      </c>
      <c r="J202" s="61">
        <f>IF(AND($C202&lt;J$194,COUNT($E202:I202)&lt;$D$192),$D202*(1-$I$3)/$D$192,"")</f>
        <v>0</v>
      </c>
      <c r="K202" s="61">
        <f>IF(AND($C202&lt;K$194,COUNT($E202:J202)&lt;$D$192),$D202*(1-$I$3)/$D$192,"")</f>
        <v>0</v>
      </c>
      <c r="L202" s="61">
        <f>IF(AND($C202&lt;L$194,COUNT($E202:K202)&lt;$D$192),$D202*(1-$I$3)/$D$192,"")</f>
        <v>0</v>
      </c>
      <c r="M202" s="61">
        <f>IF(AND($C202&lt;M$194,COUNT($E202:L202)&lt;$D$192),$D202*(1-$I$3)/$D$192,"")</f>
        <v>0</v>
      </c>
      <c r="N202" s="61">
        <f>IF(AND($C202&lt;N$194,COUNT($E202:M202)&lt;$D$192),$D202*(1-$I$3)/$D$192,"")</f>
        <v>0</v>
      </c>
      <c r="O202" s="61">
        <f>IF(AND($C202&lt;O$194,COUNT($E202:N202)&lt;$D$192),$D202*(1-$I$3)/$D$192,"")</f>
        <v>0</v>
      </c>
      <c r="P202" s="61">
        <f>IF(AND($C202&lt;P$194,COUNT($E202:O202)&lt;$D$192),$D202*(1-$I$3)/$D$192,"")</f>
        <v>0</v>
      </c>
      <c r="Q202" s="61">
        <f>IF(AND($C202&lt;Q$194,COUNT($E202:P202)&lt;$D$192),$D202*(1-$I$3)/$D$192,"")</f>
        <v>0</v>
      </c>
      <c r="R202" s="61">
        <f>IF(AND($C202&lt;R$194,COUNT($E202:Q202)&lt;$D$192),$D202*(1-$I$3)/$D$192,"")</f>
        <v>0</v>
      </c>
      <c r="S202" s="61">
        <f>IF(AND($C202&lt;S$194,COUNT($E202:R202)&lt;$D$192),$D202*(1-$I$3)/$D$192,"")</f>
        <v>0</v>
      </c>
      <c r="T202" s="61">
        <f>IF(AND($C202&lt;T$194,COUNT($E202:S202)&lt;$D$192),$D202*(1-$I$3)/$D$192,"")</f>
        <v>0</v>
      </c>
      <c r="U202" s="61">
        <f>IF(AND($C202&lt;U$194,COUNT($E202:T202)&lt;$D$192),$D202*(1-$I$3)/$D$192,"")</f>
        <v>0</v>
      </c>
      <c r="V202" s="61">
        <f>IF(AND($C202&lt;V$194,COUNT($E202:U202)&lt;$D$192),$D202*(1-$I$3)/$D$192,"")</f>
        <v>0</v>
      </c>
      <c r="W202" s="61">
        <f>IF(AND($C202&lt;W$194,COUNT($E202:V202)&lt;$D$192),$D202*(1-$I$3)/$D$192,"")</f>
        <v>0</v>
      </c>
      <c r="X202" s="61" t="str">
        <f>IF(AND($C202&lt;X$194,COUNT($E202:W202)&lt;$D$192),$D202*(1-$I$3)/$D$192,"")</f>
        <v/>
      </c>
      <c r="Y202" s="61">
        <f t="shared" si="55"/>
        <v>0</v>
      </c>
    </row>
    <row r="203" spans="1:25" x14ac:dyDescent="0.15">
      <c r="B203" s="69"/>
      <c r="C203" s="70">
        <v>32</v>
      </c>
      <c r="D203" s="60">
        <v>0</v>
      </c>
      <c r="E203" s="61" t="str">
        <f t="shared" si="54"/>
        <v/>
      </c>
      <c r="F203" s="61" t="str">
        <f>IF(AND($C203&lt;F$194,COUNT($E203:E203)&lt;$D$192),$D203*(1-$I$3)/$D$192,"")</f>
        <v/>
      </c>
      <c r="G203" s="61" t="str">
        <f>IF(AND($C203&lt;G$194,COUNT($E203:F203)&lt;$D$192),$D203*(1-$I$3)/$D$192,"")</f>
        <v/>
      </c>
      <c r="H203" s="61">
        <f>IF(AND($C203&lt;H$194,COUNT($E203:G203)&lt;$D$192),$D203*(1-$I$3)/$D$192,"")</f>
        <v>0</v>
      </c>
      <c r="I203" s="61">
        <f>IF(AND($C203&lt;I$194,COUNT($E203:H203)&lt;$D$192),$D203*(1-$I$3)/$D$192,"")</f>
        <v>0</v>
      </c>
      <c r="J203" s="61">
        <f>IF(AND($C203&lt;J$194,COUNT($E203:I203)&lt;$D$192),$D203*(1-$I$3)/$D$192,"")</f>
        <v>0</v>
      </c>
      <c r="K203" s="61">
        <f>IF(AND($C203&lt;K$194,COUNT($E203:J203)&lt;$D$192),$D203*(1-$I$3)/$D$192,"")</f>
        <v>0</v>
      </c>
      <c r="L203" s="61">
        <f>IF(AND($C203&lt;L$194,COUNT($E203:K203)&lt;$D$192),$D203*(1-$I$3)/$D$192,"")</f>
        <v>0</v>
      </c>
      <c r="M203" s="61">
        <f>IF(AND($C203&lt;M$194,COUNT($E203:L203)&lt;$D$192),$D203*(1-$I$3)/$D$192,"")</f>
        <v>0</v>
      </c>
      <c r="N203" s="61">
        <f>IF(AND($C203&lt;N$194,COUNT($E203:M203)&lt;$D$192),$D203*(1-$I$3)/$D$192,"")</f>
        <v>0</v>
      </c>
      <c r="O203" s="61">
        <f>IF(AND($C203&lt;O$194,COUNT($E203:N203)&lt;$D$192),$D203*(1-$I$3)/$D$192,"")</f>
        <v>0</v>
      </c>
      <c r="P203" s="61">
        <f>IF(AND($C203&lt;P$194,COUNT($E203:O203)&lt;$D$192),$D203*(1-$I$3)/$D$192,"")</f>
        <v>0</v>
      </c>
      <c r="Q203" s="61">
        <f>IF(AND($C203&lt;Q$194,COUNT($E203:P203)&lt;$D$192),$D203*(1-$I$3)/$D$192,"")</f>
        <v>0</v>
      </c>
      <c r="R203" s="61">
        <f>IF(AND($C203&lt;R$194,COUNT($E203:Q203)&lt;$D$192),$D203*(1-$I$3)/$D$192,"")</f>
        <v>0</v>
      </c>
      <c r="S203" s="61">
        <f>IF(AND($C203&lt;S$194,COUNT($E203:R203)&lt;$D$192),$D203*(1-$I$3)/$D$192,"")</f>
        <v>0</v>
      </c>
      <c r="T203" s="61">
        <f>IF(AND($C203&lt;T$194,COUNT($E203:S203)&lt;$D$192),$D203*(1-$I$3)/$D$192,"")</f>
        <v>0</v>
      </c>
      <c r="U203" s="61">
        <f>IF(AND($C203&lt;U$194,COUNT($E203:T203)&lt;$D$192),$D203*(1-$I$3)/$D$192,"")</f>
        <v>0</v>
      </c>
      <c r="V203" s="61">
        <f>IF(AND($C203&lt;V$194,COUNT($E203:U203)&lt;$D$192),$D203*(1-$I$3)/$D$192,"")</f>
        <v>0</v>
      </c>
      <c r="W203" s="61">
        <f>IF(AND($C203&lt;W$194,COUNT($E203:V203)&lt;$D$192),$D203*(1-$I$3)/$D$192,"")</f>
        <v>0</v>
      </c>
      <c r="X203" s="61">
        <f>IF(AND($C203&lt;X$194,COUNT($E203:W203)&lt;$D$192),$D203*(1-$I$3)/$D$192,"")</f>
        <v>0</v>
      </c>
      <c r="Y203" s="61">
        <f t="shared" si="55"/>
        <v>0</v>
      </c>
    </row>
    <row r="204" spans="1:25" x14ac:dyDescent="0.15">
      <c r="B204" s="69"/>
      <c r="C204" s="70">
        <v>33</v>
      </c>
      <c r="D204" s="60">
        <v>0</v>
      </c>
      <c r="E204" s="61" t="str">
        <f t="shared" si="54"/>
        <v/>
      </c>
      <c r="F204" s="61" t="str">
        <f>IF(AND($C204&lt;F$194,COUNT($E204:E204)&lt;$D$192),$D204*(1-$I$3)/$D$192,"")</f>
        <v/>
      </c>
      <c r="G204" s="61" t="str">
        <f>IF(AND($C204&lt;G$194,COUNT($E204:F204)&lt;$D$192),$D204*(1-$I$3)/$D$192,"")</f>
        <v/>
      </c>
      <c r="H204" s="61" t="str">
        <f>IF(AND($C204&lt;H$194,COUNT($E204:G204)&lt;$D$192),$D204*(1-$I$3)/$D$192,"")</f>
        <v/>
      </c>
      <c r="I204" s="61">
        <f>IF(AND($C204&lt;I$194,COUNT($E204:H204)&lt;$D$192),$D204*(1-$I$3)/$D$192,"")</f>
        <v>0</v>
      </c>
      <c r="J204" s="61">
        <f>IF(AND($C204&lt;J$194,COUNT($E204:I204)&lt;$D$192),$D204*(1-$I$3)/$D$192,"")</f>
        <v>0</v>
      </c>
      <c r="K204" s="61">
        <f>IF(AND($C204&lt;K$194,COUNT($E204:J204)&lt;$D$192),$D204*(1-$I$3)/$D$192,"")</f>
        <v>0</v>
      </c>
      <c r="L204" s="61">
        <f>IF(AND($C204&lt;L$194,COUNT($E204:K204)&lt;$D$192),$D204*(1-$I$3)/$D$192,"")</f>
        <v>0</v>
      </c>
      <c r="M204" s="61">
        <f>IF(AND($C204&lt;M$194,COUNT($E204:L204)&lt;$D$192),$D204*(1-$I$3)/$D$192,"")</f>
        <v>0</v>
      </c>
      <c r="N204" s="61">
        <f>IF(AND($C204&lt;N$194,COUNT($E204:M204)&lt;$D$192),$D204*(1-$I$3)/$D$192,"")</f>
        <v>0</v>
      </c>
      <c r="O204" s="61">
        <f>IF(AND($C204&lt;O$194,COUNT($E204:N204)&lt;$D$192),$D204*(1-$I$3)/$D$192,"")</f>
        <v>0</v>
      </c>
      <c r="P204" s="61">
        <f>IF(AND($C204&lt;P$194,COUNT($E204:O204)&lt;$D$192),$D204*(1-$I$3)/$D$192,"")</f>
        <v>0</v>
      </c>
      <c r="Q204" s="61">
        <f>IF(AND($C204&lt;Q$194,COUNT($E204:P204)&lt;$D$192),$D204*(1-$I$3)/$D$192,"")</f>
        <v>0</v>
      </c>
      <c r="R204" s="61">
        <f>IF(AND($C204&lt;R$194,COUNT($E204:Q204)&lt;$D$192),$D204*(1-$I$3)/$D$192,"")</f>
        <v>0</v>
      </c>
      <c r="S204" s="61">
        <f>IF(AND($C204&lt;S$194,COUNT($E204:R204)&lt;$D$192),$D204*(1-$I$3)/$D$192,"")</f>
        <v>0</v>
      </c>
      <c r="T204" s="61">
        <f>IF(AND($C204&lt;T$194,COUNT($E204:S204)&lt;$D$192),$D204*(1-$I$3)/$D$192,"")</f>
        <v>0</v>
      </c>
      <c r="U204" s="61">
        <f>IF(AND($C204&lt;U$194,COUNT($E204:T204)&lt;$D$192),$D204*(1-$I$3)/$D$192,"")</f>
        <v>0</v>
      </c>
      <c r="V204" s="61">
        <f>IF(AND($C204&lt;V$194,COUNT($E204:U204)&lt;$D$192),$D204*(1-$I$3)/$D$192,"")</f>
        <v>0</v>
      </c>
      <c r="W204" s="61">
        <f>IF(AND($C204&lt;W$194,COUNT($E204:V204)&lt;$D$192),$D204*(1-$I$3)/$D$192,"")</f>
        <v>0</v>
      </c>
      <c r="X204" s="61">
        <f>IF(AND($C204&lt;X$194,COUNT($E204:W204)&lt;$D$192),$D204*(1-$I$3)/$D$192,"")</f>
        <v>0</v>
      </c>
      <c r="Y204" s="61">
        <f t="shared" si="55"/>
        <v>0</v>
      </c>
    </row>
    <row r="205" spans="1:25" x14ac:dyDescent="0.15">
      <c r="B205" s="69"/>
      <c r="C205" s="70">
        <v>34</v>
      </c>
      <c r="D205" s="60">
        <v>0</v>
      </c>
      <c r="E205" s="61" t="str">
        <f t="shared" si="54"/>
        <v/>
      </c>
      <c r="F205" s="61" t="str">
        <f>IF(AND($C205&lt;F$194,COUNT($E205:E205)&lt;$D$192),$D205*(1-$I$3)/$D$192,"")</f>
        <v/>
      </c>
      <c r="G205" s="61" t="str">
        <f>IF(AND($C205&lt;G$194,COUNT($E205:F205)&lt;$D$192),$D205*(1-$I$3)/$D$192,"")</f>
        <v/>
      </c>
      <c r="H205" s="61" t="str">
        <f>IF(AND($C205&lt;H$194,COUNT($E205:G205)&lt;$D$192),$D205*(1-$I$3)/$D$192,"")</f>
        <v/>
      </c>
      <c r="I205" s="61" t="str">
        <f>IF(AND($C205&lt;I$194,COUNT($E205:H205)&lt;$D$192),$D205*(1-$I$3)/$D$192,"")</f>
        <v/>
      </c>
      <c r="J205" s="61">
        <f>IF(AND($C205&lt;J$194,COUNT($E205:I205)&lt;$D$192),$D205*(1-$I$3)/$D$192,"")</f>
        <v>0</v>
      </c>
      <c r="K205" s="61">
        <f>IF(AND($C205&lt;K$194,COUNT($E205:J205)&lt;$D$192),$D205*(1-$I$3)/$D$192,"")</f>
        <v>0</v>
      </c>
      <c r="L205" s="61">
        <f>IF(AND($C205&lt;L$194,COUNT($E205:K205)&lt;$D$192),$D205*(1-$I$3)/$D$192,"")</f>
        <v>0</v>
      </c>
      <c r="M205" s="61">
        <f>IF(AND($C205&lt;M$194,COUNT($E205:L205)&lt;$D$192),$D205*(1-$I$3)/$D$192,"")</f>
        <v>0</v>
      </c>
      <c r="N205" s="61">
        <f>IF(AND($C205&lt;N$194,COUNT($E205:M205)&lt;$D$192),$D205*(1-$I$3)/$D$192,"")</f>
        <v>0</v>
      </c>
      <c r="O205" s="61">
        <f>IF(AND($C205&lt;O$194,COUNT($E205:N205)&lt;$D$192),$D205*(1-$I$3)/$D$192,"")</f>
        <v>0</v>
      </c>
      <c r="P205" s="61">
        <f>IF(AND($C205&lt;P$194,COUNT($E205:O205)&lt;$D$192),$D205*(1-$I$3)/$D$192,"")</f>
        <v>0</v>
      </c>
      <c r="Q205" s="61">
        <f>IF(AND($C205&lt;Q$194,COUNT($E205:P205)&lt;$D$192),$D205*(1-$I$3)/$D$192,"")</f>
        <v>0</v>
      </c>
      <c r="R205" s="61">
        <f>IF(AND($C205&lt;R$194,COUNT($E205:Q205)&lt;$D$192),$D205*(1-$I$3)/$D$192,"")</f>
        <v>0</v>
      </c>
      <c r="S205" s="61">
        <f>IF(AND($C205&lt;S$194,COUNT($E205:R205)&lt;$D$192),$D205*(1-$I$3)/$D$192,"")</f>
        <v>0</v>
      </c>
      <c r="T205" s="61">
        <f>IF(AND($C205&lt;T$194,COUNT($E205:S205)&lt;$D$192),$D205*(1-$I$3)/$D$192,"")</f>
        <v>0</v>
      </c>
      <c r="U205" s="61">
        <f>IF(AND($C205&lt;U$194,COUNT($E205:T205)&lt;$D$192),$D205*(1-$I$3)/$D$192,"")</f>
        <v>0</v>
      </c>
      <c r="V205" s="61">
        <f>IF(AND($C205&lt;V$194,COUNT($E205:U205)&lt;$D$192),$D205*(1-$I$3)/$D$192,"")</f>
        <v>0</v>
      </c>
      <c r="W205" s="61">
        <f>IF(AND($C205&lt;W$194,COUNT($E205:V205)&lt;$D$192),$D205*(1-$I$3)/$D$192,"")</f>
        <v>0</v>
      </c>
      <c r="X205" s="61">
        <f>IF(AND($C205&lt;X$194,COUNT($E205:W205)&lt;$D$192),$D205*(1-$I$3)/$D$192,"")</f>
        <v>0</v>
      </c>
      <c r="Y205" s="61">
        <f t="shared" si="55"/>
        <v>0</v>
      </c>
    </row>
    <row r="206" spans="1:25" x14ac:dyDescent="0.15">
      <c r="B206" s="69"/>
      <c r="C206" s="70">
        <v>35</v>
      </c>
      <c r="D206" s="60">
        <v>0</v>
      </c>
      <c r="E206" s="61" t="str">
        <f t="shared" si="54"/>
        <v/>
      </c>
      <c r="F206" s="61" t="str">
        <f>IF(AND($C206&lt;F$194,COUNT($E206:E206)&lt;$D$192),$D206*(1-$I$3)/$D$192,"")</f>
        <v/>
      </c>
      <c r="G206" s="61" t="str">
        <f>IF(AND($C206&lt;G$194,COUNT($E206:F206)&lt;$D$192),$D206*(1-$I$3)/$D$192,"")</f>
        <v/>
      </c>
      <c r="H206" s="61" t="str">
        <f>IF(AND($C206&lt;H$194,COUNT($E206:G206)&lt;$D$192),$D206*(1-$I$3)/$D$192,"")</f>
        <v/>
      </c>
      <c r="I206" s="61" t="str">
        <f>IF(AND($C206&lt;I$194,COUNT($E206:H206)&lt;$D$192),$D206*(1-$I$3)/$D$192,"")</f>
        <v/>
      </c>
      <c r="J206" s="61" t="str">
        <f>IF(AND($C206&lt;J$194,COUNT($E206:I206)&lt;$D$192),$D206*(1-$I$3)/$D$192,"")</f>
        <v/>
      </c>
      <c r="K206" s="61">
        <f>IF(AND($C206&lt;K$194,COUNT($E206:J206)&lt;$D$192),$D206*(1-$I$3)/$D$192,"")</f>
        <v>0</v>
      </c>
      <c r="L206" s="61">
        <f>IF(AND($C206&lt;L$194,COUNT($E206:K206)&lt;$D$192),$D206*(1-$I$3)/$D$192,"")</f>
        <v>0</v>
      </c>
      <c r="M206" s="61">
        <f>IF(AND($C206&lt;M$194,COUNT($E206:L206)&lt;$D$192),$D206*(1-$I$3)/$D$192,"")</f>
        <v>0</v>
      </c>
      <c r="N206" s="61">
        <f>IF(AND($C206&lt;N$194,COUNT($E206:M206)&lt;$D$192),$D206*(1-$I$3)/$D$192,"")</f>
        <v>0</v>
      </c>
      <c r="O206" s="61">
        <f>IF(AND($C206&lt;O$194,COUNT($E206:N206)&lt;$D$192),$D206*(1-$I$3)/$D$192,"")</f>
        <v>0</v>
      </c>
      <c r="P206" s="61">
        <f>IF(AND($C206&lt;P$194,COUNT($E206:O206)&lt;$D$192),$D206*(1-$I$3)/$D$192,"")</f>
        <v>0</v>
      </c>
      <c r="Q206" s="61">
        <f>IF(AND($C206&lt;Q$194,COUNT($E206:P206)&lt;$D$192),$D206*(1-$I$3)/$D$192,"")</f>
        <v>0</v>
      </c>
      <c r="R206" s="61">
        <f>IF(AND($C206&lt;R$194,COUNT($E206:Q206)&lt;$D$192),$D206*(1-$I$3)/$D$192,"")</f>
        <v>0</v>
      </c>
      <c r="S206" s="61">
        <f>IF(AND($C206&lt;S$194,COUNT($E206:R206)&lt;$D$192),$D206*(1-$I$3)/$D$192,"")</f>
        <v>0</v>
      </c>
      <c r="T206" s="61">
        <f>IF(AND($C206&lt;T$194,COUNT($E206:S206)&lt;$D$192),$D206*(1-$I$3)/$D$192,"")</f>
        <v>0</v>
      </c>
      <c r="U206" s="61">
        <f>IF(AND($C206&lt;U$194,COUNT($E206:T206)&lt;$D$192),$D206*(1-$I$3)/$D$192,"")</f>
        <v>0</v>
      </c>
      <c r="V206" s="61">
        <f>IF(AND($C206&lt;V$194,COUNT($E206:U206)&lt;$D$192),$D206*(1-$I$3)/$D$192,"")</f>
        <v>0</v>
      </c>
      <c r="W206" s="61">
        <f>IF(AND($C206&lt;W$194,COUNT($E206:V206)&lt;$D$192),$D206*(1-$I$3)/$D$192,"")</f>
        <v>0</v>
      </c>
      <c r="X206" s="61">
        <f>IF(AND($C206&lt;X$194,COUNT($E206:W206)&lt;$D$192),$D206*(1-$I$3)/$D$192,"")</f>
        <v>0</v>
      </c>
      <c r="Y206" s="61">
        <f t="shared" si="55"/>
        <v>0</v>
      </c>
    </row>
    <row r="207" spans="1:25" x14ac:dyDescent="0.15">
      <c r="B207" s="69"/>
      <c r="C207" s="70">
        <v>36</v>
      </c>
      <c r="D207" s="60">
        <v>0</v>
      </c>
      <c r="E207" s="61" t="str">
        <f t="shared" si="54"/>
        <v/>
      </c>
      <c r="F207" s="61" t="str">
        <f>IF(AND($C207&lt;F$194,COUNT($E207:E207)&lt;$D$192),$D207*(1-$I$3)/$D$192,"")</f>
        <v/>
      </c>
      <c r="G207" s="61" t="str">
        <f>IF(AND($C207&lt;G$194,COUNT($E207:F207)&lt;$D$192),$D207*(1-$I$3)/$D$192,"")</f>
        <v/>
      </c>
      <c r="H207" s="61" t="str">
        <f>IF(AND($C207&lt;H$194,COUNT($E207:G207)&lt;$D$192),$D207*(1-$I$3)/$D$192,"")</f>
        <v/>
      </c>
      <c r="I207" s="61" t="str">
        <f>IF(AND($C207&lt;I$194,COUNT($E207:H207)&lt;$D$192),$D207*(1-$I$3)/$D$192,"")</f>
        <v/>
      </c>
      <c r="J207" s="61" t="str">
        <f>IF(AND($C207&lt;J$194,COUNT($E207:I207)&lt;$D$192),$D207*(1-$I$3)/$D$192,"")</f>
        <v/>
      </c>
      <c r="K207" s="61" t="str">
        <f>IF(AND($C207&lt;K$194,COUNT($E207:J207)&lt;$D$192),$D207*(1-$I$3)/$D$192,"")</f>
        <v/>
      </c>
      <c r="L207" s="61">
        <f>IF(AND($C207&lt;L$194,COUNT($E207:K207)&lt;$D$192),$D207*(1-$I$3)/$D$192,"")</f>
        <v>0</v>
      </c>
      <c r="M207" s="61">
        <f>IF(AND($C207&lt;M$194,COUNT($E207:L207)&lt;$D$192),$D207*(1-$I$3)/$D$192,"")</f>
        <v>0</v>
      </c>
      <c r="N207" s="61">
        <f>IF(AND($C207&lt;N$194,COUNT($E207:M207)&lt;$D$192),$D207*(1-$I$3)/$D$192,"")</f>
        <v>0</v>
      </c>
      <c r="O207" s="61">
        <f>IF(AND($C207&lt;O$194,COUNT($E207:N207)&lt;$D$192),$D207*(1-$I$3)/$D$192,"")</f>
        <v>0</v>
      </c>
      <c r="P207" s="61">
        <f>IF(AND($C207&lt;P$194,COUNT($E207:O207)&lt;$D$192),$D207*(1-$I$3)/$D$192,"")</f>
        <v>0</v>
      </c>
      <c r="Q207" s="61">
        <f>IF(AND($C207&lt;Q$194,COUNT($E207:P207)&lt;$D$192),$D207*(1-$I$3)/$D$192,"")</f>
        <v>0</v>
      </c>
      <c r="R207" s="61">
        <f>IF(AND($C207&lt;R$194,COUNT($E207:Q207)&lt;$D$192),$D207*(1-$I$3)/$D$192,"")</f>
        <v>0</v>
      </c>
      <c r="S207" s="61">
        <f>IF(AND($C207&lt;S$194,COUNT($E207:R207)&lt;$D$192),$D207*(1-$I$3)/$D$192,"")</f>
        <v>0</v>
      </c>
      <c r="T207" s="61">
        <f>IF(AND($C207&lt;T$194,COUNT($E207:S207)&lt;$D$192),$D207*(1-$I$3)/$D$192,"")</f>
        <v>0</v>
      </c>
      <c r="U207" s="61">
        <f>IF(AND($C207&lt;U$194,COUNT($E207:T207)&lt;$D$192),$D207*(1-$I$3)/$D$192,"")</f>
        <v>0</v>
      </c>
      <c r="V207" s="61">
        <f>IF(AND($C207&lt;V$194,COUNT($E207:U207)&lt;$D$192),$D207*(1-$I$3)/$D$192,"")</f>
        <v>0</v>
      </c>
      <c r="W207" s="61">
        <f>IF(AND($C207&lt;W$194,COUNT($E207:V207)&lt;$D$192),$D207*(1-$I$3)/$D$192,"")</f>
        <v>0</v>
      </c>
      <c r="X207" s="61">
        <f>IF(AND($C207&lt;X$194,COUNT($E207:W207)&lt;$D$192),$D207*(1-$I$3)/$D$192,"")</f>
        <v>0</v>
      </c>
      <c r="Y207" s="61">
        <f t="shared" si="55"/>
        <v>0</v>
      </c>
    </row>
    <row r="208" spans="1:25" x14ac:dyDescent="0.15">
      <c r="B208" s="69"/>
      <c r="C208" s="70">
        <v>37</v>
      </c>
      <c r="D208" s="60">
        <v>0</v>
      </c>
      <c r="E208" s="61" t="str">
        <f t="shared" si="54"/>
        <v/>
      </c>
      <c r="F208" s="61" t="str">
        <f>IF(AND($C208&lt;F$194,COUNT($E208:E208)&lt;$D$192),$D208*(1-$I$3)/$D$192,"")</f>
        <v/>
      </c>
      <c r="G208" s="61" t="str">
        <f>IF(AND($C208&lt;G$194,COUNT($E208:F208)&lt;$D$192),$D208*(1-$I$3)/$D$192,"")</f>
        <v/>
      </c>
      <c r="H208" s="61" t="str">
        <f>IF(AND($C208&lt;H$194,COUNT($E208:G208)&lt;$D$192),$D208*(1-$I$3)/$D$192,"")</f>
        <v/>
      </c>
      <c r="I208" s="61" t="str">
        <f>IF(AND($C208&lt;I$194,COUNT($E208:H208)&lt;$D$192),$D208*(1-$I$3)/$D$192,"")</f>
        <v/>
      </c>
      <c r="J208" s="61" t="str">
        <f>IF(AND($C208&lt;J$194,COUNT($E208:I208)&lt;$D$192),$D208*(1-$I$3)/$D$192,"")</f>
        <v/>
      </c>
      <c r="K208" s="61" t="str">
        <f>IF(AND($C208&lt;K$194,COUNT($E208:J208)&lt;$D$192),$D208*(1-$I$3)/$D$192,"")</f>
        <v/>
      </c>
      <c r="L208" s="61" t="str">
        <f>IF(AND($C208&lt;L$194,COUNT($E208:K208)&lt;$D$192),$D208*(1-$I$3)/$D$192,"")</f>
        <v/>
      </c>
      <c r="M208" s="61">
        <f>IF(AND($C208&lt;M$194,COUNT($E208:L208)&lt;$D$192),$D208*(1-$I$3)/$D$192,"")</f>
        <v>0</v>
      </c>
      <c r="N208" s="61">
        <f>IF(AND($C208&lt;N$194,COUNT($E208:M208)&lt;$D$192),$D208*(1-$I$3)/$D$192,"")</f>
        <v>0</v>
      </c>
      <c r="O208" s="61">
        <f>IF(AND($C208&lt;O$194,COUNT($E208:N208)&lt;$D$192),$D208*(1-$I$3)/$D$192,"")</f>
        <v>0</v>
      </c>
      <c r="P208" s="61">
        <f>IF(AND($C208&lt;P$194,COUNT($E208:O208)&lt;$D$192),$D208*(1-$I$3)/$D$192,"")</f>
        <v>0</v>
      </c>
      <c r="Q208" s="61">
        <f>IF(AND($C208&lt;Q$194,COUNT($E208:P208)&lt;$D$192),$D208*(1-$I$3)/$D$192,"")</f>
        <v>0</v>
      </c>
      <c r="R208" s="61">
        <f>IF(AND($C208&lt;R$194,COUNT($E208:Q208)&lt;$D$192),$D208*(1-$I$3)/$D$192,"")</f>
        <v>0</v>
      </c>
      <c r="S208" s="61">
        <f>IF(AND($C208&lt;S$194,COUNT($E208:R208)&lt;$D$192),$D208*(1-$I$3)/$D$192,"")</f>
        <v>0</v>
      </c>
      <c r="T208" s="61">
        <f>IF(AND($C208&lt;T$194,COUNT($E208:S208)&lt;$D$192),$D208*(1-$I$3)/$D$192,"")</f>
        <v>0</v>
      </c>
      <c r="U208" s="61">
        <f>IF(AND($C208&lt;U$194,COUNT($E208:T208)&lt;$D$192),$D208*(1-$I$3)/$D$192,"")</f>
        <v>0</v>
      </c>
      <c r="V208" s="61">
        <f>IF(AND($C208&lt;V$194,COUNT($E208:U208)&lt;$D$192),$D208*(1-$I$3)/$D$192,"")</f>
        <v>0</v>
      </c>
      <c r="W208" s="61">
        <f>IF(AND($C208&lt;W$194,COUNT($E208:V208)&lt;$D$192),$D208*(1-$I$3)/$D$192,"")</f>
        <v>0</v>
      </c>
      <c r="X208" s="61">
        <f>IF(AND($C208&lt;X$194,COUNT($E208:W208)&lt;$D$192),$D208*(1-$I$3)/$D$192,"")</f>
        <v>0</v>
      </c>
      <c r="Y208" s="61">
        <f t="shared" si="55"/>
        <v>0</v>
      </c>
    </row>
    <row r="209" spans="1:25" x14ac:dyDescent="0.15">
      <c r="B209" s="69"/>
      <c r="C209" s="70">
        <v>38</v>
      </c>
      <c r="D209" s="60">
        <v>0</v>
      </c>
      <c r="E209" s="61" t="str">
        <f t="shared" si="54"/>
        <v/>
      </c>
      <c r="F209" s="61" t="str">
        <f>IF(AND($C209&lt;F$194,COUNT($E209:E209)&lt;$D$192),$D209*(1-$I$3)/$D$192,"")</f>
        <v/>
      </c>
      <c r="G209" s="61" t="str">
        <f>IF(AND($C209&lt;G$194,COUNT($E209:F209)&lt;$D$192),$D209*(1-$I$3)/$D$192,"")</f>
        <v/>
      </c>
      <c r="H209" s="61" t="str">
        <f>IF(AND($C209&lt;H$194,COUNT($E209:G209)&lt;$D$192),$D209*(1-$I$3)/$D$192,"")</f>
        <v/>
      </c>
      <c r="I209" s="61" t="str">
        <f>IF(AND($C209&lt;I$194,COUNT($E209:H209)&lt;$D$192),$D209*(1-$I$3)/$D$192,"")</f>
        <v/>
      </c>
      <c r="J209" s="61" t="str">
        <f>IF(AND($C209&lt;J$194,COUNT($E209:I209)&lt;$D$192),$D209*(1-$I$3)/$D$192,"")</f>
        <v/>
      </c>
      <c r="K209" s="61" t="str">
        <f>IF(AND($C209&lt;K$194,COUNT($E209:J209)&lt;$D$192),$D209*(1-$I$3)/$D$192,"")</f>
        <v/>
      </c>
      <c r="L209" s="61" t="str">
        <f>IF(AND($C209&lt;L$194,COUNT($E209:K209)&lt;$D$192),$D209*(1-$I$3)/$D$192,"")</f>
        <v/>
      </c>
      <c r="M209" s="61" t="str">
        <f>IF(AND($C209&lt;M$194,COUNT($E209:L209)&lt;$D$192),$D209*(1-$I$3)/$D$192,"")</f>
        <v/>
      </c>
      <c r="N209" s="61">
        <f>IF(AND($C209&lt;N$194,COUNT($E209:M209)&lt;$D$192),$D209*(1-$I$3)/$D$192,"")</f>
        <v>0</v>
      </c>
      <c r="O209" s="61">
        <f>IF(AND($C209&lt;O$194,COUNT($E209:N209)&lt;$D$192),$D209*(1-$I$3)/$D$192,"")</f>
        <v>0</v>
      </c>
      <c r="P209" s="61">
        <f>IF(AND($C209&lt;P$194,COUNT($E209:O209)&lt;$D$192),$D209*(1-$I$3)/$D$192,"")</f>
        <v>0</v>
      </c>
      <c r="Q209" s="61">
        <f>IF(AND($C209&lt;Q$194,COUNT($E209:P209)&lt;$D$192),$D209*(1-$I$3)/$D$192,"")</f>
        <v>0</v>
      </c>
      <c r="R209" s="61">
        <f>IF(AND($C209&lt;R$194,COUNT($E209:Q209)&lt;$D$192),$D209*(1-$I$3)/$D$192,"")</f>
        <v>0</v>
      </c>
      <c r="S209" s="61">
        <f>IF(AND($C209&lt;S$194,COUNT($E209:R209)&lt;$D$192),$D209*(1-$I$3)/$D$192,"")</f>
        <v>0</v>
      </c>
      <c r="T209" s="61">
        <f>IF(AND($C209&lt;T$194,COUNT($E209:S209)&lt;$D$192),$D209*(1-$I$3)/$D$192,"")</f>
        <v>0</v>
      </c>
      <c r="U209" s="61">
        <f>IF(AND($C209&lt;U$194,COUNT($E209:T209)&lt;$D$192),$D209*(1-$I$3)/$D$192,"")</f>
        <v>0</v>
      </c>
      <c r="V209" s="61">
        <f>IF(AND($C209&lt;V$194,COUNT($E209:U209)&lt;$D$192),$D209*(1-$I$3)/$D$192,"")</f>
        <v>0</v>
      </c>
      <c r="W209" s="61">
        <f>IF(AND($C209&lt;W$194,COUNT($E209:V209)&lt;$D$192),$D209*(1-$I$3)/$D$192,"")</f>
        <v>0</v>
      </c>
      <c r="X209" s="61">
        <f>IF(AND($C209&lt;X$194,COUNT($E209:W209)&lt;$D$192),$D209*(1-$I$3)/$D$192,"")</f>
        <v>0</v>
      </c>
      <c r="Y209" s="61">
        <f t="shared" si="55"/>
        <v>0</v>
      </c>
    </row>
    <row r="210" spans="1:25" x14ac:dyDescent="0.15">
      <c r="B210" s="69"/>
      <c r="C210" s="70">
        <v>39</v>
      </c>
      <c r="D210" s="60">
        <v>0</v>
      </c>
      <c r="E210" s="61" t="str">
        <f t="shared" si="54"/>
        <v/>
      </c>
      <c r="F210" s="61" t="str">
        <f>IF(AND($C210&lt;F$194,COUNT($E210:E210)&lt;$D$192),$D210*(1-$I$3)/$D$192,"")</f>
        <v/>
      </c>
      <c r="G210" s="61" t="str">
        <f>IF(AND($C210&lt;G$194,COUNT($E210:F210)&lt;$D$192),$D210*(1-$I$3)/$D$192,"")</f>
        <v/>
      </c>
      <c r="H210" s="61" t="str">
        <f>IF(AND($C210&lt;H$194,COUNT($E210:G210)&lt;$D$192),$D210*(1-$I$3)/$D$192,"")</f>
        <v/>
      </c>
      <c r="I210" s="61" t="str">
        <f>IF(AND($C210&lt;I$194,COUNT($E210:H210)&lt;$D$192),$D210*(1-$I$3)/$D$192,"")</f>
        <v/>
      </c>
      <c r="J210" s="61" t="str">
        <f>IF(AND($C210&lt;J$194,COUNT($E210:I210)&lt;$D$192),$D210*(1-$I$3)/$D$192,"")</f>
        <v/>
      </c>
      <c r="K210" s="61" t="str">
        <f>IF(AND($C210&lt;K$194,COUNT($E210:J210)&lt;$D$192),$D210*(1-$I$3)/$D$192,"")</f>
        <v/>
      </c>
      <c r="L210" s="61" t="str">
        <f>IF(AND($C210&lt;L$194,COUNT($E210:K210)&lt;$D$192),$D210*(1-$I$3)/$D$192,"")</f>
        <v/>
      </c>
      <c r="M210" s="61" t="str">
        <f>IF(AND($C210&lt;M$194,COUNT($E210:L210)&lt;$D$192),$D210*(1-$I$3)/$D$192,"")</f>
        <v/>
      </c>
      <c r="N210" s="61" t="str">
        <f>IF(AND($C210&lt;N$194,COUNT($E210:M210)&lt;$D$192),$D210*(1-$I$3)/$D$192,"")</f>
        <v/>
      </c>
      <c r="O210" s="61">
        <f>IF(AND($C210&lt;O$194,COUNT($E210:N210)&lt;$D$192),$D210*(1-$I$3)/$D$192,"")</f>
        <v>0</v>
      </c>
      <c r="P210" s="61">
        <f>IF(AND($C210&lt;P$194,COUNT($E210:O210)&lt;$D$192),$D210*(1-$I$3)/$D$192,"")</f>
        <v>0</v>
      </c>
      <c r="Q210" s="61">
        <f>IF(AND($C210&lt;Q$194,COUNT($E210:P210)&lt;$D$192),$D210*(1-$I$3)/$D$192,"")</f>
        <v>0</v>
      </c>
      <c r="R210" s="61">
        <f>IF(AND($C210&lt;R$194,COUNT($E210:Q210)&lt;$D$192),$D210*(1-$I$3)/$D$192,"")</f>
        <v>0</v>
      </c>
      <c r="S210" s="61">
        <f>IF(AND($C210&lt;S$194,COUNT($E210:R210)&lt;$D$192),$D210*(1-$I$3)/$D$192,"")</f>
        <v>0</v>
      </c>
      <c r="T210" s="61">
        <f>IF(AND($C210&lt;T$194,COUNT($E210:S210)&lt;$D$192),$D210*(1-$I$3)/$D$192,"")</f>
        <v>0</v>
      </c>
      <c r="U210" s="61">
        <f>IF(AND($C210&lt;U$194,COUNT($E210:T210)&lt;$D$192),$D210*(1-$I$3)/$D$192,"")</f>
        <v>0</v>
      </c>
      <c r="V210" s="61">
        <f>IF(AND($C210&lt;V$194,COUNT($E210:U210)&lt;$D$192),$D210*(1-$I$3)/$D$192,"")</f>
        <v>0</v>
      </c>
      <c r="W210" s="61">
        <f>IF(AND($C210&lt;W$194,COUNT($E210:V210)&lt;$D$192),$D210*(1-$I$3)/$D$192,"")</f>
        <v>0</v>
      </c>
      <c r="X210" s="61">
        <f>IF(AND($C210&lt;X$194,COUNT($E210:W210)&lt;$D$192),$D210*(1-$I$3)/$D$192,"")</f>
        <v>0</v>
      </c>
      <c r="Y210" s="61">
        <f t="shared" si="55"/>
        <v>0</v>
      </c>
    </row>
    <row r="211" spans="1:25" x14ac:dyDescent="0.15">
      <c r="B211" s="69"/>
      <c r="C211" s="70">
        <v>40</v>
      </c>
      <c r="D211" s="60">
        <v>0</v>
      </c>
      <c r="E211" s="61" t="str">
        <f t="shared" si="54"/>
        <v/>
      </c>
      <c r="F211" s="61" t="str">
        <f>IF(AND($C211&lt;F$194,COUNT($E211:E211)&lt;$D$192),$D211*(1-$I$3)/$D$192,"")</f>
        <v/>
      </c>
      <c r="G211" s="61" t="str">
        <f>IF(AND($C211&lt;G$194,COUNT($E211:F211)&lt;$D$192),$D211*(1-$I$3)/$D$192,"")</f>
        <v/>
      </c>
      <c r="H211" s="61" t="str">
        <f>IF(AND($C211&lt;H$194,COUNT($E211:G211)&lt;$D$192),$D211*(1-$I$3)/$D$192,"")</f>
        <v/>
      </c>
      <c r="I211" s="61" t="str">
        <f>IF(AND($C211&lt;I$194,COUNT($E211:H211)&lt;$D$192),$D211*(1-$I$3)/$D$192,"")</f>
        <v/>
      </c>
      <c r="J211" s="61" t="str">
        <f>IF(AND($C211&lt;J$194,COUNT($E211:I211)&lt;$D$192),$D211*(1-$I$3)/$D$192,"")</f>
        <v/>
      </c>
      <c r="K211" s="61" t="str">
        <f>IF(AND($C211&lt;K$194,COUNT($E211:J211)&lt;$D$192),$D211*(1-$I$3)/$D$192,"")</f>
        <v/>
      </c>
      <c r="L211" s="61" t="str">
        <f>IF(AND($C211&lt;L$194,COUNT($E211:K211)&lt;$D$192),$D211*(1-$I$3)/$D$192,"")</f>
        <v/>
      </c>
      <c r="M211" s="61" t="str">
        <f>IF(AND($C211&lt;M$194,COUNT($E211:L211)&lt;$D$192),$D211*(1-$I$3)/$D$192,"")</f>
        <v/>
      </c>
      <c r="N211" s="61" t="str">
        <f>IF(AND($C211&lt;N$194,COUNT($E211:M211)&lt;$D$192),$D211*(1-$I$3)/$D$192,"")</f>
        <v/>
      </c>
      <c r="O211" s="61" t="str">
        <f>IF(AND($C211&lt;O$194,COUNT($E211:N211)&lt;$D$192),$D211*(1-$I$3)/$D$192,"")</f>
        <v/>
      </c>
      <c r="P211" s="61">
        <f>IF(AND($C211&lt;P$194,COUNT($E211:O211)&lt;$D$192),$D211*(1-$I$3)/$D$192,"")</f>
        <v>0</v>
      </c>
      <c r="Q211" s="61">
        <f>IF(AND($C211&lt;Q$194,COUNT($E211:P211)&lt;$D$192),$D211*(1-$I$3)/$D$192,"")</f>
        <v>0</v>
      </c>
      <c r="R211" s="61">
        <f>IF(AND($C211&lt;R$194,COUNT($E211:Q211)&lt;$D$192),$D211*(1-$I$3)/$D$192,"")</f>
        <v>0</v>
      </c>
      <c r="S211" s="61">
        <f>IF(AND($C211&lt;S$194,COUNT($E211:R211)&lt;$D$192),$D211*(1-$I$3)/$D$192,"")</f>
        <v>0</v>
      </c>
      <c r="T211" s="61">
        <f>IF(AND($C211&lt;T$194,COUNT($E211:S211)&lt;$D$192),$D211*(1-$I$3)/$D$192,"")</f>
        <v>0</v>
      </c>
      <c r="U211" s="61">
        <f>IF(AND($C211&lt;U$194,COUNT($E211:T211)&lt;$D$192),$D211*(1-$I$3)/$D$192,"")</f>
        <v>0</v>
      </c>
      <c r="V211" s="61">
        <f>IF(AND($C211&lt;V$194,COUNT($E211:U211)&lt;$D$192),$D211*(1-$I$3)/$D$192,"")</f>
        <v>0</v>
      </c>
      <c r="W211" s="61">
        <f>IF(AND($C211&lt;W$194,COUNT($E211:V211)&lt;$D$192),$D211*(1-$I$3)/$D$192,"")</f>
        <v>0</v>
      </c>
      <c r="X211" s="61">
        <f>IF(AND($C211&lt;X$194,COUNT($E211:W211)&lt;$D$192),$D211*(1-$I$3)/$D$192,"")</f>
        <v>0</v>
      </c>
      <c r="Y211" s="61">
        <f t="shared" si="55"/>
        <v>0</v>
      </c>
    </row>
    <row r="212" spans="1:25" x14ac:dyDescent="0.15">
      <c r="B212" s="69"/>
      <c r="C212" s="70">
        <v>41</v>
      </c>
      <c r="D212" s="60">
        <v>0</v>
      </c>
      <c r="E212" s="61" t="str">
        <f t="shared" si="54"/>
        <v/>
      </c>
      <c r="F212" s="61" t="str">
        <f>IF(AND($C212&lt;F$194,COUNT($E212:E212)&lt;$D$192),$D212*(1-$I$3)/$D$192,"")</f>
        <v/>
      </c>
      <c r="G212" s="61" t="str">
        <f>IF(AND($C212&lt;G$194,COUNT($E212:F212)&lt;$D$192),$D212*(1-$I$3)/$D$192,"")</f>
        <v/>
      </c>
      <c r="H212" s="61" t="str">
        <f>IF(AND($C212&lt;H$194,COUNT($E212:G212)&lt;$D$192),$D212*(1-$I$3)/$D$192,"")</f>
        <v/>
      </c>
      <c r="I212" s="61" t="str">
        <f>IF(AND($C212&lt;I$194,COUNT($E212:H212)&lt;$D$192),$D212*(1-$I$3)/$D$192,"")</f>
        <v/>
      </c>
      <c r="J212" s="61" t="str">
        <f>IF(AND($C212&lt;J$194,COUNT($E212:I212)&lt;$D$192),$D212*(1-$I$3)/$D$192,"")</f>
        <v/>
      </c>
      <c r="K212" s="61" t="str">
        <f>IF(AND($C212&lt;K$194,COUNT($E212:J212)&lt;$D$192),$D212*(1-$I$3)/$D$192,"")</f>
        <v/>
      </c>
      <c r="L212" s="61" t="str">
        <f>IF(AND($C212&lt;L$194,COUNT($E212:K212)&lt;$D$192),$D212*(1-$I$3)/$D$192,"")</f>
        <v/>
      </c>
      <c r="M212" s="61" t="str">
        <f>IF(AND($C212&lt;M$194,COUNT($E212:L212)&lt;$D$192),$D212*(1-$I$3)/$D$192,"")</f>
        <v/>
      </c>
      <c r="N212" s="61" t="str">
        <f>IF(AND($C212&lt;N$194,COUNT($E212:M212)&lt;$D$192),$D212*(1-$I$3)/$D$192,"")</f>
        <v/>
      </c>
      <c r="O212" s="61" t="str">
        <f>IF(AND($C212&lt;O$194,COUNT($E212:N212)&lt;$D$192),$D212*(1-$I$3)/$D$192,"")</f>
        <v/>
      </c>
      <c r="P212" s="61" t="str">
        <f>IF(AND($C212&lt;P$194,COUNT($E212:O212)&lt;$D$192),$D212*(1-$I$3)/$D$192,"")</f>
        <v/>
      </c>
      <c r="Q212" s="61">
        <f>IF(AND($C212&lt;Q$194,COUNT($E212:P212)&lt;$D$192),$D212*(1-$I$3)/$D$192,"")</f>
        <v>0</v>
      </c>
      <c r="R212" s="61">
        <f>IF(AND($C212&lt;R$194,COUNT($E212:Q212)&lt;$D$192),$D212*(1-$I$3)/$D$192,"")</f>
        <v>0</v>
      </c>
      <c r="S212" s="61">
        <f>IF(AND($C212&lt;S$194,COUNT($E212:R212)&lt;$D$192),$D212*(1-$I$3)/$D$192,"")</f>
        <v>0</v>
      </c>
      <c r="T212" s="61">
        <f>IF(AND($C212&lt;T$194,COUNT($E212:S212)&lt;$D$192),$D212*(1-$I$3)/$D$192,"")</f>
        <v>0</v>
      </c>
      <c r="U212" s="61">
        <f>IF(AND($C212&lt;U$194,COUNT($E212:T212)&lt;$D$192),$D212*(1-$I$3)/$D$192,"")</f>
        <v>0</v>
      </c>
      <c r="V212" s="61">
        <f>IF(AND($C212&lt;V$194,COUNT($E212:U212)&lt;$D$192),$D212*(1-$I$3)/$D$192,"")</f>
        <v>0</v>
      </c>
      <c r="W212" s="61">
        <f>IF(AND($C212&lt;W$194,COUNT($E212:V212)&lt;$D$192),$D212*(1-$I$3)/$D$192,"")</f>
        <v>0</v>
      </c>
      <c r="X212" s="61">
        <f>IF(AND($C212&lt;X$194,COUNT($E212:W212)&lt;$D$192),$D212*(1-$I$3)/$D$192,"")</f>
        <v>0</v>
      </c>
      <c r="Y212" s="61">
        <f t="shared" si="55"/>
        <v>0</v>
      </c>
    </row>
    <row r="213" spans="1:25" x14ac:dyDescent="0.15">
      <c r="B213" s="69"/>
      <c r="C213" s="70">
        <v>42</v>
      </c>
      <c r="D213" s="60">
        <v>0</v>
      </c>
      <c r="E213" s="61" t="str">
        <f t="shared" si="54"/>
        <v/>
      </c>
      <c r="F213" s="61" t="str">
        <f>IF(AND($C213&lt;F$194,COUNT($E213:E213)&lt;$D$192),$D213*(1-$I$3)/$D$192,"")</f>
        <v/>
      </c>
      <c r="G213" s="61" t="str">
        <f>IF(AND($C213&lt;G$194,COUNT($E213:F213)&lt;$D$192),$D213*(1-$I$3)/$D$192,"")</f>
        <v/>
      </c>
      <c r="H213" s="61" t="str">
        <f>IF(AND($C213&lt;H$194,COUNT($E213:G213)&lt;$D$192),$D213*(1-$I$3)/$D$192,"")</f>
        <v/>
      </c>
      <c r="I213" s="61" t="str">
        <f>IF(AND($C213&lt;I$194,COUNT($E213:H213)&lt;$D$192),$D213*(1-$I$3)/$D$192,"")</f>
        <v/>
      </c>
      <c r="J213" s="61" t="str">
        <f>IF(AND($C213&lt;J$194,COUNT($E213:I213)&lt;$D$192),$D213*(1-$I$3)/$D$192,"")</f>
        <v/>
      </c>
      <c r="K213" s="61" t="str">
        <f>IF(AND($C213&lt;K$194,COUNT($E213:J213)&lt;$D$192),$D213*(1-$I$3)/$D$192,"")</f>
        <v/>
      </c>
      <c r="L213" s="61" t="str">
        <f>IF(AND($C213&lt;L$194,COUNT($E213:K213)&lt;$D$192),$D213*(1-$I$3)/$D$192,"")</f>
        <v/>
      </c>
      <c r="M213" s="61" t="str">
        <f>IF(AND($C213&lt;M$194,COUNT($E213:L213)&lt;$D$192),$D213*(1-$I$3)/$D$192,"")</f>
        <v/>
      </c>
      <c r="N213" s="61" t="str">
        <f>IF(AND($C213&lt;N$194,COUNT($E213:M213)&lt;$D$192),$D213*(1-$I$3)/$D$192,"")</f>
        <v/>
      </c>
      <c r="O213" s="61" t="str">
        <f>IF(AND($C213&lt;O$194,COUNT($E213:N213)&lt;$D$192),$D213*(1-$I$3)/$D$192,"")</f>
        <v/>
      </c>
      <c r="P213" s="61" t="str">
        <f>IF(AND($C213&lt;P$194,COUNT($E213:O213)&lt;$D$192),$D213*(1-$I$3)/$D$192,"")</f>
        <v/>
      </c>
      <c r="Q213" s="61" t="str">
        <f>IF(AND($C213&lt;Q$194,COUNT($E213:P213)&lt;$D$192),$D213*(1-$I$3)/$D$192,"")</f>
        <v/>
      </c>
      <c r="R213" s="61">
        <f>IF(AND($C213&lt;R$194,COUNT($E213:Q213)&lt;$D$192),$D213*(1-$I$3)/$D$192,"")</f>
        <v>0</v>
      </c>
      <c r="S213" s="61">
        <f>IF(AND($C213&lt;S$194,COUNT($E213:R213)&lt;$D$192),$D213*(1-$I$3)/$D$192,"")</f>
        <v>0</v>
      </c>
      <c r="T213" s="61">
        <f>IF(AND($C213&lt;T$194,COUNT($E213:S213)&lt;$D$192),$D213*(1-$I$3)/$D$192,"")</f>
        <v>0</v>
      </c>
      <c r="U213" s="61">
        <f>IF(AND($C213&lt;U$194,COUNT($E213:T213)&lt;$D$192),$D213*(1-$I$3)/$D$192,"")</f>
        <v>0</v>
      </c>
      <c r="V213" s="61">
        <f>IF(AND($C213&lt;V$194,COUNT($E213:U213)&lt;$D$192),$D213*(1-$I$3)/$D$192,"")</f>
        <v>0</v>
      </c>
      <c r="W213" s="61">
        <f>IF(AND($C213&lt;W$194,COUNT($E213:V213)&lt;$D$192),$D213*(1-$I$3)/$D$192,"")</f>
        <v>0</v>
      </c>
      <c r="X213" s="61">
        <f>IF(AND($C213&lt;X$194,COUNT($E213:W213)&lt;$D$192),$D213*(1-$I$3)/$D$192,"")</f>
        <v>0</v>
      </c>
      <c r="Y213" s="61">
        <f t="shared" si="55"/>
        <v>0</v>
      </c>
    </row>
    <row r="214" spans="1:25" x14ac:dyDescent="0.15">
      <c r="B214" s="69"/>
      <c r="C214" s="70">
        <v>43</v>
      </c>
      <c r="D214" s="60">
        <v>0</v>
      </c>
      <c r="E214" s="61" t="str">
        <f t="shared" si="54"/>
        <v/>
      </c>
      <c r="F214" s="61" t="str">
        <f>IF(AND($C214&lt;F$194,COUNT($E214:E214)&lt;$D$192),$D214*(1-$I$3)/$D$192,"")</f>
        <v/>
      </c>
      <c r="G214" s="61" t="str">
        <f>IF(AND($C214&lt;G$194,COUNT($E214:F214)&lt;$D$192),$D214*(1-$I$3)/$D$192,"")</f>
        <v/>
      </c>
      <c r="H214" s="61" t="str">
        <f>IF(AND($C214&lt;H$194,COUNT($E214:G214)&lt;$D$192),$D214*(1-$I$3)/$D$192,"")</f>
        <v/>
      </c>
      <c r="I214" s="61" t="str">
        <f>IF(AND($C214&lt;I$194,COUNT($E214:H214)&lt;$D$192),$D214*(1-$I$3)/$D$192,"")</f>
        <v/>
      </c>
      <c r="J214" s="61" t="str">
        <f>IF(AND($C214&lt;J$194,COUNT($E214:I214)&lt;$D$192),$D214*(1-$I$3)/$D$192,"")</f>
        <v/>
      </c>
      <c r="K214" s="61" t="str">
        <f>IF(AND($C214&lt;K$194,COUNT($E214:J214)&lt;$D$192),$D214*(1-$I$3)/$D$192,"")</f>
        <v/>
      </c>
      <c r="L214" s="61" t="str">
        <f>IF(AND($C214&lt;L$194,COUNT($E214:K214)&lt;$D$192),$D214*(1-$I$3)/$D$192,"")</f>
        <v/>
      </c>
      <c r="M214" s="61" t="str">
        <f>IF(AND($C214&lt;M$194,COUNT($E214:L214)&lt;$D$192),$D214*(1-$I$3)/$D$192,"")</f>
        <v/>
      </c>
      <c r="N214" s="61" t="str">
        <f>IF(AND($C214&lt;N$194,COUNT($E214:M214)&lt;$D$192),$D214*(1-$I$3)/$D$192,"")</f>
        <v/>
      </c>
      <c r="O214" s="61" t="str">
        <f>IF(AND($C214&lt;O$194,COUNT($E214:N214)&lt;$D$192),$D214*(1-$I$3)/$D$192,"")</f>
        <v/>
      </c>
      <c r="P214" s="61" t="str">
        <f>IF(AND($C214&lt;P$194,COUNT($E214:O214)&lt;$D$192),$D214*(1-$I$3)/$D$192,"")</f>
        <v/>
      </c>
      <c r="Q214" s="61" t="str">
        <f>IF(AND($C214&lt;Q$194,COUNT($E214:P214)&lt;$D$192),$D214*(1-$I$3)/$D$192,"")</f>
        <v/>
      </c>
      <c r="R214" s="61" t="str">
        <f>IF(AND($C214&lt;R$194,COUNT($E214:Q214)&lt;$D$192),$D214*(1-$I$3)/$D$192,"")</f>
        <v/>
      </c>
      <c r="S214" s="61">
        <f>IF(AND($C214&lt;S$194,COUNT($E214:R214)&lt;$D$192),$D214*(1-$I$3)/$D$192,"")</f>
        <v>0</v>
      </c>
      <c r="T214" s="61">
        <f>IF(AND($C214&lt;T$194,COUNT($E214:S214)&lt;$D$192),$D214*(1-$I$3)/$D$192,"")</f>
        <v>0</v>
      </c>
      <c r="U214" s="61">
        <f>IF(AND($C214&lt;U$194,COUNT($E214:T214)&lt;$D$192),$D214*(1-$I$3)/$D$192,"")</f>
        <v>0</v>
      </c>
      <c r="V214" s="61">
        <f>IF(AND($C214&lt;V$194,COUNT($E214:U214)&lt;$D$192),$D214*(1-$I$3)/$D$192,"")</f>
        <v>0</v>
      </c>
      <c r="W214" s="61">
        <f>IF(AND($C214&lt;W$194,COUNT($E214:V214)&lt;$D$192),$D214*(1-$I$3)/$D$192,"")</f>
        <v>0</v>
      </c>
      <c r="X214" s="61">
        <f>IF(AND($C214&lt;X$194,COUNT($E214:W214)&lt;$D$192),$D214*(1-$I$3)/$D$192,"")</f>
        <v>0</v>
      </c>
      <c r="Y214" s="61">
        <f t="shared" si="55"/>
        <v>0</v>
      </c>
    </row>
    <row r="215" spans="1:25" x14ac:dyDescent="0.15">
      <c r="B215" s="69"/>
      <c r="C215" s="70">
        <v>44</v>
      </c>
      <c r="D215" s="60">
        <v>0</v>
      </c>
      <c r="E215" s="61" t="str">
        <f t="shared" si="54"/>
        <v/>
      </c>
      <c r="F215" s="61" t="str">
        <f>IF(AND($C215&lt;F$194,COUNT($E215:E215)&lt;$D$192),$D215*(1-$I$3)/$D$192,"")</f>
        <v/>
      </c>
      <c r="G215" s="61" t="str">
        <f>IF(AND($C215&lt;G$194,COUNT($E215:F215)&lt;$D$192),$D215*(1-$I$3)/$D$192,"")</f>
        <v/>
      </c>
      <c r="H215" s="61" t="str">
        <f>IF(AND($C215&lt;H$194,COUNT($E215:G215)&lt;$D$192),$D215*(1-$I$3)/$D$192,"")</f>
        <v/>
      </c>
      <c r="I215" s="61" t="str">
        <f>IF(AND($C215&lt;I$194,COUNT($E215:H215)&lt;$D$192),$D215*(1-$I$3)/$D$192,"")</f>
        <v/>
      </c>
      <c r="J215" s="61" t="str">
        <f>IF(AND($C215&lt;J$194,COUNT($E215:I215)&lt;$D$192),$D215*(1-$I$3)/$D$192,"")</f>
        <v/>
      </c>
      <c r="K215" s="61" t="str">
        <f>IF(AND($C215&lt;K$194,COUNT($E215:J215)&lt;$D$192),$D215*(1-$I$3)/$D$192,"")</f>
        <v/>
      </c>
      <c r="L215" s="61" t="str">
        <f>IF(AND($C215&lt;L$194,COUNT($E215:K215)&lt;$D$192),$D215*(1-$I$3)/$D$192,"")</f>
        <v/>
      </c>
      <c r="M215" s="61" t="str">
        <f>IF(AND($C215&lt;M$194,COUNT($E215:L215)&lt;$D$192),$D215*(1-$I$3)/$D$192,"")</f>
        <v/>
      </c>
      <c r="N215" s="61" t="str">
        <f>IF(AND($C215&lt;N$194,COUNT($E215:M215)&lt;$D$192),$D215*(1-$I$3)/$D$192,"")</f>
        <v/>
      </c>
      <c r="O215" s="61" t="str">
        <f>IF(AND($C215&lt;O$194,COUNT($E215:N215)&lt;$D$192),$D215*(1-$I$3)/$D$192,"")</f>
        <v/>
      </c>
      <c r="P215" s="61" t="str">
        <f>IF(AND($C215&lt;P$194,COUNT($E215:O215)&lt;$D$192),$D215*(1-$I$3)/$D$192,"")</f>
        <v/>
      </c>
      <c r="Q215" s="61" t="str">
        <f>IF(AND($C215&lt;Q$194,COUNT($E215:P215)&lt;$D$192),$D215*(1-$I$3)/$D$192,"")</f>
        <v/>
      </c>
      <c r="R215" s="61" t="str">
        <f>IF(AND($C215&lt;R$194,COUNT($E215:Q215)&lt;$D$192),$D215*(1-$I$3)/$D$192,"")</f>
        <v/>
      </c>
      <c r="S215" s="61" t="str">
        <f>IF(AND($C215&lt;S$194,COUNT($E215:R215)&lt;$D$192),$D215*(1-$I$3)/$D$192,"")</f>
        <v/>
      </c>
      <c r="T215" s="61">
        <f>IF(AND($C215&lt;T$194,COUNT($E215:S215)&lt;$D$192),$D215*(1-$I$3)/$D$192,"")</f>
        <v>0</v>
      </c>
      <c r="U215" s="61">
        <f>IF(AND($C215&lt;U$194,COUNT($E215:T215)&lt;$D$192),$D215*(1-$I$3)/$D$192,"")</f>
        <v>0</v>
      </c>
      <c r="V215" s="61">
        <f>IF(AND($C215&lt;V$194,COUNT($E215:U215)&lt;$D$192),$D215*(1-$I$3)/$D$192,"")</f>
        <v>0</v>
      </c>
      <c r="W215" s="61">
        <f>IF(AND($C215&lt;W$194,COUNT($E215:V215)&lt;$D$192),$D215*(1-$I$3)/$D$192,"")</f>
        <v>0</v>
      </c>
      <c r="X215" s="61">
        <f>IF(AND($C215&lt;X$194,COUNT($E215:W215)&lt;$D$192),$D215*(1-$I$3)/$D$192,"")</f>
        <v>0</v>
      </c>
      <c r="Y215" s="61">
        <f t="shared" si="55"/>
        <v>0</v>
      </c>
    </row>
    <row r="216" spans="1:25" x14ac:dyDescent="0.15">
      <c r="B216" s="69"/>
      <c r="C216" s="70">
        <v>45</v>
      </c>
      <c r="D216" s="60">
        <v>0</v>
      </c>
      <c r="E216" s="61" t="str">
        <f t="shared" si="54"/>
        <v/>
      </c>
      <c r="F216" s="61" t="str">
        <f>IF(AND($C216&lt;F$194,COUNT($E216:E216)&lt;$D$192),$D216*(1-$I$3)/$D$192,"")</f>
        <v/>
      </c>
      <c r="G216" s="61" t="str">
        <f>IF(AND($C216&lt;G$194,COUNT($E216:F216)&lt;$D$192),$D216*(1-$I$3)/$D$192,"")</f>
        <v/>
      </c>
      <c r="H216" s="61" t="str">
        <f>IF(AND($C216&lt;H$194,COUNT($E216:G216)&lt;$D$192),$D216*(1-$I$3)/$D$192,"")</f>
        <v/>
      </c>
      <c r="I216" s="61" t="str">
        <f>IF(AND($C216&lt;I$194,COUNT($E216:H216)&lt;$D$192),$D216*(1-$I$3)/$D$192,"")</f>
        <v/>
      </c>
      <c r="J216" s="61" t="str">
        <f>IF(AND($C216&lt;J$194,COUNT($E216:I216)&lt;$D$192),$D216*(1-$I$3)/$D$192,"")</f>
        <v/>
      </c>
      <c r="K216" s="61" t="str">
        <f>IF(AND($C216&lt;K$194,COUNT($E216:J216)&lt;$D$192),$D216*(1-$I$3)/$D$192,"")</f>
        <v/>
      </c>
      <c r="L216" s="61" t="str">
        <f>IF(AND($C216&lt;L$194,COUNT($E216:K216)&lt;$D$192),$D216*(1-$I$3)/$D$192,"")</f>
        <v/>
      </c>
      <c r="M216" s="61" t="str">
        <f>IF(AND($C216&lt;M$194,COUNT($E216:L216)&lt;$D$192),$D216*(1-$I$3)/$D$192,"")</f>
        <v/>
      </c>
      <c r="N216" s="61" t="str">
        <f>IF(AND($C216&lt;N$194,COUNT($E216:M216)&lt;$D$192),$D216*(1-$I$3)/$D$192,"")</f>
        <v/>
      </c>
      <c r="O216" s="61" t="str">
        <f>IF(AND($C216&lt;O$194,COUNT($E216:N216)&lt;$D$192),$D216*(1-$I$3)/$D$192,"")</f>
        <v/>
      </c>
      <c r="P216" s="61" t="str">
        <f>IF(AND($C216&lt;P$194,COUNT($E216:O216)&lt;$D$192),$D216*(1-$I$3)/$D$192,"")</f>
        <v/>
      </c>
      <c r="Q216" s="61" t="str">
        <f>IF(AND($C216&lt;Q$194,COUNT($E216:P216)&lt;$D$192),$D216*(1-$I$3)/$D$192,"")</f>
        <v/>
      </c>
      <c r="R216" s="61" t="str">
        <f>IF(AND($C216&lt;R$194,COUNT($E216:Q216)&lt;$D$192),$D216*(1-$I$3)/$D$192,"")</f>
        <v/>
      </c>
      <c r="S216" s="61" t="str">
        <f>IF(AND($C216&lt;S$194,COUNT($E216:R216)&lt;$D$192),$D216*(1-$I$3)/$D$192,"")</f>
        <v/>
      </c>
      <c r="T216" s="61" t="str">
        <f>IF(AND($C216&lt;T$194,COUNT($E216:S216)&lt;$D$192),$D216*(1-$I$3)/$D$192,"")</f>
        <v/>
      </c>
      <c r="U216" s="61">
        <f>IF(AND($C216&lt;U$194,COUNT($E216:T216)&lt;$D$192),$D216*(1-$I$3)/$D$192,"")</f>
        <v>0</v>
      </c>
      <c r="V216" s="61">
        <f>IF(AND($C216&lt;V$194,COUNT($E216:U216)&lt;$D$192),$D216*(1-$I$3)/$D$192,"")</f>
        <v>0</v>
      </c>
      <c r="W216" s="61">
        <f>IF(AND($C216&lt;W$194,COUNT($E216:V216)&lt;$D$192),$D216*(1-$I$3)/$D$192,"")</f>
        <v>0</v>
      </c>
      <c r="X216" s="61">
        <f>IF(AND($C216&lt;X$194,COUNT($E216:W216)&lt;$D$192),$D216*(1-$I$3)/$D$192,"")</f>
        <v>0</v>
      </c>
      <c r="Y216" s="61">
        <f t="shared" si="55"/>
        <v>0</v>
      </c>
    </row>
    <row r="217" spans="1:25" x14ac:dyDescent="0.15">
      <c r="B217" s="69"/>
      <c r="C217" s="70">
        <v>46</v>
      </c>
      <c r="D217" s="60">
        <v>0</v>
      </c>
      <c r="E217" s="61" t="str">
        <f t="shared" si="54"/>
        <v/>
      </c>
      <c r="F217" s="61" t="str">
        <f>IF(AND($C217&lt;F$194,COUNT($E217:E217)&lt;$D$192),$D217*(1-$I$3)/$D$192,"")</f>
        <v/>
      </c>
      <c r="G217" s="61" t="str">
        <f>IF(AND($C217&lt;G$194,COUNT($E217:F217)&lt;$D$192),$D217*(1-$I$3)/$D$192,"")</f>
        <v/>
      </c>
      <c r="H217" s="61" t="str">
        <f>IF(AND($C217&lt;H$194,COUNT($E217:G217)&lt;$D$192),$D217*(1-$I$3)/$D$192,"")</f>
        <v/>
      </c>
      <c r="I217" s="61" t="str">
        <f>IF(AND($C217&lt;I$194,COUNT($E217:H217)&lt;$D$192),$D217*(1-$I$3)/$D$192,"")</f>
        <v/>
      </c>
      <c r="J217" s="61" t="str">
        <f>IF(AND($C217&lt;J$194,COUNT($E217:I217)&lt;$D$192),$D217*(1-$I$3)/$D$192,"")</f>
        <v/>
      </c>
      <c r="K217" s="61" t="str">
        <f>IF(AND($C217&lt;K$194,COUNT($E217:J217)&lt;$D$192),$D217*(1-$I$3)/$D$192,"")</f>
        <v/>
      </c>
      <c r="L217" s="61" t="str">
        <f>IF(AND($C217&lt;L$194,COUNT($E217:K217)&lt;$D$192),$D217*(1-$I$3)/$D$192,"")</f>
        <v/>
      </c>
      <c r="M217" s="61" t="str">
        <f>IF(AND($C217&lt;M$194,COUNT($E217:L217)&lt;$D$192),$D217*(1-$I$3)/$D$192,"")</f>
        <v/>
      </c>
      <c r="N217" s="61" t="str">
        <f>IF(AND($C217&lt;N$194,COUNT($E217:M217)&lt;$D$192),$D217*(1-$I$3)/$D$192,"")</f>
        <v/>
      </c>
      <c r="O217" s="61" t="str">
        <f>IF(AND($C217&lt;O$194,COUNT($E217:N217)&lt;$D$192),$D217*(1-$I$3)/$D$192,"")</f>
        <v/>
      </c>
      <c r="P217" s="61" t="str">
        <f>IF(AND($C217&lt;P$194,COUNT($E217:O217)&lt;$D$192),$D217*(1-$I$3)/$D$192,"")</f>
        <v/>
      </c>
      <c r="Q217" s="61" t="str">
        <f>IF(AND($C217&lt;Q$194,COUNT($E217:P217)&lt;$D$192),$D217*(1-$I$3)/$D$192,"")</f>
        <v/>
      </c>
      <c r="R217" s="61" t="str">
        <f>IF(AND($C217&lt;R$194,COUNT($E217:Q217)&lt;$D$192),$D217*(1-$I$3)/$D$192,"")</f>
        <v/>
      </c>
      <c r="S217" s="61" t="str">
        <f>IF(AND($C217&lt;S$194,COUNT($E217:R217)&lt;$D$192),$D217*(1-$I$3)/$D$192,"")</f>
        <v/>
      </c>
      <c r="T217" s="61" t="str">
        <f>IF(AND($C217&lt;T$194,COUNT($E217:S217)&lt;$D$192),$D217*(1-$I$3)/$D$192,"")</f>
        <v/>
      </c>
      <c r="U217" s="61" t="str">
        <f>IF(AND($C217&lt;U$194,COUNT($E217:T217)&lt;$D$192),$D217*(1-$I$3)/$D$192,"")</f>
        <v/>
      </c>
      <c r="V217" s="61">
        <f>IF(AND($C217&lt;V$194,COUNT($E217:U217)&lt;$D$192),$D217*(1-$I$3)/$D$192,"")</f>
        <v>0</v>
      </c>
      <c r="W217" s="61">
        <f>IF(AND($C217&lt;W$194,COUNT($E217:V217)&lt;$D$192),$D217*(1-$I$3)/$D$192,"")</f>
        <v>0</v>
      </c>
      <c r="X217" s="61">
        <f>IF(AND($C217&lt;X$194,COUNT($E217:W217)&lt;$D$192),$D217*(1-$I$3)/$D$192,"")</f>
        <v>0</v>
      </c>
      <c r="Y217" s="61">
        <f t="shared" si="55"/>
        <v>0</v>
      </c>
    </row>
    <row r="218" spans="1:25" x14ac:dyDescent="0.15">
      <c r="B218" s="69"/>
      <c r="C218" s="70">
        <v>47</v>
      </c>
      <c r="D218" s="60">
        <v>0</v>
      </c>
      <c r="E218" s="61" t="str">
        <f t="shared" si="54"/>
        <v/>
      </c>
      <c r="F218" s="61" t="str">
        <f>IF(AND($C218&lt;F$194,COUNT($E218:E218)&lt;$D$192),$D218*(1-$I$3)/$D$192,"")</f>
        <v/>
      </c>
      <c r="G218" s="61" t="str">
        <f>IF(AND($C218&lt;G$194,COUNT($E218:F218)&lt;$D$192),$D218*(1-$I$3)/$D$192,"")</f>
        <v/>
      </c>
      <c r="H218" s="61" t="str">
        <f>IF(AND($C218&lt;H$194,COUNT($E218:G218)&lt;$D$192),$D218*(1-$I$3)/$D$192,"")</f>
        <v/>
      </c>
      <c r="I218" s="61" t="str">
        <f>IF(AND($C218&lt;I$194,COUNT($E218:H218)&lt;$D$192),$D218*(1-$I$3)/$D$192,"")</f>
        <v/>
      </c>
      <c r="J218" s="61" t="str">
        <f>IF(AND($C218&lt;J$194,COUNT($E218:I218)&lt;$D$192),$D218*(1-$I$3)/$D$192,"")</f>
        <v/>
      </c>
      <c r="K218" s="61" t="str">
        <f>IF(AND($C218&lt;K$194,COUNT($E218:J218)&lt;$D$192),$D218*(1-$I$3)/$D$192,"")</f>
        <v/>
      </c>
      <c r="L218" s="61" t="str">
        <f>IF(AND($C218&lt;L$194,COUNT($E218:K218)&lt;$D$192),$D218*(1-$I$3)/$D$192,"")</f>
        <v/>
      </c>
      <c r="M218" s="61" t="str">
        <f>IF(AND($C218&lt;M$194,COUNT($E218:L218)&lt;$D$192),$D218*(1-$I$3)/$D$192,"")</f>
        <v/>
      </c>
      <c r="N218" s="61" t="str">
        <f>IF(AND($C218&lt;N$194,COUNT($E218:M218)&lt;$D$192),$D218*(1-$I$3)/$D$192,"")</f>
        <v/>
      </c>
      <c r="O218" s="61" t="str">
        <f>IF(AND($C218&lt;O$194,COUNT($E218:N218)&lt;$D$192),$D218*(1-$I$3)/$D$192,"")</f>
        <v/>
      </c>
      <c r="P218" s="61" t="str">
        <f>IF(AND($C218&lt;P$194,COUNT($E218:O218)&lt;$D$192),$D218*(1-$I$3)/$D$192,"")</f>
        <v/>
      </c>
      <c r="Q218" s="61" t="str">
        <f>IF(AND($C218&lt;Q$194,COUNT($E218:P218)&lt;$D$192),$D218*(1-$I$3)/$D$192,"")</f>
        <v/>
      </c>
      <c r="R218" s="61" t="str">
        <f>IF(AND($C218&lt;R$194,COUNT($E218:Q218)&lt;$D$192),$D218*(1-$I$3)/$D$192,"")</f>
        <v/>
      </c>
      <c r="S218" s="61" t="str">
        <f>IF(AND($C218&lt;S$194,COUNT($E218:R218)&lt;$D$192),$D218*(1-$I$3)/$D$192,"")</f>
        <v/>
      </c>
      <c r="T218" s="61" t="str">
        <f>IF(AND($C218&lt;T$194,COUNT($E218:S218)&lt;$D$192),$D218*(1-$I$3)/$D$192,"")</f>
        <v/>
      </c>
      <c r="U218" s="61" t="str">
        <f>IF(AND($C218&lt;U$194,COUNT($E218:T218)&lt;$D$192),$D218*(1-$I$3)/$D$192,"")</f>
        <v/>
      </c>
      <c r="V218" s="61" t="str">
        <f>IF(AND($C218&lt;V$194,COUNT($E218:U218)&lt;$D$192),$D218*(1-$I$3)/$D$192,"")</f>
        <v/>
      </c>
      <c r="W218" s="61">
        <f>IF(AND($C218&lt;W$194,COUNT($E218:V218)&lt;$D$192),$D218*(1-$I$3)/$D$192,"")</f>
        <v>0</v>
      </c>
      <c r="X218" s="61">
        <f>IF(AND($C218&lt;X$194,COUNT($E218:W218)&lt;$D$192),$D218*(1-$I$3)/$D$192,"")</f>
        <v>0</v>
      </c>
      <c r="Y218" s="61">
        <f t="shared" si="55"/>
        <v>0</v>
      </c>
    </row>
    <row r="219" spans="1:25" x14ac:dyDescent="0.15">
      <c r="B219" s="69"/>
      <c r="C219" s="70">
        <v>48</v>
      </c>
      <c r="D219" s="60">
        <v>0</v>
      </c>
      <c r="E219" s="61" t="str">
        <f t="shared" si="54"/>
        <v/>
      </c>
      <c r="F219" s="61" t="str">
        <f>IF(AND($C219&lt;F$194,COUNT($E219:E219)&lt;$D$192),$D219*(1-$I$3)/$D$192,"")</f>
        <v/>
      </c>
      <c r="G219" s="61" t="str">
        <f>IF(AND($C219&lt;G$194,COUNT($E219:F219)&lt;$D$192),$D219*(1-$I$3)/$D$192,"")</f>
        <v/>
      </c>
      <c r="H219" s="61" t="str">
        <f>IF(AND($C219&lt;H$194,COUNT($E219:G219)&lt;$D$192),$D219*(1-$I$3)/$D$192,"")</f>
        <v/>
      </c>
      <c r="I219" s="61" t="str">
        <f>IF(AND($C219&lt;I$194,COUNT($E219:H219)&lt;$D$192),$D219*(1-$I$3)/$D$192,"")</f>
        <v/>
      </c>
      <c r="J219" s="61" t="str">
        <f>IF(AND($C219&lt;J$194,COUNT($E219:I219)&lt;$D$192),$D219*(1-$I$3)/$D$192,"")</f>
        <v/>
      </c>
      <c r="K219" s="61" t="str">
        <f>IF(AND($C219&lt;K$194,COUNT($E219:J219)&lt;$D$192),$D219*(1-$I$3)/$D$192,"")</f>
        <v/>
      </c>
      <c r="L219" s="61" t="str">
        <f>IF(AND($C219&lt;L$194,COUNT($E219:K219)&lt;$D$192),$D219*(1-$I$3)/$D$192,"")</f>
        <v/>
      </c>
      <c r="M219" s="61" t="str">
        <f>IF(AND($C219&lt;M$194,COUNT($E219:L219)&lt;$D$192),$D219*(1-$I$3)/$D$192,"")</f>
        <v/>
      </c>
      <c r="N219" s="61" t="str">
        <f>IF(AND($C219&lt;N$194,COUNT($E219:M219)&lt;$D$192),$D219*(1-$I$3)/$D$192,"")</f>
        <v/>
      </c>
      <c r="O219" s="61" t="str">
        <f>IF(AND($C219&lt;O$194,COUNT($E219:N219)&lt;$D$192),$D219*(1-$I$3)/$D$192,"")</f>
        <v/>
      </c>
      <c r="P219" s="61" t="str">
        <f>IF(AND($C219&lt;P$194,COUNT($E219:O219)&lt;$D$192),$D219*(1-$I$3)/$D$192,"")</f>
        <v/>
      </c>
      <c r="Q219" s="61" t="str">
        <f>IF(AND($C219&lt;Q$194,COUNT($E219:P219)&lt;$D$192),$D219*(1-$I$3)/$D$192,"")</f>
        <v/>
      </c>
      <c r="R219" s="61" t="str">
        <f>IF(AND($C219&lt;R$194,COUNT($E219:Q219)&lt;$D$192),$D219*(1-$I$3)/$D$192,"")</f>
        <v/>
      </c>
      <c r="S219" s="61" t="str">
        <f>IF(AND($C219&lt;S$194,COUNT($E219:R219)&lt;$D$192),$D219*(1-$I$3)/$D$192,"")</f>
        <v/>
      </c>
      <c r="T219" s="61" t="str">
        <f>IF(AND($C219&lt;T$194,COUNT($E219:S219)&lt;$D$192),$D219*(1-$I$3)/$D$192,"")</f>
        <v/>
      </c>
      <c r="U219" s="61" t="str">
        <f>IF(AND($C219&lt;U$194,COUNT($E219:T219)&lt;$D$192),$D219*(1-$I$3)/$D$192,"")</f>
        <v/>
      </c>
      <c r="V219" s="61" t="str">
        <f>IF(AND($C219&lt;V$194,COUNT($E219:U219)&lt;$D$192),$D219*(1-$I$3)/$D$192,"")</f>
        <v/>
      </c>
      <c r="W219" s="61" t="str">
        <f>IF(AND($C219&lt;W$194,COUNT($E219:V219)&lt;$D$192),$D219*(1-$I$3)/$D$192,"")</f>
        <v/>
      </c>
      <c r="X219" s="61">
        <f>IF(AND($C219&lt;X$194,COUNT($E219:W219)&lt;$D$192),$D219*(1-$I$3)/$D$192,"")</f>
        <v>0</v>
      </c>
      <c r="Y219" s="61">
        <f t="shared" si="55"/>
        <v>0</v>
      </c>
    </row>
    <row r="220" spans="1:25" x14ac:dyDescent="0.15">
      <c r="B220" s="76"/>
      <c r="C220" s="77">
        <v>49</v>
      </c>
      <c r="D220" s="62">
        <v>0</v>
      </c>
      <c r="E220" s="63" t="str">
        <f t="shared" si="54"/>
        <v/>
      </c>
      <c r="F220" s="63" t="str">
        <f>IF(AND($C220&lt;F$194,COUNT($E220:E220)&lt;$D$192),$D220*(1-$I$3)/$D$192,"")</f>
        <v/>
      </c>
      <c r="G220" s="63" t="str">
        <f>IF(AND($C220&lt;G$194,COUNT($E220:F220)&lt;$D$192),$D220*(1-$I$3)/$D$192,"")</f>
        <v/>
      </c>
      <c r="H220" s="63" t="str">
        <f>IF(AND($C220&lt;H$194,COUNT($E220:G220)&lt;$D$192),$D220*(1-$I$3)/$D$192,"")</f>
        <v/>
      </c>
      <c r="I220" s="63" t="str">
        <f>IF(AND($C220&lt;I$194,COUNT($E220:H220)&lt;$D$192),$D220*(1-$I$3)/$D$192,"")</f>
        <v/>
      </c>
      <c r="J220" s="63" t="str">
        <f>IF(AND($C220&lt;J$194,COUNT($E220:I220)&lt;$D$192),$D220*(1-$I$3)/$D$192,"")</f>
        <v/>
      </c>
      <c r="K220" s="63" t="str">
        <f>IF(AND($C220&lt;K$194,COUNT($E220:J220)&lt;$D$192),$D220*(1-$I$3)/$D$192,"")</f>
        <v/>
      </c>
      <c r="L220" s="63" t="str">
        <f>IF(AND($C220&lt;L$194,COUNT($E220:K220)&lt;$D$192),$D220*(1-$I$3)/$D$192,"")</f>
        <v/>
      </c>
      <c r="M220" s="63" t="str">
        <f>IF(AND($C220&lt;M$194,COUNT($E220:L220)&lt;$D$192),$D220*(1-$I$3)/$D$192,"")</f>
        <v/>
      </c>
      <c r="N220" s="63" t="str">
        <f>IF(AND($C220&lt;N$194,COUNT($E220:M220)&lt;$D$192),$D220*(1-$I$3)/$D$192,"")</f>
        <v/>
      </c>
      <c r="O220" s="63" t="str">
        <f>IF(AND($C220&lt;O$194,COUNT($E220:N220)&lt;$D$192),$D220*(1-$I$3)/$D$192,"")</f>
        <v/>
      </c>
      <c r="P220" s="63" t="str">
        <f>IF(AND($C220&lt;P$194,COUNT($E220:O220)&lt;$D$192),$D220*(1-$I$3)/$D$192,"")</f>
        <v/>
      </c>
      <c r="Q220" s="63" t="str">
        <f>IF(AND($C220&lt;Q$194,COUNT($E220:P220)&lt;$D$192),$D220*(1-$I$3)/$D$192,"")</f>
        <v/>
      </c>
      <c r="R220" s="63" t="str">
        <f>IF(AND($C220&lt;R$194,COUNT($E220:Q220)&lt;$D$192),$D220*(1-$I$3)/$D$192,"")</f>
        <v/>
      </c>
      <c r="S220" s="63" t="str">
        <f>IF(AND($C220&lt;S$194,COUNT($E220:R220)&lt;$D$192),$D220*(1-$I$3)/$D$192,"")</f>
        <v/>
      </c>
      <c r="T220" s="63" t="str">
        <f>IF(AND($C220&lt;T$194,COUNT($E220:S220)&lt;$D$192),$D220*(1-$I$3)/$D$192,"")</f>
        <v/>
      </c>
      <c r="U220" s="63" t="str">
        <f>IF(AND($C220&lt;U$194,COUNT($E220:T220)&lt;$D$192),$D220*(1-$I$3)/$D$192,"")</f>
        <v/>
      </c>
      <c r="V220" s="63" t="str">
        <f>IF(AND($C220&lt;V$194,COUNT($E220:U220)&lt;$D$192),$D220*(1-$I$3)/$D$192,"")</f>
        <v/>
      </c>
      <c r="W220" s="63" t="str">
        <f>IF(AND($C220&lt;W$194,COUNT($E220:V220)&lt;$D$192),$D220*(1-$I$3)/$D$192,"")</f>
        <v/>
      </c>
      <c r="X220" s="63" t="str">
        <f>IF(AND($C220&lt;X$194,COUNT($E220:W220)&lt;$D$192),$D220*(1-$I$3)/$D$192,"")</f>
        <v/>
      </c>
      <c r="Y220" s="63">
        <f t="shared" si="55"/>
        <v>0</v>
      </c>
    </row>
    <row r="221" spans="1:25" x14ac:dyDescent="0.15">
      <c r="Y221" s="53" t="s">
        <v>54</v>
      </c>
    </row>
    <row r="222" spans="1:25" x14ac:dyDescent="0.15">
      <c r="A222" s="27" t="s">
        <v>102</v>
      </c>
      <c r="E222" s="14">
        <v>30</v>
      </c>
      <c r="F222" s="14">
        <f t="shared" ref="F222:X223" si="56">E222+1</f>
        <v>31</v>
      </c>
      <c r="G222" s="14">
        <f t="shared" si="56"/>
        <v>32</v>
      </c>
      <c r="H222" s="14">
        <f t="shared" si="56"/>
        <v>33</v>
      </c>
      <c r="I222" s="14">
        <f t="shared" si="56"/>
        <v>34</v>
      </c>
      <c r="J222" s="14">
        <f t="shared" si="56"/>
        <v>35</v>
      </c>
      <c r="K222" s="14">
        <f t="shared" si="56"/>
        <v>36</v>
      </c>
      <c r="L222" s="14">
        <f t="shared" si="56"/>
        <v>37</v>
      </c>
      <c r="M222" s="14">
        <f t="shared" si="56"/>
        <v>38</v>
      </c>
      <c r="N222" s="14">
        <f t="shared" si="56"/>
        <v>39</v>
      </c>
      <c r="O222" s="14">
        <f t="shared" si="56"/>
        <v>40</v>
      </c>
      <c r="P222" s="14">
        <f t="shared" si="56"/>
        <v>41</v>
      </c>
      <c r="Q222" s="14">
        <f t="shared" si="56"/>
        <v>42</v>
      </c>
      <c r="R222" s="14">
        <f t="shared" si="56"/>
        <v>43</v>
      </c>
      <c r="S222" s="14">
        <f t="shared" si="56"/>
        <v>44</v>
      </c>
      <c r="T222" s="14">
        <f t="shared" si="56"/>
        <v>45</v>
      </c>
      <c r="U222" s="14">
        <f t="shared" si="56"/>
        <v>46</v>
      </c>
      <c r="V222" s="14">
        <f t="shared" si="56"/>
        <v>47</v>
      </c>
      <c r="W222" s="14">
        <f t="shared" si="56"/>
        <v>48</v>
      </c>
      <c r="X222" s="14">
        <f t="shared" si="56"/>
        <v>49</v>
      </c>
      <c r="Y222" s="10"/>
    </row>
    <row r="223" spans="1:25" x14ac:dyDescent="0.15">
      <c r="E223" s="8">
        <v>1</v>
      </c>
      <c r="F223" s="8">
        <f t="shared" si="56"/>
        <v>2</v>
      </c>
      <c r="G223" s="8">
        <f t="shared" si="56"/>
        <v>3</v>
      </c>
      <c r="H223" s="8">
        <f t="shared" si="56"/>
        <v>4</v>
      </c>
      <c r="I223" s="8">
        <f t="shared" si="56"/>
        <v>5</v>
      </c>
      <c r="J223" s="8">
        <f t="shared" si="56"/>
        <v>6</v>
      </c>
      <c r="K223" s="8">
        <f t="shared" si="56"/>
        <v>7</v>
      </c>
      <c r="L223" s="8">
        <f t="shared" si="56"/>
        <v>8</v>
      </c>
      <c r="M223" s="8">
        <f t="shared" si="56"/>
        <v>9</v>
      </c>
      <c r="N223" s="8">
        <f t="shared" si="56"/>
        <v>10</v>
      </c>
      <c r="O223" s="8">
        <f t="shared" si="56"/>
        <v>11</v>
      </c>
      <c r="P223" s="8">
        <f t="shared" si="56"/>
        <v>12</v>
      </c>
      <c r="Q223" s="8">
        <f t="shared" si="56"/>
        <v>13</v>
      </c>
      <c r="R223" s="8">
        <f t="shared" si="56"/>
        <v>14</v>
      </c>
      <c r="S223" s="8">
        <f t="shared" si="56"/>
        <v>15</v>
      </c>
      <c r="T223" s="8">
        <f t="shared" si="56"/>
        <v>16</v>
      </c>
      <c r="U223" s="8">
        <f t="shared" si="56"/>
        <v>17</v>
      </c>
      <c r="V223" s="8">
        <f t="shared" si="56"/>
        <v>18</v>
      </c>
      <c r="W223" s="8">
        <f t="shared" si="56"/>
        <v>19</v>
      </c>
      <c r="X223" s="8">
        <f t="shared" si="56"/>
        <v>20</v>
      </c>
      <c r="Y223" s="11" t="s">
        <v>29</v>
      </c>
    </row>
    <row r="224" spans="1:25" x14ac:dyDescent="0.15">
      <c r="B224" s="2"/>
      <c r="E224" s="9">
        <v>43555</v>
      </c>
      <c r="F224" s="9">
        <f t="shared" ref="F224:X224" si="57">DATE(YEAR(E224)+1,MONTH(E224),DAY(E224))</f>
        <v>43921</v>
      </c>
      <c r="G224" s="9">
        <f t="shared" si="57"/>
        <v>44286</v>
      </c>
      <c r="H224" s="9">
        <f t="shared" si="57"/>
        <v>44651</v>
      </c>
      <c r="I224" s="9">
        <f t="shared" si="57"/>
        <v>45016</v>
      </c>
      <c r="J224" s="9">
        <f t="shared" si="57"/>
        <v>45382</v>
      </c>
      <c r="K224" s="9">
        <f t="shared" si="57"/>
        <v>45747</v>
      </c>
      <c r="L224" s="9">
        <f t="shared" si="57"/>
        <v>46112</v>
      </c>
      <c r="M224" s="9">
        <f t="shared" si="57"/>
        <v>46477</v>
      </c>
      <c r="N224" s="9">
        <f t="shared" si="57"/>
        <v>46843</v>
      </c>
      <c r="O224" s="9">
        <f t="shared" si="57"/>
        <v>47208</v>
      </c>
      <c r="P224" s="9">
        <f t="shared" si="57"/>
        <v>47573</v>
      </c>
      <c r="Q224" s="9">
        <f t="shared" si="57"/>
        <v>47938</v>
      </c>
      <c r="R224" s="9">
        <f t="shared" si="57"/>
        <v>48304</v>
      </c>
      <c r="S224" s="9">
        <f t="shared" si="57"/>
        <v>48669</v>
      </c>
      <c r="T224" s="9">
        <f t="shared" si="57"/>
        <v>49034</v>
      </c>
      <c r="U224" s="9">
        <f t="shared" si="57"/>
        <v>49399</v>
      </c>
      <c r="V224" s="9">
        <f t="shared" si="57"/>
        <v>49765</v>
      </c>
      <c r="W224" s="9">
        <f t="shared" si="57"/>
        <v>50130</v>
      </c>
      <c r="X224" s="9">
        <f t="shared" si="57"/>
        <v>50495</v>
      </c>
      <c r="Y224" s="12"/>
    </row>
    <row r="225" spans="2:25" x14ac:dyDescent="0.15">
      <c r="B225" s="71"/>
      <c r="C225" s="72" t="s">
        <v>100</v>
      </c>
      <c r="D225" s="73"/>
      <c r="E225" s="61">
        <f t="shared" ref="E225:X225" si="58">E197</f>
        <v>0</v>
      </c>
      <c r="F225" s="61">
        <f t="shared" si="58"/>
        <v>0</v>
      </c>
      <c r="G225" s="61">
        <f t="shared" si="58"/>
        <v>0</v>
      </c>
      <c r="H225" s="61">
        <f t="shared" si="58"/>
        <v>0</v>
      </c>
      <c r="I225" s="61">
        <f t="shared" si="58"/>
        <v>0</v>
      </c>
      <c r="J225" s="61">
        <f t="shared" si="58"/>
        <v>0</v>
      </c>
      <c r="K225" s="61">
        <f t="shared" si="58"/>
        <v>0</v>
      </c>
      <c r="L225" s="61">
        <f t="shared" si="58"/>
        <v>0</v>
      </c>
      <c r="M225" s="61">
        <f t="shared" si="58"/>
        <v>0</v>
      </c>
      <c r="N225" s="61">
        <f t="shared" si="58"/>
        <v>0</v>
      </c>
      <c r="O225" s="61">
        <f t="shared" si="58"/>
        <v>0</v>
      </c>
      <c r="P225" s="61">
        <f t="shared" si="58"/>
        <v>0</v>
      </c>
      <c r="Q225" s="61">
        <f t="shared" si="58"/>
        <v>0</v>
      </c>
      <c r="R225" s="61">
        <f t="shared" si="58"/>
        <v>0</v>
      </c>
      <c r="S225" s="61">
        <f t="shared" si="58"/>
        <v>0</v>
      </c>
      <c r="T225" s="61">
        <f t="shared" si="58"/>
        <v>0</v>
      </c>
      <c r="U225" s="61">
        <f t="shared" si="58"/>
        <v>0</v>
      </c>
      <c r="V225" s="61">
        <f t="shared" si="58"/>
        <v>0</v>
      </c>
      <c r="W225" s="61">
        <f t="shared" si="58"/>
        <v>0</v>
      </c>
      <c r="X225" s="61">
        <f t="shared" si="58"/>
        <v>0</v>
      </c>
      <c r="Y225" s="61">
        <f>SUM(E225:X225)</f>
        <v>0</v>
      </c>
    </row>
    <row r="226" spans="2:25" x14ac:dyDescent="0.15">
      <c r="B226" s="69"/>
      <c r="C226" s="74" t="s">
        <v>101</v>
      </c>
      <c r="D226" s="75"/>
      <c r="E226" s="61">
        <f t="array" ref="E226:X226">TRANSPOSE(Y201:Y220)</f>
        <v>0</v>
      </c>
      <c r="F226" s="61">
        <v>0</v>
      </c>
      <c r="G226" s="61">
        <v>0</v>
      </c>
      <c r="H226" s="61">
        <v>0</v>
      </c>
      <c r="I226" s="61">
        <v>0</v>
      </c>
      <c r="J226" s="61">
        <v>0</v>
      </c>
      <c r="K226" s="61">
        <v>0</v>
      </c>
      <c r="L226" s="61">
        <v>0</v>
      </c>
      <c r="M226" s="61">
        <v>0</v>
      </c>
      <c r="N226" s="61">
        <v>0</v>
      </c>
      <c r="O226" s="61">
        <v>0</v>
      </c>
      <c r="P226" s="61">
        <v>0</v>
      </c>
      <c r="Q226" s="61">
        <v>0</v>
      </c>
      <c r="R226" s="61">
        <v>0</v>
      </c>
      <c r="S226" s="61">
        <v>0</v>
      </c>
      <c r="T226" s="61">
        <v>0</v>
      </c>
      <c r="U226" s="61">
        <v>0</v>
      </c>
      <c r="V226" s="61">
        <v>0</v>
      </c>
      <c r="W226" s="61">
        <v>0</v>
      </c>
      <c r="X226" s="61">
        <v>0</v>
      </c>
      <c r="Y226" s="61">
        <f>SUM(E226:X226)</f>
        <v>0</v>
      </c>
    </row>
    <row r="227" spans="2:25" x14ac:dyDescent="0.15">
      <c r="B227" s="69"/>
      <c r="C227" s="74" t="s">
        <v>50</v>
      </c>
      <c r="D227" s="6">
        <v>0.55000000000000004</v>
      </c>
      <c r="E227" s="61">
        <f t="shared" ref="E227:X227" si="59">E197*$D$227</f>
        <v>0</v>
      </c>
      <c r="F227" s="61">
        <f t="shared" si="59"/>
        <v>0</v>
      </c>
      <c r="G227" s="61">
        <f t="shared" si="59"/>
        <v>0</v>
      </c>
      <c r="H227" s="61">
        <f t="shared" si="59"/>
        <v>0</v>
      </c>
      <c r="I227" s="61">
        <f t="shared" si="59"/>
        <v>0</v>
      </c>
      <c r="J227" s="61">
        <f t="shared" si="59"/>
        <v>0</v>
      </c>
      <c r="K227" s="61">
        <f t="shared" si="59"/>
        <v>0</v>
      </c>
      <c r="L227" s="61">
        <f t="shared" si="59"/>
        <v>0</v>
      </c>
      <c r="M227" s="61">
        <f t="shared" si="59"/>
        <v>0</v>
      </c>
      <c r="N227" s="61">
        <f t="shared" si="59"/>
        <v>0</v>
      </c>
      <c r="O227" s="61">
        <f t="shared" si="59"/>
        <v>0</v>
      </c>
      <c r="P227" s="61">
        <f t="shared" si="59"/>
        <v>0</v>
      </c>
      <c r="Q227" s="61">
        <f t="shared" si="59"/>
        <v>0</v>
      </c>
      <c r="R227" s="61">
        <f t="shared" si="59"/>
        <v>0</v>
      </c>
      <c r="S227" s="61">
        <f t="shared" si="59"/>
        <v>0</v>
      </c>
      <c r="T227" s="61">
        <f t="shared" si="59"/>
        <v>0</v>
      </c>
      <c r="U227" s="61">
        <f t="shared" si="59"/>
        <v>0</v>
      </c>
      <c r="V227" s="61">
        <f t="shared" si="59"/>
        <v>0</v>
      </c>
      <c r="W227" s="61">
        <f t="shared" si="59"/>
        <v>0</v>
      </c>
      <c r="X227" s="61">
        <f t="shared" si="59"/>
        <v>0</v>
      </c>
      <c r="Y227" s="61">
        <f>SUM(E227:X227)</f>
        <v>0</v>
      </c>
    </row>
    <row r="228" spans="2:25" x14ac:dyDescent="0.15">
      <c r="B228" s="69"/>
      <c r="C228" s="74" t="s">
        <v>52</v>
      </c>
      <c r="D228" s="75"/>
      <c r="E228" s="61">
        <f t="shared" ref="E228:X228" si="60">E225-E227-E198</f>
        <v>0</v>
      </c>
      <c r="F228" s="61">
        <f t="shared" si="60"/>
        <v>0</v>
      </c>
      <c r="G228" s="61">
        <f t="shared" si="60"/>
        <v>0</v>
      </c>
      <c r="H228" s="61">
        <f t="shared" si="60"/>
        <v>0</v>
      </c>
      <c r="I228" s="61">
        <f t="shared" si="60"/>
        <v>0</v>
      </c>
      <c r="J228" s="61">
        <f t="shared" si="60"/>
        <v>0</v>
      </c>
      <c r="K228" s="61">
        <f t="shared" si="60"/>
        <v>0</v>
      </c>
      <c r="L228" s="61">
        <f t="shared" si="60"/>
        <v>0</v>
      </c>
      <c r="M228" s="61">
        <f t="shared" si="60"/>
        <v>0</v>
      </c>
      <c r="N228" s="61">
        <f t="shared" si="60"/>
        <v>0</v>
      </c>
      <c r="O228" s="61">
        <f t="shared" si="60"/>
        <v>0</v>
      </c>
      <c r="P228" s="61">
        <f t="shared" si="60"/>
        <v>0</v>
      </c>
      <c r="Q228" s="61">
        <f t="shared" si="60"/>
        <v>0</v>
      </c>
      <c r="R228" s="61">
        <f t="shared" si="60"/>
        <v>0</v>
      </c>
      <c r="S228" s="61">
        <f t="shared" si="60"/>
        <v>0</v>
      </c>
      <c r="T228" s="61">
        <f t="shared" si="60"/>
        <v>0</v>
      </c>
      <c r="U228" s="61">
        <f t="shared" si="60"/>
        <v>0</v>
      </c>
      <c r="V228" s="61">
        <f t="shared" si="60"/>
        <v>0</v>
      </c>
      <c r="W228" s="61">
        <f t="shared" si="60"/>
        <v>0</v>
      </c>
      <c r="X228" s="61">
        <f t="shared" si="60"/>
        <v>0</v>
      </c>
      <c r="Y228" s="61">
        <f>SUM(E228:X228)</f>
        <v>0</v>
      </c>
    </row>
    <row r="229" spans="2:25" x14ac:dyDescent="0.15">
      <c r="B229" s="33"/>
      <c r="C229" s="34" t="s">
        <v>104</v>
      </c>
      <c r="D229" s="66"/>
      <c r="E229" s="64">
        <f t="shared" ref="E229:X229" si="61">E225-E226-E227-E228</f>
        <v>0</v>
      </c>
      <c r="F229" s="64">
        <f t="shared" si="61"/>
        <v>0</v>
      </c>
      <c r="G229" s="64">
        <f t="shared" si="61"/>
        <v>0</v>
      </c>
      <c r="H229" s="64">
        <f t="shared" si="61"/>
        <v>0</v>
      </c>
      <c r="I229" s="64">
        <f t="shared" si="61"/>
        <v>0</v>
      </c>
      <c r="J229" s="64">
        <f t="shared" si="61"/>
        <v>0</v>
      </c>
      <c r="K229" s="64">
        <f t="shared" si="61"/>
        <v>0</v>
      </c>
      <c r="L229" s="64">
        <f t="shared" si="61"/>
        <v>0</v>
      </c>
      <c r="M229" s="64">
        <f t="shared" si="61"/>
        <v>0</v>
      </c>
      <c r="N229" s="64">
        <f t="shared" si="61"/>
        <v>0</v>
      </c>
      <c r="O229" s="64">
        <f t="shared" si="61"/>
        <v>0</v>
      </c>
      <c r="P229" s="64">
        <f t="shared" si="61"/>
        <v>0</v>
      </c>
      <c r="Q229" s="64">
        <f t="shared" si="61"/>
        <v>0</v>
      </c>
      <c r="R229" s="64">
        <f t="shared" si="61"/>
        <v>0</v>
      </c>
      <c r="S229" s="64">
        <f t="shared" si="61"/>
        <v>0</v>
      </c>
      <c r="T229" s="64">
        <f t="shared" si="61"/>
        <v>0</v>
      </c>
      <c r="U229" s="64">
        <f t="shared" si="61"/>
        <v>0</v>
      </c>
      <c r="V229" s="64">
        <f t="shared" si="61"/>
        <v>0</v>
      </c>
      <c r="W229" s="64">
        <f t="shared" si="61"/>
        <v>0</v>
      </c>
      <c r="X229" s="64">
        <f t="shared" si="61"/>
        <v>0</v>
      </c>
      <c r="Y229" s="64">
        <f>SUM(E229:X229)</f>
        <v>0</v>
      </c>
    </row>
    <row r="230" spans="2:25" customFormat="1" x14ac:dyDescent="0.15">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2:25" x14ac:dyDescent="0.15">
      <c r="B231" s="67"/>
      <c r="C231" s="68">
        <f t="array" ref="C231:C250">TRANSPOSE(E222:X222)</f>
        <v>30</v>
      </c>
      <c r="D231" s="59">
        <f t="array" ref="D231:D250">TRANSPOSE(E229:X229)</f>
        <v>0</v>
      </c>
      <c r="E231" s="58" t="str">
        <f t="shared" ref="E231:E250" si="62">IF($C231&lt;E$222,$D231/MIN($D$192,COUNT($E$222:$X$222)),"")</f>
        <v/>
      </c>
      <c r="F231" s="58">
        <f>IF(AND($C231&lt;F$222,COUNT($E231:E231)&lt;$D$192),$D231/MIN($D$192,COUNT($C$231:$C$250)-COUNT($C$231:$C231)),"")</f>
        <v>0</v>
      </c>
      <c r="G231" s="58">
        <f>IF(AND($C231&lt;G$222,COUNT($E231:F231)&lt;$D$192),$D231/MIN($D$192,COUNT($C$231:$C$250)-COUNT($C$231:$C231)),"")</f>
        <v>0</v>
      </c>
      <c r="H231" s="58">
        <f>IF(AND($C231&lt;H$222,COUNT($E231:G231)&lt;$D$192),$D231/MIN($D$192,COUNT($C$231:$C$250)-COUNT($C$231:$C231)),"")</f>
        <v>0</v>
      </c>
      <c r="I231" s="58">
        <f>IF(AND($C231&lt;I$222,COUNT($E231:H231)&lt;$D$192),$D231/MIN($D$192,COUNT($C$231:$C$250)-COUNT($C$231:$C231)),"")</f>
        <v>0</v>
      </c>
      <c r="J231" s="58">
        <f>IF(AND($C231&lt;J$222,COUNT($E231:I231)&lt;$D$192),$D231/MIN($D$192,COUNT($C$231:$C$250)-COUNT($C$231:$C231)),"")</f>
        <v>0</v>
      </c>
      <c r="K231" s="58">
        <f>IF(AND($C231&lt;K$222,COUNT($E231:J231)&lt;$D$192),$D231/MIN($D$192,COUNT($C$231:$C$250)-COUNT($C$231:$C231)),"")</f>
        <v>0</v>
      </c>
      <c r="L231" s="58">
        <f>IF(AND($C231&lt;L$222,COUNT($E231:K231)&lt;$D$192),$D231/MIN($D$192,COUNT($C$231:$C$250)-COUNT($C$231:$C231)),"")</f>
        <v>0</v>
      </c>
      <c r="M231" s="58">
        <f>IF(AND($C231&lt;M$222,COUNT($E231:L231)&lt;$D$192),$D231/MIN($D$192,COUNT($C$231:$C$250)-COUNT($C$231:$C231)),"")</f>
        <v>0</v>
      </c>
      <c r="N231" s="58">
        <f>IF(AND($C231&lt;N$222,COUNT($E231:M231)&lt;$D$192),$D231/MIN($D$192,COUNT($C$231:$C$250)-COUNT($C$231:$C231)),"")</f>
        <v>0</v>
      </c>
      <c r="O231" s="58">
        <f>IF(AND($C231&lt;O$222,COUNT($E231:N231)&lt;$D$192),$D231/MIN($D$192,COUNT($C$231:$C$250)-COUNT($C$231:$C231)),"")</f>
        <v>0</v>
      </c>
      <c r="P231" s="58">
        <f>IF(AND($C231&lt;P$222,COUNT($E231:O231)&lt;$D$192),$D231/MIN($D$192,COUNT($C$231:$C$250)-COUNT($C$231:$C231)),"")</f>
        <v>0</v>
      </c>
      <c r="Q231" s="58">
        <f>IF(AND($C231&lt;Q$222,COUNT($E231:P231)&lt;$D$192),$D231/MIN($D$192,COUNT($C$231:$C$250)-COUNT($C$231:$C231)),"")</f>
        <v>0</v>
      </c>
      <c r="R231" s="58">
        <f>IF(AND($C231&lt;R$222,COUNT($E231:Q231)&lt;$D$192),$D231/MIN($D$192,COUNT($C$231:$C$250)-COUNT($C$231:$C231)),"")</f>
        <v>0</v>
      </c>
      <c r="S231" s="58">
        <f>IF(AND($C231&lt;S$222,COUNT($E231:R231)&lt;$D$192),$D231/MIN($D$192,COUNT($C$231:$C$250)-COUNT($C$231:$C231)),"")</f>
        <v>0</v>
      </c>
      <c r="T231" s="58">
        <f>IF(AND($C231&lt;T$222,COUNT($E231:S231)&lt;$D$192),$D231/MIN($D$192,COUNT($C$231:$C$250)-COUNT($C$231:$C231)),"")</f>
        <v>0</v>
      </c>
      <c r="U231" s="58">
        <f>IF(AND($C231&lt;U$222,COUNT($E231:T231)&lt;$D$192),$D231/MIN($D$192,COUNT($C$231:$C$250)-COUNT($C$231:$C231)),"")</f>
        <v>0</v>
      </c>
      <c r="V231" s="58">
        <f>IF(AND($C231&lt;V$222,COUNT($E231:U231)&lt;$D$192),$D231/MIN($D$192,COUNT($C$231:$C$250)-COUNT($C$231:$C231)),"")</f>
        <v>0</v>
      </c>
      <c r="W231" s="58" t="str">
        <f>IF(AND($C231&lt;W$222,COUNT($E231:V231)&lt;$D$192),$D231/MIN($D$192,COUNT($C$231:$C$250)-COUNT($C$231:$C231)),"")</f>
        <v/>
      </c>
      <c r="X231" s="58" t="str">
        <f>IF(AND($C231&lt;X$222,COUNT($E231:W231)&lt;$D$192),$D231/MIN($D$192,COUNT($C$231:$C$250)-COUNT($C$231:$C231)),"")</f>
        <v/>
      </c>
      <c r="Y231" s="58">
        <f t="shared" ref="Y231:Y251" si="63">SUM(E231:X231)</f>
        <v>0</v>
      </c>
    </row>
    <row r="232" spans="2:25" x14ac:dyDescent="0.15">
      <c r="B232" s="69"/>
      <c r="C232" s="70">
        <v>31</v>
      </c>
      <c r="D232" s="60">
        <v>0</v>
      </c>
      <c r="E232" s="61" t="str">
        <f t="shared" si="62"/>
        <v/>
      </c>
      <c r="F232" s="61" t="str">
        <f>IF(AND($C232&lt;F$222,COUNT($E232:E232)&lt;$D$192),$D232/MIN($D$192,COUNT($C$231:$C$250)-COUNT($C$231:$C232)),"")</f>
        <v/>
      </c>
      <c r="G232" s="61">
        <f>IF(AND($C232&lt;G$222,COUNT($E232:F232)&lt;$D$192),$D232/MIN($D$192,COUNT($C$231:$C$250)-COUNT($C$231:$C232)),"")</f>
        <v>0</v>
      </c>
      <c r="H232" s="61">
        <f>IF(AND($C232&lt;H$222,COUNT($E232:G232)&lt;$D$192),$D232/MIN($D$192,COUNT($C$231:$C$250)-COUNT($C$231:$C232)),"")</f>
        <v>0</v>
      </c>
      <c r="I232" s="61">
        <f>IF(AND($C232&lt;I$222,COUNT($E232:H232)&lt;$D$192),$D232/MIN($D$192,COUNT($C$231:$C$250)-COUNT($C$231:$C232)),"")</f>
        <v>0</v>
      </c>
      <c r="J232" s="61">
        <f>IF(AND($C232&lt;J$222,COUNT($E232:I232)&lt;$D$192),$D232/MIN($D$192,COUNT($C$231:$C$250)-COUNT($C$231:$C232)),"")</f>
        <v>0</v>
      </c>
      <c r="K232" s="61">
        <f>IF(AND($C232&lt;K$222,COUNT($E232:J232)&lt;$D$192),$D232/MIN($D$192,COUNT($C$231:$C$250)-COUNT($C$231:$C232)),"")</f>
        <v>0</v>
      </c>
      <c r="L232" s="61">
        <f>IF(AND($C232&lt;L$222,COUNT($E232:K232)&lt;$D$192),$D232/MIN($D$192,COUNT($C$231:$C$250)-COUNT($C$231:$C232)),"")</f>
        <v>0</v>
      </c>
      <c r="M232" s="61">
        <f>IF(AND($C232&lt;M$222,COUNT($E232:L232)&lt;$D$192),$D232/MIN($D$192,COUNT($C$231:$C$250)-COUNT($C$231:$C232)),"")</f>
        <v>0</v>
      </c>
      <c r="N232" s="61">
        <f>IF(AND($C232&lt;N$222,COUNT($E232:M232)&lt;$D$192),$D232/MIN($D$192,COUNT($C$231:$C$250)-COUNT($C$231:$C232)),"")</f>
        <v>0</v>
      </c>
      <c r="O232" s="61">
        <f>IF(AND($C232&lt;O$222,COUNT($E232:N232)&lt;$D$192),$D232/MIN($D$192,COUNT($C$231:$C$250)-COUNT($C$231:$C232)),"")</f>
        <v>0</v>
      </c>
      <c r="P232" s="61">
        <f>IF(AND($C232&lt;P$222,COUNT($E232:O232)&lt;$D$192),$D232/MIN($D$192,COUNT($C$231:$C$250)-COUNT($C$231:$C232)),"")</f>
        <v>0</v>
      </c>
      <c r="Q232" s="61">
        <f>IF(AND($C232&lt;Q$222,COUNT($E232:P232)&lt;$D$192),$D232/MIN($D$192,COUNT($C$231:$C$250)-COUNT($C$231:$C232)),"")</f>
        <v>0</v>
      </c>
      <c r="R232" s="61">
        <f>IF(AND($C232&lt;R$222,COUNT($E232:Q232)&lt;$D$192),$D232/MIN($D$192,COUNT($C$231:$C$250)-COUNT($C$231:$C232)),"")</f>
        <v>0</v>
      </c>
      <c r="S232" s="61">
        <f>IF(AND($C232&lt;S$222,COUNT($E232:R232)&lt;$D$192),$D232/MIN($D$192,COUNT($C$231:$C$250)-COUNT($C$231:$C232)),"")</f>
        <v>0</v>
      </c>
      <c r="T232" s="61">
        <f>IF(AND($C232&lt;T$222,COUNT($E232:S232)&lt;$D$192),$D232/MIN($D$192,COUNT($C$231:$C$250)-COUNT($C$231:$C232)),"")</f>
        <v>0</v>
      </c>
      <c r="U232" s="61">
        <f>IF(AND($C232&lt;U$222,COUNT($E232:T232)&lt;$D$192),$D232/MIN($D$192,COUNT($C$231:$C$250)-COUNT($C$231:$C232)),"")</f>
        <v>0</v>
      </c>
      <c r="V232" s="61">
        <f>IF(AND($C232&lt;V$222,COUNT($E232:U232)&lt;$D$192),$D232/MIN($D$192,COUNT($C$231:$C$250)-COUNT($C$231:$C232)),"")</f>
        <v>0</v>
      </c>
      <c r="W232" s="61">
        <f>IF(AND($C232&lt;W$222,COUNT($E232:V232)&lt;$D$192),$D232/MIN($D$192,COUNT($C$231:$C$250)-COUNT($C$231:$C232)),"")</f>
        <v>0</v>
      </c>
      <c r="X232" s="61" t="str">
        <f>IF(AND($C232&lt;X$222,COUNT($E232:W232)&lt;$D$192),$D232/MIN($D$192,COUNT($C$231:$C$250)-COUNT($C$231:$C232)),"")</f>
        <v/>
      </c>
      <c r="Y232" s="61">
        <f t="shared" si="63"/>
        <v>0</v>
      </c>
    </row>
    <row r="233" spans="2:25" x14ac:dyDescent="0.15">
      <c r="B233" s="69"/>
      <c r="C233" s="70">
        <v>32</v>
      </c>
      <c r="D233" s="60">
        <v>0</v>
      </c>
      <c r="E233" s="61" t="str">
        <f t="shared" si="62"/>
        <v/>
      </c>
      <c r="F233" s="61" t="str">
        <f>IF(AND($C233&lt;F$222,COUNT($E233:E233)&lt;$D$192),$D233/MIN($D$192,COUNT($C$231:$C$250)-COUNT($C$231:$C233)),"")</f>
        <v/>
      </c>
      <c r="G233" s="61" t="str">
        <f>IF(AND($C233&lt;G$222,COUNT($E233:F233)&lt;$D$192),$D233/MIN($D$192,COUNT($C$231:$C$250)-COUNT($C$231:$C233)),"")</f>
        <v/>
      </c>
      <c r="H233" s="61">
        <f>IF(AND($C233&lt;H$222,COUNT($E233:G233)&lt;$D$192),$D233/MIN($D$192,COUNT($C$231:$C$250)-COUNT($C$231:$C233)),"")</f>
        <v>0</v>
      </c>
      <c r="I233" s="61">
        <f>IF(AND($C233&lt;I$222,COUNT($E233:H233)&lt;$D$192),$D233/MIN($D$192,COUNT($C$231:$C$250)-COUNT($C$231:$C233)),"")</f>
        <v>0</v>
      </c>
      <c r="J233" s="61">
        <f>IF(AND($C233&lt;J$222,COUNT($E233:I233)&lt;$D$192),$D233/MIN($D$192,COUNT($C$231:$C$250)-COUNT($C$231:$C233)),"")</f>
        <v>0</v>
      </c>
      <c r="K233" s="61">
        <f>IF(AND($C233&lt;K$222,COUNT($E233:J233)&lt;$D$192),$D233/MIN($D$192,COUNT($C$231:$C$250)-COUNT($C$231:$C233)),"")</f>
        <v>0</v>
      </c>
      <c r="L233" s="61">
        <f>IF(AND($C233&lt;L$222,COUNT($E233:K233)&lt;$D$192),$D233/MIN($D$192,COUNT($C$231:$C$250)-COUNT($C$231:$C233)),"")</f>
        <v>0</v>
      </c>
      <c r="M233" s="61">
        <f>IF(AND($C233&lt;M$222,COUNT($E233:L233)&lt;$D$192),$D233/MIN($D$192,COUNT($C$231:$C$250)-COUNT($C$231:$C233)),"")</f>
        <v>0</v>
      </c>
      <c r="N233" s="61">
        <f>IF(AND($C233&lt;N$222,COUNT($E233:M233)&lt;$D$192),$D233/MIN($D$192,COUNT($C$231:$C$250)-COUNT($C$231:$C233)),"")</f>
        <v>0</v>
      </c>
      <c r="O233" s="61">
        <f>IF(AND($C233&lt;O$222,COUNT($E233:N233)&lt;$D$192),$D233/MIN($D$192,COUNT($C$231:$C$250)-COUNT($C$231:$C233)),"")</f>
        <v>0</v>
      </c>
      <c r="P233" s="61">
        <f>IF(AND($C233&lt;P$222,COUNT($E233:O233)&lt;$D$192),$D233/MIN($D$192,COUNT($C$231:$C$250)-COUNT($C$231:$C233)),"")</f>
        <v>0</v>
      </c>
      <c r="Q233" s="61">
        <f>IF(AND($C233&lt;Q$222,COUNT($E233:P233)&lt;$D$192),$D233/MIN($D$192,COUNT($C$231:$C$250)-COUNT($C$231:$C233)),"")</f>
        <v>0</v>
      </c>
      <c r="R233" s="61">
        <f>IF(AND($C233&lt;R$222,COUNT($E233:Q233)&lt;$D$192),$D233/MIN($D$192,COUNT($C$231:$C$250)-COUNT($C$231:$C233)),"")</f>
        <v>0</v>
      </c>
      <c r="S233" s="61">
        <f>IF(AND($C233&lt;S$222,COUNT($E233:R233)&lt;$D$192),$D233/MIN($D$192,COUNT($C$231:$C$250)-COUNT($C$231:$C233)),"")</f>
        <v>0</v>
      </c>
      <c r="T233" s="61">
        <f>IF(AND($C233&lt;T$222,COUNT($E233:S233)&lt;$D$192),$D233/MIN($D$192,COUNT($C$231:$C$250)-COUNT($C$231:$C233)),"")</f>
        <v>0</v>
      </c>
      <c r="U233" s="61">
        <f>IF(AND($C233&lt;U$222,COUNT($E233:T233)&lt;$D$192),$D233/MIN($D$192,COUNT($C$231:$C$250)-COUNT($C$231:$C233)),"")</f>
        <v>0</v>
      </c>
      <c r="V233" s="61">
        <f>IF(AND($C233&lt;V$222,COUNT($E233:U233)&lt;$D$192),$D233/MIN($D$192,COUNT($C$231:$C$250)-COUNT($C$231:$C233)),"")</f>
        <v>0</v>
      </c>
      <c r="W233" s="61">
        <f>IF(AND($C233&lt;W$222,COUNT($E233:V233)&lt;$D$192),$D233/MIN($D$192,COUNT($C$231:$C$250)-COUNT($C$231:$C233)),"")</f>
        <v>0</v>
      </c>
      <c r="X233" s="61">
        <f>IF(AND($C233&lt;X$222,COUNT($E233:W233)&lt;$D$192),$D233/MIN($D$192,COUNT($C$231:$C$250)-COUNT($C$231:$C233)),"")</f>
        <v>0</v>
      </c>
      <c r="Y233" s="61">
        <f t="shared" si="63"/>
        <v>0</v>
      </c>
    </row>
    <row r="234" spans="2:25" x14ac:dyDescent="0.15">
      <c r="B234" s="69"/>
      <c r="C234" s="70">
        <v>33</v>
      </c>
      <c r="D234" s="60">
        <v>0</v>
      </c>
      <c r="E234" s="61" t="str">
        <f t="shared" si="62"/>
        <v/>
      </c>
      <c r="F234" s="61" t="str">
        <f>IF(AND($C234&lt;F$222,COUNT($E234:E234)&lt;$D$192),$D234/MIN($D$192,COUNT($C$231:$C$250)-COUNT($C$231:$C234)),"")</f>
        <v/>
      </c>
      <c r="G234" s="61" t="str">
        <f>IF(AND($C234&lt;G$222,COUNT($E234:F234)&lt;$D$192),$D234/MIN($D$192,COUNT($C$231:$C$250)-COUNT($C$231:$C234)),"")</f>
        <v/>
      </c>
      <c r="H234" s="61" t="str">
        <f>IF(AND($C234&lt;H$222,COUNT($E234:G234)&lt;$D$192),$D234/MIN($D$192,COUNT($C$231:$C$250)-COUNT($C$231:$C234)),"")</f>
        <v/>
      </c>
      <c r="I234" s="61">
        <f>IF(AND($C234&lt;I$222,COUNT($E234:H234)&lt;$D$192),$D234/MIN($D$192,COUNT($C$231:$C$250)-COUNT($C$231:$C234)),"")</f>
        <v>0</v>
      </c>
      <c r="J234" s="61">
        <f>IF(AND($C234&lt;J$222,COUNT($E234:I234)&lt;$D$192),$D234/MIN($D$192,COUNT($C$231:$C$250)-COUNT($C$231:$C234)),"")</f>
        <v>0</v>
      </c>
      <c r="K234" s="61">
        <f>IF(AND($C234&lt;K$222,COUNT($E234:J234)&lt;$D$192),$D234/MIN($D$192,COUNT($C$231:$C$250)-COUNT($C$231:$C234)),"")</f>
        <v>0</v>
      </c>
      <c r="L234" s="61">
        <f>IF(AND($C234&lt;L$222,COUNT($E234:K234)&lt;$D$192),$D234/MIN($D$192,COUNT($C$231:$C$250)-COUNT($C$231:$C234)),"")</f>
        <v>0</v>
      </c>
      <c r="M234" s="61">
        <f>IF(AND($C234&lt;M$222,COUNT($E234:L234)&lt;$D$192),$D234/MIN($D$192,COUNT($C$231:$C$250)-COUNT($C$231:$C234)),"")</f>
        <v>0</v>
      </c>
      <c r="N234" s="61">
        <f>IF(AND($C234&lt;N$222,COUNT($E234:M234)&lt;$D$192),$D234/MIN($D$192,COUNT($C$231:$C$250)-COUNT($C$231:$C234)),"")</f>
        <v>0</v>
      </c>
      <c r="O234" s="61">
        <f>IF(AND($C234&lt;O$222,COUNT($E234:N234)&lt;$D$192),$D234/MIN($D$192,COUNT($C$231:$C$250)-COUNT($C$231:$C234)),"")</f>
        <v>0</v>
      </c>
      <c r="P234" s="61">
        <f>IF(AND($C234&lt;P$222,COUNT($E234:O234)&lt;$D$192),$D234/MIN($D$192,COUNT($C$231:$C$250)-COUNT($C$231:$C234)),"")</f>
        <v>0</v>
      </c>
      <c r="Q234" s="61">
        <f>IF(AND($C234&lt;Q$222,COUNT($E234:P234)&lt;$D$192),$D234/MIN($D$192,COUNT($C$231:$C$250)-COUNT($C$231:$C234)),"")</f>
        <v>0</v>
      </c>
      <c r="R234" s="61">
        <f>IF(AND($C234&lt;R$222,COUNT($E234:Q234)&lt;$D$192),$D234/MIN($D$192,COUNT($C$231:$C$250)-COUNT($C$231:$C234)),"")</f>
        <v>0</v>
      </c>
      <c r="S234" s="61">
        <f>IF(AND($C234&lt;S$222,COUNT($E234:R234)&lt;$D$192),$D234/MIN($D$192,COUNT($C$231:$C$250)-COUNT($C$231:$C234)),"")</f>
        <v>0</v>
      </c>
      <c r="T234" s="61">
        <f>IF(AND($C234&lt;T$222,COUNT($E234:S234)&lt;$D$192),$D234/MIN($D$192,COUNT($C$231:$C$250)-COUNT($C$231:$C234)),"")</f>
        <v>0</v>
      </c>
      <c r="U234" s="61">
        <f>IF(AND($C234&lt;U$222,COUNT($E234:T234)&lt;$D$192),$D234/MIN($D$192,COUNT($C$231:$C$250)-COUNT($C$231:$C234)),"")</f>
        <v>0</v>
      </c>
      <c r="V234" s="61">
        <f>IF(AND($C234&lt;V$222,COUNT($E234:U234)&lt;$D$192),$D234/MIN($D$192,COUNT($C$231:$C$250)-COUNT($C$231:$C234)),"")</f>
        <v>0</v>
      </c>
      <c r="W234" s="61">
        <f>IF(AND($C234&lt;W$222,COUNT($E234:V234)&lt;$D$192),$D234/MIN($D$192,COUNT($C$231:$C$250)-COUNT($C$231:$C234)),"")</f>
        <v>0</v>
      </c>
      <c r="X234" s="61">
        <f>IF(AND($C234&lt;X$222,COUNT($E234:W234)&lt;$D$192),$D234/MIN($D$192,COUNT($C$231:$C$250)-COUNT($C$231:$C234)),"")</f>
        <v>0</v>
      </c>
      <c r="Y234" s="61">
        <f t="shared" si="63"/>
        <v>0</v>
      </c>
    </row>
    <row r="235" spans="2:25" x14ac:dyDescent="0.15">
      <c r="B235" s="69"/>
      <c r="C235" s="70">
        <v>34</v>
      </c>
      <c r="D235" s="60">
        <v>0</v>
      </c>
      <c r="E235" s="61" t="str">
        <f t="shared" si="62"/>
        <v/>
      </c>
      <c r="F235" s="61" t="str">
        <f>IF(AND($C235&lt;F$222,COUNT($E235:E235)&lt;$D$192),$D235/MIN($D$192,COUNT($C$231:$C$250)-COUNT($C$231:$C235)),"")</f>
        <v/>
      </c>
      <c r="G235" s="61" t="str">
        <f>IF(AND($C235&lt;G$222,COUNT($E235:F235)&lt;$D$192),$D235/MIN($D$192,COUNT($C$231:$C$250)-COUNT($C$231:$C235)),"")</f>
        <v/>
      </c>
      <c r="H235" s="61" t="str">
        <f>IF(AND($C235&lt;H$222,COUNT($E235:G235)&lt;$D$192),$D235/MIN($D$192,COUNT($C$231:$C$250)-COUNT($C$231:$C235)),"")</f>
        <v/>
      </c>
      <c r="I235" s="61" t="str">
        <f>IF(AND($C235&lt;I$222,COUNT($E235:H235)&lt;$D$192),$D235/MIN($D$192,COUNT($C$231:$C$250)-COUNT($C$231:$C235)),"")</f>
        <v/>
      </c>
      <c r="J235" s="61">
        <f>IF(AND($C235&lt;J$222,COUNT($E235:I235)&lt;$D$192),$D235/MIN($D$192,COUNT($C$231:$C$250)-COUNT($C$231:$C235)),"")</f>
        <v>0</v>
      </c>
      <c r="K235" s="61">
        <f>IF(AND($C235&lt;K$222,COUNT($E235:J235)&lt;$D$192),$D235/MIN($D$192,COUNT($C$231:$C$250)-COUNT($C$231:$C235)),"")</f>
        <v>0</v>
      </c>
      <c r="L235" s="61">
        <f>IF(AND($C235&lt;L$222,COUNT($E235:K235)&lt;$D$192),$D235/MIN($D$192,COUNT($C$231:$C$250)-COUNT($C$231:$C235)),"")</f>
        <v>0</v>
      </c>
      <c r="M235" s="61">
        <f>IF(AND($C235&lt;M$222,COUNT($E235:L235)&lt;$D$192),$D235/MIN($D$192,COUNT($C$231:$C$250)-COUNT($C$231:$C235)),"")</f>
        <v>0</v>
      </c>
      <c r="N235" s="61">
        <f>IF(AND($C235&lt;N$222,COUNT($E235:M235)&lt;$D$192),$D235/MIN($D$192,COUNT($C$231:$C$250)-COUNT($C$231:$C235)),"")</f>
        <v>0</v>
      </c>
      <c r="O235" s="61">
        <f>IF(AND($C235&lt;O$222,COUNT($E235:N235)&lt;$D$192),$D235/MIN($D$192,COUNT($C$231:$C$250)-COUNT($C$231:$C235)),"")</f>
        <v>0</v>
      </c>
      <c r="P235" s="61">
        <f>IF(AND($C235&lt;P$222,COUNT($E235:O235)&lt;$D$192),$D235/MIN($D$192,COUNT($C$231:$C$250)-COUNT($C$231:$C235)),"")</f>
        <v>0</v>
      </c>
      <c r="Q235" s="61">
        <f>IF(AND($C235&lt;Q$222,COUNT($E235:P235)&lt;$D$192),$D235/MIN($D$192,COUNT($C$231:$C$250)-COUNT($C$231:$C235)),"")</f>
        <v>0</v>
      </c>
      <c r="R235" s="61">
        <f>IF(AND($C235&lt;R$222,COUNT($E235:Q235)&lt;$D$192),$D235/MIN($D$192,COUNT($C$231:$C$250)-COUNT($C$231:$C235)),"")</f>
        <v>0</v>
      </c>
      <c r="S235" s="61">
        <f>IF(AND($C235&lt;S$222,COUNT($E235:R235)&lt;$D$192),$D235/MIN($D$192,COUNT($C$231:$C$250)-COUNT($C$231:$C235)),"")</f>
        <v>0</v>
      </c>
      <c r="T235" s="61">
        <f>IF(AND($C235&lt;T$222,COUNT($E235:S235)&lt;$D$192),$D235/MIN($D$192,COUNT($C$231:$C$250)-COUNT($C$231:$C235)),"")</f>
        <v>0</v>
      </c>
      <c r="U235" s="61">
        <f>IF(AND($C235&lt;U$222,COUNT($E235:T235)&lt;$D$192),$D235/MIN($D$192,COUNT($C$231:$C$250)-COUNT($C$231:$C235)),"")</f>
        <v>0</v>
      </c>
      <c r="V235" s="61">
        <f>IF(AND($C235&lt;V$222,COUNT($E235:U235)&lt;$D$192),$D235/MIN($D$192,COUNT($C$231:$C$250)-COUNT($C$231:$C235)),"")</f>
        <v>0</v>
      </c>
      <c r="W235" s="61">
        <f>IF(AND($C235&lt;W$222,COUNT($E235:V235)&lt;$D$192),$D235/MIN($D$192,COUNT($C$231:$C$250)-COUNT($C$231:$C235)),"")</f>
        <v>0</v>
      </c>
      <c r="X235" s="61">
        <f>IF(AND($C235&lt;X$222,COUNT($E235:W235)&lt;$D$192),$D235/MIN($D$192,COUNT($C$231:$C$250)-COUNT($C$231:$C235)),"")</f>
        <v>0</v>
      </c>
      <c r="Y235" s="61">
        <f t="shared" si="63"/>
        <v>0</v>
      </c>
    </row>
    <row r="236" spans="2:25" x14ac:dyDescent="0.15">
      <c r="B236" s="69"/>
      <c r="C236" s="70">
        <v>35</v>
      </c>
      <c r="D236" s="60">
        <v>0</v>
      </c>
      <c r="E236" s="61" t="str">
        <f t="shared" si="62"/>
        <v/>
      </c>
      <c r="F236" s="61" t="str">
        <f>IF(AND($C236&lt;F$222,COUNT($E236:E236)&lt;$D$192),$D236/MIN($D$192,COUNT($C$231:$C$250)-COUNT($C$231:$C236)),"")</f>
        <v/>
      </c>
      <c r="G236" s="61" t="str">
        <f>IF(AND($C236&lt;G$222,COUNT($E236:F236)&lt;$D$192),$D236/MIN($D$192,COUNT($C$231:$C$250)-COUNT($C$231:$C236)),"")</f>
        <v/>
      </c>
      <c r="H236" s="61" t="str">
        <f>IF(AND($C236&lt;H$222,COUNT($E236:G236)&lt;$D$192),$D236/MIN($D$192,COUNT($C$231:$C$250)-COUNT($C$231:$C236)),"")</f>
        <v/>
      </c>
      <c r="I236" s="61" t="str">
        <f>IF(AND($C236&lt;I$222,COUNT($E236:H236)&lt;$D$192),$D236/MIN($D$192,COUNT($C$231:$C$250)-COUNT($C$231:$C236)),"")</f>
        <v/>
      </c>
      <c r="J236" s="61" t="str">
        <f>IF(AND($C236&lt;J$222,COUNT($E236:I236)&lt;$D$192),$D236/MIN($D$192,COUNT($C$231:$C$250)-COUNT($C$231:$C236)),"")</f>
        <v/>
      </c>
      <c r="K236" s="61">
        <f>IF(AND($C236&lt;K$222,COUNT($E236:J236)&lt;$D$192),$D236/MIN($D$192,COUNT($C$231:$C$250)-COUNT($C$231:$C236)),"")</f>
        <v>0</v>
      </c>
      <c r="L236" s="61">
        <f>IF(AND($C236&lt;L$222,COUNT($E236:K236)&lt;$D$192),$D236/MIN($D$192,COUNT($C$231:$C$250)-COUNT($C$231:$C236)),"")</f>
        <v>0</v>
      </c>
      <c r="M236" s="61">
        <f>IF(AND($C236&lt;M$222,COUNT($E236:L236)&lt;$D$192),$D236/MIN($D$192,COUNT($C$231:$C$250)-COUNT($C$231:$C236)),"")</f>
        <v>0</v>
      </c>
      <c r="N236" s="61">
        <f>IF(AND($C236&lt;N$222,COUNT($E236:M236)&lt;$D$192),$D236/MIN($D$192,COUNT($C$231:$C$250)-COUNT($C$231:$C236)),"")</f>
        <v>0</v>
      </c>
      <c r="O236" s="61">
        <f>IF(AND($C236&lt;O$222,COUNT($E236:N236)&lt;$D$192),$D236/MIN($D$192,COUNT($C$231:$C$250)-COUNT($C$231:$C236)),"")</f>
        <v>0</v>
      </c>
      <c r="P236" s="61">
        <f>IF(AND($C236&lt;P$222,COUNT($E236:O236)&lt;$D$192),$D236/MIN($D$192,COUNT($C$231:$C$250)-COUNT($C$231:$C236)),"")</f>
        <v>0</v>
      </c>
      <c r="Q236" s="61">
        <f>IF(AND($C236&lt;Q$222,COUNT($E236:P236)&lt;$D$192),$D236/MIN($D$192,COUNT($C$231:$C$250)-COUNT($C$231:$C236)),"")</f>
        <v>0</v>
      </c>
      <c r="R236" s="61">
        <f>IF(AND($C236&lt;R$222,COUNT($E236:Q236)&lt;$D$192),$D236/MIN($D$192,COUNT($C$231:$C$250)-COUNT($C$231:$C236)),"")</f>
        <v>0</v>
      </c>
      <c r="S236" s="61">
        <f>IF(AND($C236&lt;S$222,COUNT($E236:R236)&lt;$D$192),$D236/MIN($D$192,COUNT($C$231:$C$250)-COUNT($C$231:$C236)),"")</f>
        <v>0</v>
      </c>
      <c r="T236" s="61">
        <f>IF(AND($C236&lt;T$222,COUNT($E236:S236)&lt;$D$192),$D236/MIN($D$192,COUNT($C$231:$C$250)-COUNT($C$231:$C236)),"")</f>
        <v>0</v>
      </c>
      <c r="U236" s="61">
        <f>IF(AND($C236&lt;U$222,COUNT($E236:T236)&lt;$D$192),$D236/MIN($D$192,COUNT($C$231:$C$250)-COUNT($C$231:$C236)),"")</f>
        <v>0</v>
      </c>
      <c r="V236" s="61">
        <f>IF(AND($C236&lt;V$222,COUNT($E236:U236)&lt;$D$192),$D236/MIN($D$192,COUNT($C$231:$C$250)-COUNT($C$231:$C236)),"")</f>
        <v>0</v>
      </c>
      <c r="W236" s="61">
        <f>IF(AND($C236&lt;W$222,COUNT($E236:V236)&lt;$D$192),$D236/MIN($D$192,COUNT($C$231:$C$250)-COUNT($C$231:$C236)),"")</f>
        <v>0</v>
      </c>
      <c r="X236" s="61">
        <f>IF(AND($C236&lt;X$222,COUNT($E236:W236)&lt;$D$192),$D236/MIN($D$192,COUNT($C$231:$C$250)-COUNT($C$231:$C236)),"")</f>
        <v>0</v>
      </c>
      <c r="Y236" s="61">
        <f t="shared" si="63"/>
        <v>0</v>
      </c>
    </row>
    <row r="237" spans="2:25" x14ac:dyDescent="0.15">
      <c r="B237" s="69"/>
      <c r="C237" s="70">
        <v>36</v>
      </c>
      <c r="D237" s="60">
        <v>0</v>
      </c>
      <c r="E237" s="61" t="str">
        <f t="shared" si="62"/>
        <v/>
      </c>
      <c r="F237" s="61" t="str">
        <f>IF(AND($C237&lt;F$222,COUNT($E237:E237)&lt;$D$192),$D237/MIN($D$192,COUNT($C$231:$C$250)-COUNT($C$231:$C237)),"")</f>
        <v/>
      </c>
      <c r="G237" s="61" t="str">
        <f>IF(AND($C237&lt;G$222,COUNT($E237:F237)&lt;$D$192),$D237/MIN($D$192,COUNT($C$231:$C$250)-COUNT($C$231:$C237)),"")</f>
        <v/>
      </c>
      <c r="H237" s="61" t="str">
        <f>IF(AND($C237&lt;H$222,COUNT($E237:G237)&lt;$D$192),$D237/MIN($D$192,COUNT($C$231:$C$250)-COUNT($C$231:$C237)),"")</f>
        <v/>
      </c>
      <c r="I237" s="61" t="str">
        <f>IF(AND($C237&lt;I$222,COUNT($E237:H237)&lt;$D$192),$D237/MIN($D$192,COUNT($C$231:$C$250)-COUNT($C$231:$C237)),"")</f>
        <v/>
      </c>
      <c r="J237" s="61" t="str">
        <f>IF(AND($C237&lt;J$222,COUNT($E237:I237)&lt;$D$192),$D237/MIN($D$192,COUNT($C$231:$C$250)-COUNT($C$231:$C237)),"")</f>
        <v/>
      </c>
      <c r="K237" s="61" t="str">
        <f>IF(AND($C237&lt;K$222,COUNT($E237:J237)&lt;$D$192),$D237/MIN($D$192,COUNT($C$231:$C$250)-COUNT($C$231:$C237)),"")</f>
        <v/>
      </c>
      <c r="L237" s="61">
        <f>IF(AND($C237&lt;L$222,COUNT($E237:K237)&lt;$D$192),$D237/MIN($D$192,COUNT($C$231:$C$250)-COUNT($C$231:$C237)),"")</f>
        <v>0</v>
      </c>
      <c r="M237" s="61">
        <f>IF(AND($C237&lt;M$222,COUNT($E237:L237)&lt;$D$192),$D237/MIN($D$192,COUNT($C$231:$C$250)-COUNT($C$231:$C237)),"")</f>
        <v>0</v>
      </c>
      <c r="N237" s="61">
        <f>IF(AND($C237&lt;N$222,COUNT($E237:M237)&lt;$D$192),$D237/MIN($D$192,COUNT($C$231:$C$250)-COUNT($C$231:$C237)),"")</f>
        <v>0</v>
      </c>
      <c r="O237" s="61">
        <f>IF(AND($C237&lt;O$222,COUNT($E237:N237)&lt;$D$192),$D237/MIN($D$192,COUNT($C$231:$C$250)-COUNT($C$231:$C237)),"")</f>
        <v>0</v>
      </c>
      <c r="P237" s="61">
        <f>IF(AND($C237&lt;P$222,COUNT($E237:O237)&lt;$D$192),$D237/MIN($D$192,COUNT($C$231:$C$250)-COUNT($C$231:$C237)),"")</f>
        <v>0</v>
      </c>
      <c r="Q237" s="61">
        <f>IF(AND($C237&lt;Q$222,COUNT($E237:P237)&lt;$D$192),$D237/MIN($D$192,COUNT($C$231:$C$250)-COUNT($C$231:$C237)),"")</f>
        <v>0</v>
      </c>
      <c r="R237" s="61">
        <f>IF(AND($C237&lt;R$222,COUNT($E237:Q237)&lt;$D$192),$D237/MIN($D$192,COUNT($C$231:$C$250)-COUNT($C$231:$C237)),"")</f>
        <v>0</v>
      </c>
      <c r="S237" s="61">
        <f>IF(AND($C237&lt;S$222,COUNT($E237:R237)&lt;$D$192),$D237/MIN($D$192,COUNT($C$231:$C$250)-COUNT($C$231:$C237)),"")</f>
        <v>0</v>
      </c>
      <c r="T237" s="61">
        <f>IF(AND($C237&lt;T$222,COUNT($E237:S237)&lt;$D$192),$D237/MIN($D$192,COUNT($C$231:$C$250)-COUNT($C$231:$C237)),"")</f>
        <v>0</v>
      </c>
      <c r="U237" s="61">
        <f>IF(AND($C237&lt;U$222,COUNT($E237:T237)&lt;$D$192),$D237/MIN($D$192,COUNT($C$231:$C$250)-COUNT($C$231:$C237)),"")</f>
        <v>0</v>
      </c>
      <c r="V237" s="61">
        <f>IF(AND($C237&lt;V$222,COUNT($E237:U237)&lt;$D$192),$D237/MIN($D$192,COUNT($C$231:$C$250)-COUNT($C$231:$C237)),"")</f>
        <v>0</v>
      </c>
      <c r="W237" s="61">
        <f>IF(AND($C237&lt;W$222,COUNT($E237:V237)&lt;$D$192),$D237/MIN($D$192,COUNT($C$231:$C$250)-COUNT($C$231:$C237)),"")</f>
        <v>0</v>
      </c>
      <c r="X237" s="61">
        <f>IF(AND($C237&lt;X$222,COUNT($E237:W237)&lt;$D$192),$D237/MIN($D$192,COUNT($C$231:$C$250)-COUNT($C$231:$C237)),"")</f>
        <v>0</v>
      </c>
      <c r="Y237" s="61">
        <f t="shared" si="63"/>
        <v>0</v>
      </c>
    </row>
    <row r="238" spans="2:25" x14ac:dyDescent="0.15">
      <c r="B238" s="69"/>
      <c r="C238" s="70">
        <v>37</v>
      </c>
      <c r="D238" s="60">
        <v>0</v>
      </c>
      <c r="E238" s="61" t="str">
        <f t="shared" si="62"/>
        <v/>
      </c>
      <c r="F238" s="61" t="str">
        <f>IF(AND($C238&lt;F$222,COUNT($E238:E238)&lt;$D$192),$D238/MIN($D$192,COUNT($C$231:$C$250)-COUNT($C$231:$C238)),"")</f>
        <v/>
      </c>
      <c r="G238" s="61" t="str">
        <f>IF(AND($C238&lt;G$222,COUNT($E238:F238)&lt;$D$192),$D238/MIN($D$192,COUNT($C$231:$C$250)-COUNT($C$231:$C238)),"")</f>
        <v/>
      </c>
      <c r="H238" s="61" t="str">
        <f>IF(AND($C238&lt;H$222,COUNT($E238:G238)&lt;$D$192),$D238/MIN($D$192,COUNT($C$231:$C$250)-COUNT($C$231:$C238)),"")</f>
        <v/>
      </c>
      <c r="I238" s="61" t="str">
        <f>IF(AND($C238&lt;I$222,COUNT($E238:H238)&lt;$D$192),$D238/MIN($D$192,COUNT($C$231:$C$250)-COUNT($C$231:$C238)),"")</f>
        <v/>
      </c>
      <c r="J238" s="61" t="str">
        <f>IF(AND($C238&lt;J$222,COUNT($E238:I238)&lt;$D$192),$D238/MIN($D$192,COUNT($C$231:$C$250)-COUNT($C$231:$C238)),"")</f>
        <v/>
      </c>
      <c r="K238" s="61" t="str">
        <f>IF(AND($C238&lt;K$222,COUNT($E238:J238)&lt;$D$192),$D238/MIN($D$192,COUNT($C$231:$C$250)-COUNT($C$231:$C238)),"")</f>
        <v/>
      </c>
      <c r="L238" s="61" t="str">
        <f>IF(AND($C238&lt;L$222,COUNT($E238:K238)&lt;$D$192),$D238/MIN($D$192,COUNT($C$231:$C$250)-COUNT($C$231:$C238)),"")</f>
        <v/>
      </c>
      <c r="M238" s="61">
        <f>IF(AND($C238&lt;M$222,COUNT($E238:L238)&lt;$D$192),$D238/MIN($D$192,COUNT($C$231:$C$250)-COUNT($C$231:$C238)),"")</f>
        <v>0</v>
      </c>
      <c r="N238" s="61">
        <f>IF(AND($C238&lt;N$222,COUNT($E238:M238)&lt;$D$192),$D238/MIN($D$192,COUNT($C$231:$C$250)-COUNT($C$231:$C238)),"")</f>
        <v>0</v>
      </c>
      <c r="O238" s="61">
        <f>IF(AND($C238&lt;O$222,COUNT($E238:N238)&lt;$D$192),$D238/MIN($D$192,COUNT($C$231:$C$250)-COUNT($C$231:$C238)),"")</f>
        <v>0</v>
      </c>
      <c r="P238" s="61">
        <f>IF(AND($C238&lt;P$222,COUNT($E238:O238)&lt;$D$192),$D238/MIN($D$192,COUNT($C$231:$C$250)-COUNT($C$231:$C238)),"")</f>
        <v>0</v>
      </c>
      <c r="Q238" s="61">
        <f>IF(AND($C238&lt;Q$222,COUNT($E238:P238)&lt;$D$192),$D238/MIN($D$192,COUNT($C$231:$C$250)-COUNT($C$231:$C238)),"")</f>
        <v>0</v>
      </c>
      <c r="R238" s="61">
        <f>IF(AND($C238&lt;R$222,COUNT($E238:Q238)&lt;$D$192),$D238/MIN($D$192,COUNT($C$231:$C$250)-COUNT($C$231:$C238)),"")</f>
        <v>0</v>
      </c>
      <c r="S238" s="61">
        <f>IF(AND($C238&lt;S$222,COUNT($E238:R238)&lt;$D$192),$D238/MIN($D$192,COUNT($C$231:$C$250)-COUNT($C$231:$C238)),"")</f>
        <v>0</v>
      </c>
      <c r="T238" s="61">
        <f>IF(AND($C238&lt;T$222,COUNT($E238:S238)&lt;$D$192),$D238/MIN($D$192,COUNT($C$231:$C$250)-COUNT($C$231:$C238)),"")</f>
        <v>0</v>
      </c>
      <c r="U238" s="61">
        <f>IF(AND($C238&lt;U$222,COUNT($E238:T238)&lt;$D$192),$D238/MIN($D$192,COUNT($C$231:$C$250)-COUNT($C$231:$C238)),"")</f>
        <v>0</v>
      </c>
      <c r="V238" s="61">
        <f>IF(AND($C238&lt;V$222,COUNT($E238:U238)&lt;$D$192),$D238/MIN($D$192,COUNT($C$231:$C$250)-COUNT($C$231:$C238)),"")</f>
        <v>0</v>
      </c>
      <c r="W238" s="61">
        <f>IF(AND($C238&lt;W$222,COUNT($E238:V238)&lt;$D$192),$D238/MIN($D$192,COUNT($C$231:$C$250)-COUNT($C$231:$C238)),"")</f>
        <v>0</v>
      </c>
      <c r="X238" s="61">
        <f>IF(AND($C238&lt;X$222,COUNT($E238:W238)&lt;$D$192),$D238/MIN($D$192,COUNT($C$231:$C$250)-COUNT($C$231:$C238)),"")</f>
        <v>0</v>
      </c>
      <c r="Y238" s="61">
        <f t="shared" si="63"/>
        <v>0</v>
      </c>
    </row>
    <row r="239" spans="2:25" x14ac:dyDescent="0.15">
      <c r="B239" s="69"/>
      <c r="C239" s="70">
        <v>38</v>
      </c>
      <c r="D239" s="60">
        <v>0</v>
      </c>
      <c r="E239" s="61" t="str">
        <f t="shared" si="62"/>
        <v/>
      </c>
      <c r="F239" s="61" t="str">
        <f>IF(AND($C239&lt;F$222,COUNT($E239:E239)&lt;$D$192),$D239/MIN($D$192,COUNT($C$231:$C$250)-COUNT($C$231:$C239)),"")</f>
        <v/>
      </c>
      <c r="G239" s="61" t="str">
        <f>IF(AND($C239&lt;G$222,COUNT($E239:F239)&lt;$D$192),$D239/MIN($D$192,COUNT($C$231:$C$250)-COUNT($C$231:$C239)),"")</f>
        <v/>
      </c>
      <c r="H239" s="61" t="str">
        <f>IF(AND($C239&lt;H$222,COUNT($E239:G239)&lt;$D$192),$D239/MIN($D$192,COUNT($C$231:$C$250)-COUNT($C$231:$C239)),"")</f>
        <v/>
      </c>
      <c r="I239" s="61" t="str">
        <f>IF(AND($C239&lt;I$222,COUNT($E239:H239)&lt;$D$192),$D239/MIN($D$192,COUNT($C$231:$C$250)-COUNT($C$231:$C239)),"")</f>
        <v/>
      </c>
      <c r="J239" s="61" t="str">
        <f>IF(AND($C239&lt;J$222,COUNT($E239:I239)&lt;$D$192),$D239/MIN($D$192,COUNT($C$231:$C$250)-COUNT($C$231:$C239)),"")</f>
        <v/>
      </c>
      <c r="K239" s="61" t="str">
        <f>IF(AND($C239&lt;K$222,COUNT($E239:J239)&lt;$D$192),$D239/MIN($D$192,COUNT($C$231:$C$250)-COUNT($C$231:$C239)),"")</f>
        <v/>
      </c>
      <c r="L239" s="61" t="str">
        <f>IF(AND($C239&lt;L$222,COUNT($E239:K239)&lt;$D$192),$D239/MIN($D$192,COUNT($C$231:$C$250)-COUNT($C$231:$C239)),"")</f>
        <v/>
      </c>
      <c r="M239" s="61" t="str">
        <f>IF(AND($C239&lt;M$222,COUNT($E239:L239)&lt;$D$192),$D239/MIN($D$192,COUNT($C$231:$C$250)-COUNT($C$231:$C239)),"")</f>
        <v/>
      </c>
      <c r="N239" s="61">
        <f>IF(AND($C239&lt;N$222,COUNT($E239:M239)&lt;$D$192),$D239/MIN($D$192,COUNT($C$231:$C$250)-COUNT($C$231:$C239)),"")</f>
        <v>0</v>
      </c>
      <c r="O239" s="61">
        <f>IF(AND($C239&lt;O$222,COUNT($E239:N239)&lt;$D$192),$D239/MIN($D$192,COUNT($C$231:$C$250)-COUNT($C$231:$C239)),"")</f>
        <v>0</v>
      </c>
      <c r="P239" s="61">
        <f>IF(AND($C239&lt;P$222,COUNT($E239:O239)&lt;$D$192),$D239/MIN($D$192,COUNT($C$231:$C$250)-COUNT($C$231:$C239)),"")</f>
        <v>0</v>
      </c>
      <c r="Q239" s="61">
        <f>IF(AND($C239&lt;Q$222,COUNT($E239:P239)&lt;$D$192),$D239/MIN($D$192,COUNT($C$231:$C$250)-COUNT($C$231:$C239)),"")</f>
        <v>0</v>
      </c>
      <c r="R239" s="61">
        <f>IF(AND($C239&lt;R$222,COUNT($E239:Q239)&lt;$D$192),$D239/MIN($D$192,COUNT($C$231:$C$250)-COUNT($C$231:$C239)),"")</f>
        <v>0</v>
      </c>
      <c r="S239" s="61">
        <f>IF(AND($C239&lt;S$222,COUNT($E239:R239)&lt;$D$192),$D239/MIN($D$192,COUNT($C$231:$C$250)-COUNT($C$231:$C239)),"")</f>
        <v>0</v>
      </c>
      <c r="T239" s="61">
        <f>IF(AND($C239&lt;T$222,COUNT($E239:S239)&lt;$D$192),$D239/MIN($D$192,COUNT($C$231:$C$250)-COUNT($C$231:$C239)),"")</f>
        <v>0</v>
      </c>
      <c r="U239" s="61">
        <f>IF(AND($C239&lt;U$222,COUNT($E239:T239)&lt;$D$192),$D239/MIN($D$192,COUNT($C$231:$C$250)-COUNT($C$231:$C239)),"")</f>
        <v>0</v>
      </c>
      <c r="V239" s="61">
        <f>IF(AND($C239&lt;V$222,COUNT($E239:U239)&lt;$D$192),$D239/MIN($D$192,COUNT($C$231:$C$250)-COUNT($C$231:$C239)),"")</f>
        <v>0</v>
      </c>
      <c r="W239" s="61">
        <f>IF(AND($C239&lt;W$222,COUNT($E239:V239)&lt;$D$192),$D239/MIN($D$192,COUNT($C$231:$C$250)-COUNT($C$231:$C239)),"")</f>
        <v>0</v>
      </c>
      <c r="X239" s="61">
        <f>IF(AND($C239&lt;X$222,COUNT($E239:W239)&lt;$D$192),$D239/MIN($D$192,COUNT($C$231:$C$250)-COUNT($C$231:$C239)),"")</f>
        <v>0</v>
      </c>
      <c r="Y239" s="61">
        <f t="shared" si="63"/>
        <v>0</v>
      </c>
    </row>
    <row r="240" spans="2:25" x14ac:dyDescent="0.15">
      <c r="B240" s="69"/>
      <c r="C240" s="70">
        <v>39</v>
      </c>
      <c r="D240" s="60">
        <v>0</v>
      </c>
      <c r="E240" s="61" t="str">
        <f t="shared" si="62"/>
        <v/>
      </c>
      <c r="F240" s="61" t="str">
        <f>IF(AND($C240&lt;F$222,COUNT($E240:E240)&lt;$D$192),$D240/MIN($D$192,COUNT($C$231:$C$250)-COUNT($C$231:$C240)),"")</f>
        <v/>
      </c>
      <c r="G240" s="61" t="str">
        <f>IF(AND($C240&lt;G$222,COUNT($E240:F240)&lt;$D$192),$D240/MIN($D$192,COUNT($C$231:$C$250)-COUNT($C$231:$C240)),"")</f>
        <v/>
      </c>
      <c r="H240" s="61" t="str">
        <f>IF(AND($C240&lt;H$222,COUNT($E240:G240)&lt;$D$192),$D240/MIN($D$192,COUNT($C$231:$C$250)-COUNT($C$231:$C240)),"")</f>
        <v/>
      </c>
      <c r="I240" s="61" t="str">
        <f>IF(AND($C240&lt;I$222,COUNT($E240:H240)&lt;$D$192),$D240/MIN($D$192,COUNT($C$231:$C$250)-COUNT($C$231:$C240)),"")</f>
        <v/>
      </c>
      <c r="J240" s="61" t="str">
        <f>IF(AND($C240&lt;J$222,COUNT($E240:I240)&lt;$D$192),$D240/MIN($D$192,COUNT($C$231:$C$250)-COUNT($C$231:$C240)),"")</f>
        <v/>
      </c>
      <c r="K240" s="61" t="str">
        <f>IF(AND($C240&lt;K$222,COUNT($E240:J240)&lt;$D$192),$D240/MIN($D$192,COUNT($C$231:$C$250)-COUNT($C$231:$C240)),"")</f>
        <v/>
      </c>
      <c r="L240" s="61" t="str">
        <f>IF(AND($C240&lt;L$222,COUNT($E240:K240)&lt;$D$192),$D240/MIN($D$192,COUNT($C$231:$C$250)-COUNT($C$231:$C240)),"")</f>
        <v/>
      </c>
      <c r="M240" s="61" t="str">
        <f>IF(AND($C240&lt;M$222,COUNT($E240:L240)&lt;$D$192),$D240/MIN($D$192,COUNT($C$231:$C$250)-COUNT($C$231:$C240)),"")</f>
        <v/>
      </c>
      <c r="N240" s="61" t="str">
        <f>IF(AND($C240&lt;N$222,COUNT($E240:M240)&lt;$D$192),$D240/MIN($D$192,COUNT($C$231:$C$250)-COUNT($C$231:$C240)),"")</f>
        <v/>
      </c>
      <c r="O240" s="61">
        <f>IF(AND($C240&lt;O$222,COUNT($E240:N240)&lt;$D$192),$D240/MIN($D$192,COUNT($C$231:$C$250)-COUNT($C$231:$C240)),"")</f>
        <v>0</v>
      </c>
      <c r="P240" s="61">
        <f>IF(AND($C240&lt;P$222,COUNT($E240:O240)&lt;$D$192),$D240/MIN($D$192,COUNT($C$231:$C$250)-COUNT($C$231:$C240)),"")</f>
        <v>0</v>
      </c>
      <c r="Q240" s="61">
        <f>IF(AND($C240&lt;Q$222,COUNT($E240:P240)&lt;$D$192),$D240/MIN($D$192,COUNT($C$231:$C$250)-COUNT($C$231:$C240)),"")</f>
        <v>0</v>
      </c>
      <c r="R240" s="61">
        <f>IF(AND($C240&lt;R$222,COUNT($E240:Q240)&lt;$D$192),$D240/MIN($D$192,COUNT($C$231:$C$250)-COUNT($C$231:$C240)),"")</f>
        <v>0</v>
      </c>
      <c r="S240" s="61">
        <f>IF(AND($C240&lt;S$222,COUNT($E240:R240)&lt;$D$192),$D240/MIN($D$192,COUNT($C$231:$C$250)-COUNT($C$231:$C240)),"")</f>
        <v>0</v>
      </c>
      <c r="T240" s="61">
        <f>IF(AND($C240&lt;T$222,COUNT($E240:S240)&lt;$D$192),$D240/MIN($D$192,COUNT($C$231:$C$250)-COUNT($C$231:$C240)),"")</f>
        <v>0</v>
      </c>
      <c r="U240" s="61">
        <f>IF(AND($C240&lt;U$222,COUNT($E240:T240)&lt;$D$192),$D240/MIN($D$192,COUNT($C$231:$C$250)-COUNT($C$231:$C240)),"")</f>
        <v>0</v>
      </c>
      <c r="V240" s="61">
        <f>IF(AND($C240&lt;V$222,COUNT($E240:U240)&lt;$D$192),$D240/MIN($D$192,COUNT($C$231:$C$250)-COUNT($C$231:$C240)),"")</f>
        <v>0</v>
      </c>
      <c r="W240" s="61">
        <f>IF(AND($C240&lt;W$222,COUNT($E240:V240)&lt;$D$192),$D240/MIN($D$192,COUNT($C$231:$C$250)-COUNT($C$231:$C240)),"")</f>
        <v>0</v>
      </c>
      <c r="X240" s="61">
        <f>IF(AND($C240&lt;X$222,COUNT($E240:W240)&lt;$D$192),$D240/MIN($D$192,COUNT($C$231:$C$250)-COUNT($C$231:$C240)),"")</f>
        <v>0</v>
      </c>
      <c r="Y240" s="61">
        <f t="shared" si="63"/>
        <v>0</v>
      </c>
    </row>
    <row r="241" spans="1:26" x14ac:dyDescent="0.15">
      <c r="B241" s="69"/>
      <c r="C241" s="70">
        <v>40</v>
      </c>
      <c r="D241" s="60">
        <v>0</v>
      </c>
      <c r="E241" s="61" t="str">
        <f t="shared" si="62"/>
        <v/>
      </c>
      <c r="F241" s="61" t="str">
        <f>IF(AND($C241&lt;F$222,COUNT($E241:E241)&lt;$D$192),$D241/MIN($D$192,COUNT($C$231:$C$250)-COUNT($C$231:$C241)),"")</f>
        <v/>
      </c>
      <c r="G241" s="61" t="str">
        <f>IF(AND($C241&lt;G$222,COUNT($E241:F241)&lt;$D$192),$D241/MIN($D$192,COUNT($C$231:$C$250)-COUNT($C$231:$C241)),"")</f>
        <v/>
      </c>
      <c r="H241" s="61" t="str">
        <f>IF(AND($C241&lt;H$222,COUNT($E241:G241)&lt;$D$192),$D241/MIN($D$192,COUNT($C$231:$C$250)-COUNT($C$231:$C241)),"")</f>
        <v/>
      </c>
      <c r="I241" s="61" t="str">
        <f>IF(AND($C241&lt;I$222,COUNT($E241:H241)&lt;$D$192),$D241/MIN($D$192,COUNT($C$231:$C$250)-COUNT($C$231:$C241)),"")</f>
        <v/>
      </c>
      <c r="J241" s="61" t="str">
        <f>IF(AND($C241&lt;J$222,COUNT($E241:I241)&lt;$D$192),$D241/MIN($D$192,COUNT($C$231:$C$250)-COUNT($C$231:$C241)),"")</f>
        <v/>
      </c>
      <c r="K241" s="61" t="str">
        <f>IF(AND($C241&lt;K$222,COUNT($E241:J241)&lt;$D$192),$D241/MIN($D$192,COUNT($C$231:$C$250)-COUNT($C$231:$C241)),"")</f>
        <v/>
      </c>
      <c r="L241" s="61" t="str">
        <f>IF(AND($C241&lt;L$222,COUNT($E241:K241)&lt;$D$192),$D241/MIN($D$192,COUNT($C$231:$C$250)-COUNT($C$231:$C241)),"")</f>
        <v/>
      </c>
      <c r="M241" s="61" t="str">
        <f>IF(AND($C241&lt;M$222,COUNT($E241:L241)&lt;$D$192),$D241/MIN($D$192,COUNT($C$231:$C$250)-COUNT($C$231:$C241)),"")</f>
        <v/>
      </c>
      <c r="N241" s="61" t="str">
        <f>IF(AND($C241&lt;N$222,COUNT($E241:M241)&lt;$D$192),$D241/MIN($D$192,COUNT($C$231:$C$250)-COUNT($C$231:$C241)),"")</f>
        <v/>
      </c>
      <c r="O241" s="61" t="str">
        <f>IF(AND($C241&lt;O$222,COUNT($E241:N241)&lt;$D$192),$D241/MIN($D$192,COUNT($C$231:$C$250)-COUNT($C$231:$C241)),"")</f>
        <v/>
      </c>
      <c r="P241" s="61">
        <f>IF(AND($C241&lt;P$222,COUNT($E241:O241)&lt;$D$192),$D241/MIN($D$192,COUNT($C$231:$C$250)-COUNT($C$231:$C241)),"")</f>
        <v>0</v>
      </c>
      <c r="Q241" s="61">
        <f>IF(AND($C241&lt;Q$222,COUNT($E241:P241)&lt;$D$192),$D241/MIN($D$192,COUNT($C$231:$C$250)-COUNT($C$231:$C241)),"")</f>
        <v>0</v>
      </c>
      <c r="R241" s="61">
        <f>IF(AND($C241&lt;R$222,COUNT($E241:Q241)&lt;$D$192),$D241/MIN($D$192,COUNT($C$231:$C$250)-COUNT($C$231:$C241)),"")</f>
        <v>0</v>
      </c>
      <c r="S241" s="61">
        <f>IF(AND($C241&lt;S$222,COUNT($E241:R241)&lt;$D$192),$D241/MIN($D$192,COUNT($C$231:$C$250)-COUNT($C$231:$C241)),"")</f>
        <v>0</v>
      </c>
      <c r="T241" s="61">
        <f>IF(AND($C241&lt;T$222,COUNT($E241:S241)&lt;$D$192),$D241/MIN($D$192,COUNT($C$231:$C$250)-COUNT($C$231:$C241)),"")</f>
        <v>0</v>
      </c>
      <c r="U241" s="61">
        <f>IF(AND($C241&lt;U$222,COUNT($E241:T241)&lt;$D$192),$D241/MIN($D$192,COUNT($C$231:$C$250)-COUNT($C$231:$C241)),"")</f>
        <v>0</v>
      </c>
      <c r="V241" s="61">
        <f>IF(AND($C241&lt;V$222,COUNT($E241:U241)&lt;$D$192),$D241/MIN($D$192,COUNT($C$231:$C$250)-COUNT($C$231:$C241)),"")</f>
        <v>0</v>
      </c>
      <c r="W241" s="61">
        <f>IF(AND($C241&lt;W$222,COUNT($E241:V241)&lt;$D$192),$D241/MIN($D$192,COUNT($C$231:$C$250)-COUNT($C$231:$C241)),"")</f>
        <v>0</v>
      </c>
      <c r="X241" s="61">
        <f>IF(AND($C241&lt;X$222,COUNT($E241:W241)&lt;$D$192),$D241/MIN($D$192,COUNT($C$231:$C$250)-COUNT($C$231:$C241)),"")</f>
        <v>0</v>
      </c>
      <c r="Y241" s="61">
        <f t="shared" si="63"/>
        <v>0</v>
      </c>
    </row>
    <row r="242" spans="1:26" x14ac:dyDescent="0.15">
      <c r="B242" s="69"/>
      <c r="C242" s="70">
        <v>41</v>
      </c>
      <c r="D242" s="60">
        <v>0</v>
      </c>
      <c r="E242" s="61" t="str">
        <f t="shared" si="62"/>
        <v/>
      </c>
      <c r="F242" s="61" t="str">
        <f>IF(AND($C242&lt;F$222,COUNT($E242:E242)&lt;$D$192),$D242/MIN($D$192,COUNT($C$231:$C$250)-COUNT($C$231:$C242)),"")</f>
        <v/>
      </c>
      <c r="G242" s="61" t="str">
        <f>IF(AND($C242&lt;G$222,COUNT($E242:F242)&lt;$D$192),$D242/MIN($D$192,COUNT($C$231:$C$250)-COUNT($C$231:$C242)),"")</f>
        <v/>
      </c>
      <c r="H242" s="61" t="str">
        <f>IF(AND($C242&lt;H$222,COUNT($E242:G242)&lt;$D$192),$D242/MIN($D$192,COUNT($C$231:$C$250)-COUNT($C$231:$C242)),"")</f>
        <v/>
      </c>
      <c r="I242" s="61" t="str">
        <f>IF(AND($C242&lt;I$222,COUNT($E242:H242)&lt;$D$192),$D242/MIN($D$192,COUNT($C$231:$C$250)-COUNT($C$231:$C242)),"")</f>
        <v/>
      </c>
      <c r="J242" s="61" t="str">
        <f>IF(AND($C242&lt;J$222,COUNT($E242:I242)&lt;$D$192),$D242/MIN($D$192,COUNT($C$231:$C$250)-COUNT($C$231:$C242)),"")</f>
        <v/>
      </c>
      <c r="K242" s="61" t="str">
        <f>IF(AND($C242&lt;K$222,COUNT($E242:J242)&lt;$D$192),$D242/MIN($D$192,COUNT($C$231:$C$250)-COUNT($C$231:$C242)),"")</f>
        <v/>
      </c>
      <c r="L242" s="61" t="str">
        <f>IF(AND($C242&lt;L$222,COUNT($E242:K242)&lt;$D$192),$D242/MIN($D$192,COUNT($C$231:$C$250)-COUNT($C$231:$C242)),"")</f>
        <v/>
      </c>
      <c r="M242" s="61" t="str">
        <f>IF(AND($C242&lt;M$222,COUNT($E242:L242)&lt;$D$192),$D242/MIN($D$192,COUNT($C$231:$C$250)-COUNT($C$231:$C242)),"")</f>
        <v/>
      </c>
      <c r="N242" s="61" t="str">
        <f>IF(AND($C242&lt;N$222,COUNT($E242:M242)&lt;$D$192),$D242/MIN($D$192,COUNT($C$231:$C$250)-COUNT($C$231:$C242)),"")</f>
        <v/>
      </c>
      <c r="O242" s="61" t="str">
        <f>IF(AND($C242&lt;O$222,COUNT($E242:N242)&lt;$D$192),$D242/MIN($D$192,COUNT($C$231:$C$250)-COUNT($C$231:$C242)),"")</f>
        <v/>
      </c>
      <c r="P242" s="61" t="str">
        <f>IF(AND($C242&lt;P$222,COUNT($E242:O242)&lt;$D$192),$D242/MIN($D$192,COUNT($C$231:$C$250)-COUNT($C$231:$C242)),"")</f>
        <v/>
      </c>
      <c r="Q242" s="61">
        <f>IF(AND($C242&lt;Q$222,COUNT($E242:P242)&lt;$D$192),$D242/MIN($D$192,COUNT($C$231:$C$250)-COUNT($C$231:$C242)),"")</f>
        <v>0</v>
      </c>
      <c r="R242" s="61">
        <f>IF(AND($C242&lt;R$222,COUNT($E242:Q242)&lt;$D$192),$D242/MIN($D$192,COUNT($C$231:$C$250)-COUNT($C$231:$C242)),"")</f>
        <v>0</v>
      </c>
      <c r="S242" s="61">
        <f>IF(AND($C242&lt;S$222,COUNT($E242:R242)&lt;$D$192),$D242/MIN($D$192,COUNT($C$231:$C$250)-COUNT($C$231:$C242)),"")</f>
        <v>0</v>
      </c>
      <c r="T242" s="61">
        <f>IF(AND($C242&lt;T$222,COUNT($E242:S242)&lt;$D$192),$D242/MIN($D$192,COUNT($C$231:$C$250)-COUNT($C$231:$C242)),"")</f>
        <v>0</v>
      </c>
      <c r="U242" s="61">
        <f>IF(AND($C242&lt;U$222,COUNT($E242:T242)&lt;$D$192),$D242/MIN($D$192,COUNT($C$231:$C$250)-COUNT($C$231:$C242)),"")</f>
        <v>0</v>
      </c>
      <c r="V242" s="61">
        <f>IF(AND($C242&lt;V$222,COUNT($E242:U242)&lt;$D$192),$D242/MIN($D$192,COUNT($C$231:$C$250)-COUNT($C$231:$C242)),"")</f>
        <v>0</v>
      </c>
      <c r="W242" s="61">
        <f>IF(AND($C242&lt;W$222,COUNT($E242:V242)&lt;$D$192),$D242/MIN($D$192,COUNT($C$231:$C$250)-COUNT($C$231:$C242)),"")</f>
        <v>0</v>
      </c>
      <c r="X242" s="61">
        <f>IF(AND($C242&lt;X$222,COUNT($E242:W242)&lt;$D$192),$D242/MIN($D$192,COUNT($C$231:$C$250)-COUNT($C$231:$C242)),"")</f>
        <v>0</v>
      </c>
      <c r="Y242" s="61">
        <f t="shared" si="63"/>
        <v>0</v>
      </c>
    </row>
    <row r="243" spans="1:26" x14ac:dyDescent="0.15">
      <c r="B243" s="69"/>
      <c r="C243" s="70">
        <v>42</v>
      </c>
      <c r="D243" s="60">
        <v>0</v>
      </c>
      <c r="E243" s="61" t="str">
        <f t="shared" si="62"/>
        <v/>
      </c>
      <c r="F243" s="61" t="str">
        <f>IF(AND($C243&lt;F$222,COUNT($E243:E243)&lt;$D$192),$D243/MIN($D$192,COUNT($C$231:$C$250)-COUNT($C$231:$C243)),"")</f>
        <v/>
      </c>
      <c r="G243" s="61" t="str">
        <f>IF(AND($C243&lt;G$222,COUNT($E243:F243)&lt;$D$192),$D243/MIN($D$192,COUNT($C$231:$C$250)-COUNT($C$231:$C243)),"")</f>
        <v/>
      </c>
      <c r="H243" s="61" t="str">
        <f>IF(AND($C243&lt;H$222,COUNT($E243:G243)&lt;$D$192),$D243/MIN($D$192,COUNT($C$231:$C$250)-COUNT($C$231:$C243)),"")</f>
        <v/>
      </c>
      <c r="I243" s="61" t="str">
        <f>IF(AND($C243&lt;I$222,COUNT($E243:H243)&lt;$D$192),$D243/MIN($D$192,COUNT($C$231:$C$250)-COUNT($C$231:$C243)),"")</f>
        <v/>
      </c>
      <c r="J243" s="61" t="str">
        <f>IF(AND($C243&lt;J$222,COUNT($E243:I243)&lt;$D$192),$D243/MIN($D$192,COUNT($C$231:$C$250)-COUNT($C$231:$C243)),"")</f>
        <v/>
      </c>
      <c r="K243" s="61" t="str">
        <f>IF(AND($C243&lt;K$222,COUNT($E243:J243)&lt;$D$192),$D243/MIN($D$192,COUNT($C$231:$C$250)-COUNT($C$231:$C243)),"")</f>
        <v/>
      </c>
      <c r="L243" s="61" t="str">
        <f>IF(AND($C243&lt;L$222,COUNT($E243:K243)&lt;$D$192),$D243/MIN($D$192,COUNT($C$231:$C$250)-COUNT($C$231:$C243)),"")</f>
        <v/>
      </c>
      <c r="M243" s="61" t="str">
        <f>IF(AND($C243&lt;M$222,COUNT($E243:L243)&lt;$D$192),$D243/MIN($D$192,COUNT($C$231:$C$250)-COUNT($C$231:$C243)),"")</f>
        <v/>
      </c>
      <c r="N243" s="61" t="str">
        <f>IF(AND($C243&lt;N$222,COUNT($E243:M243)&lt;$D$192),$D243/MIN($D$192,COUNT($C$231:$C$250)-COUNT($C$231:$C243)),"")</f>
        <v/>
      </c>
      <c r="O243" s="61" t="str">
        <f>IF(AND($C243&lt;O$222,COUNT($E243:N243)&lt;$D$192),$D243/MIN($D$192,COUNT($C$231:$C$250)-COUNT($C$231:$C243)),"")</f>
        <v/>
      </c>
      <c r="P243" s="61" t="str">
        <f>IF(AND($C243&lt;P$222,COUNT($E243:O243)&lt;$D$192),$D243/MIN($D$192,COUNT($C$231:$C$250)-COUNT($C$231:$C243)),"")</f>
        <v/>
      </c>
      <c r="Q243" s="61" t="str">
        <f>IF(AND($C243&lt;Q$222,COUNT($E243:P243)&lt;$D$192),$D243/MIN($D$192,COUNT($C$231:$C$250)-COUNT($C$231:$C243)),"")</f>
        <v/>
      </c>
      <c r="R243" s="61">
        <f>IF(AND($C243&lt;R$222,COUNT($E243:Q243)&lt;$D$192),$D243/MIN($D$192,COUNT($C$231:$C$250)-COUNT($C$231:$C243)),"")</f>
        <v>0</v>
      </c>
      <c r="S243" s="61">
        <f>IF(AND($C243&lt;S$222,COUNT($E243:R243)&lt;$D$192),$D243/MIN($D$192,COUNT($C$231:$C$250)-COUNT($C$231:$C243)),"")</f>
        <v>0</v>
      </c>
      <c r="T243" s="61">
        <f>IF(AND($C243&lt;T$222,COUNT($E243:S243)&lt;$D$192),$D243/MIN($D$192,COUNT($C$231:$C$250)-COUNT($C$231:$C243)),"")</f>
        <v>0</v>
      </c>
      <c r="U243" s="61">
        <f>IF(AND($C243&lt;U$222,COUNT($E243:T243)&lt;$D$192),$D243/MIN($D$192,COUNT($C$231:$C$250)-COUNT($C$231:$C243)),"")</f>
        <v>0</v>
      </c>
      <c r="V243" s="61">
        <f>IF(AND($C243&lt;V$222,COUNT($E243:U243)&lt;$D$192),$D243/MIN($D$192,COUNT($C$231:$C$250)-COUNT($C$231:$C243)),"")</f>
        <v>0</v>
      </c>
      <c r="W243" s="61">
        <f>IF(AND($C243&lt;W$222,COUNT($E243:V243)&lt;$D$192),$D243/MIN($D$192,COUNT($C$231:$C$250)-COUNT($C$231:$C243)),"")</f>
        <v>0</v>
      </c>
      <c r="X243" s="61">
        <f>IF(AND($C243&lt;X$222,COUNT($E243:W243)&lt;$D$192),$D243/MIN($D$192,COUNT($C$231:$C$250)-COUNT($C$231:$C243)),"")</f>
        <v>0</v>
      </c>
      <c r="Y243" s="61">
        <f t="shared" si="63"/>
        <v>0</v>
      </c>
    </row>
    <row r="244" spans="1:26" x14ac:dyDescent="0.15">
      <c r="B244" s="69"/>
      <c r="C244" s="70">
        <v>43</v>
      </c>
      <c r="D244" s="60">
        <v>0</v>
      </c>
      <c r="E244" s="61" t="str">
        <f t="shared" si="62"/>
        <v/>
      </c>
      <c r="F244" s="61" t="str">
        <f>IF(AND($C244&lt;F$222,COUNT($E244:E244)&lt;$D$192),$D244/MIN($D$192,COUNT($C$231:$C$250)-COUNT($C$231:$C244)),"")</f>
        <v/>
      </c>
      <c r="G244" s="61" t="str">
        <f>IF(AND($C244&lt;G$222,COUNT($E244:F244)&lt;$D$192),$D244/MIN($D$192,COUNT($C$231:$C$250)-COUNT($C$231:$C244)),"")</f>
        <v/>
      </c>
      <c r="H244" s="61" t="str">
        <f>IF(AND($C244&lt;H$222,COUNT($E244:G244)&lt;$D$192),$D244/MIN($D$192,COUNT($C$231:$C$250)-COUNT($C$231:$C244)),"")</f>
        <v/>
      </c>
      <c r="I244" s="61" t="str">
        <f>IF(AND($C244&lt;I$222,COUNT($E244:H244)&lt;$D$192),$D244/MIN($D$192,COUNT($C$231:$C$250)-COUNT($C$231:$C244)),"")</f>
        <v/>
      </c>
      <c r="J244" s="61" t="str">
        <f>IF(AND($C244&lt;J$222,COUNT($E244:I244)&lt;$D$192),$D244/MIN($D$192,COUNT($C$231:$C$250)-COUNT($C$231:$C244)),"")</f>
        <v/>
      </c>
      <c r="K244" s="61" t="str">
        <f>IF(AND($C244&lt;K$222,COUNT($E244:J244)&lt;$D$192),$D244/MIN($D$192,COUNT($C$231:$C$250)-COUNT($C$231:$C244)),"")</f>
        <v/>
      </c>
      <c r="L244" s="61" t="str">
        <f>IF(AND($C244&lt;L$222,COUNT($E244:K244)&lt;$D$192),$D244/MIN($D$192,COUNT($C$231:$C$250)-COUNT($C$231:$C244)),"")</f>
        <v/>
      </c>
      <c r="M244" s="61" t="str">
        <f>IF(AND($C244&lt;M$222,COUNT($E244:L244)&lt;$D$192),$D244/MIN($D$192,COUNT($C$231:$C$250)-COUNT($C$231:$C244)),"")</f>
        <v/>
      </c>
      <c r="N244" s="61" t="str">
        <f>IF(AND($C244&lt;N$222,COUNT($E244:M244)&lt;$D$192),$D244/MIN($D$192,COUNT($C$231:$C$250)-COUNT($C$231:$C244)),"")</f>
        <v/>
      </c>
      <c r="O244" s="61" t="str">
        <f>IF(AND($C244&lt;O$222,COUNT($E244:N244)&lt;$D$192),$D244/MIN($D$192,COUNT($C$231:$C$250)-COUNT($C$231:$C244)),"")</f>
        <v/>
      </c>
      <c r="P244" s="61" t="str">
        <f>IF(AND($C244&lt;P$222,COUNT($E244:O244)&lt;$D$192),$D244/MIN($D$192,COUNT($C$231:$C$250)-COUNT($C$231:$C244)),"")</f>
        <v/>
      </c>
      <c r="Q244" s="61" t="str">
        <f>IF(AND($C244&lt;Q$222,COUNT($E244:P244)&lt;$D$192),$D244/MIN($D$192,COUNT($C$231:$C$250)-COUNT($C$231:$C244)),"")</f>
        <v/>
      </c>
      <c r="R244" s="61" t="str">
        <f>IF(AND($C244&lt;R$222,COUNT($E244:Q244)&lt;$D$192),$D244/MIN($D$192,COUNT($C$231:$C$250)-COUNT($C$231:$C244)),"")</f>
        <v/>
      </c>
      <c r="S244" s="61">
        <f>IF(AND($C244&lt;S$222,COUNT($E244:R244)&lt;$D$192),$D244/MIN($D$192,COUNT($C$231:$C$250)-COUNT($C$231:$C244)),"")</f>
        <v>0</v>
      </c>
      <c r="T244" s="61">
        <f>IF(AND($C244&lt;T$222,COUNT($E244:S244)&lt;$D$192),$D244/MIN($D$192,COUNT($C$231:$C$250)-COUNT($C$231:$C244)),"")</f>
        <v>0</v>
      </c>
      <c r="U244" s="61">
        <f>IF(AND($C244&lt;U$222,COUNT($E244:T244)&lt;$D$192),$D244/MIN($D$192,COUNT($C$231:$C$250)-COUNT($C$231:$C244)),"")</f>
        <v>0</v>
      </c>
      <c r="V244" s="61">
        <f>IF(AND($C244&lt;V$222,COUNT($E244:U244)&lt;$D$192),$D244/MIN($D$192,COUNT($C$231:$C$250)-COUNT($C$231:$C244)),"")</f>
        <v>0</v>
      </c>
      <c r="W244" s="61">
        <f>IF(AND($C244&lt;W$222,COUNT($E244:V244)&lt;$D$192),$D244/MIN($D$192,COUNT($C$231:$C$250)-COUNT($C$231:$C244)),"")</f>
        <v>0</v>
      </c>
      <c r="X244" s="61">
        <f>IF(AND($C244&lt;X$222,COUNT($E244:W244)&lt;$D$192),$D244/MIN($D$192,COUNT($C$231:$C$250)-COUNT($C$231:$C244)),"")</f>
        <v>0</v>
      </c>
      <c r="Y244" s="61">
        <f t="shared" si="63"/>
        <v>0</v>
      </c>
    </row>
    <row r="245" spans="1:26" x14ac:dyDescent="0.15">
      <c r="B245" s="69"/>
      <c r="C245" s="70">
        <v>44</v>
      </c>
      <c r="D245" s="60">
        <v>0</v>
      </c>
      <c r="E245" s="61" t="str">
        <f t="shared" si="62"/>
        <v/>
      </c>
      <c r="F245" s="61" t="str">
        <f>IF(AND($C245&lt;F$222,COUNT($E245:E245)&lt;$D$192),$D245/MIN($D$192,COUNT($C$231:$C$250)-COUNT($C$231:$C245)),"")</f>
        <v/>
      </c>
      <c r="G245" s="61" t="str">
        <f>IF(AND($C245&lt;G$222,COUNT($E245:F245)&lt;$D$192),$D245/MIN($D$192,COUNT($C$231:$C$250)-COUNT($C$231:$C245)),"")</f>
        <v/>
      </c>
      <c r="H245" s="61" t="str">
        <f>IF(AND($C245&lt;H$222,COUNT($E245:G245)&lt;$D$192),$D245/MIN($D$192,COUNT($C$231:$C$250)-COUNT($C$231:$C245)),"")</f>
        <v/>
      </c>
      <c r="I245" s="61" t="str">
        <f>IF(AND($C245&lt;I$222,COUNT($E245:H245)&lt;$D$192),$D245/MIN($D$192,COUNT($C$231:$C$250)-COUNT($C$231:$C245)),"")</f>
        <v/>
      </c>
      <c r="J245" s="61" t="str">
        <f>IF(AND($C245&lt;J$222,COUNT($E245:I245)&lt;$D$192),$D245/MIN($D$192,COUNT($C$231:$C$250)-COUNT($C$231:$C245)),"")</f>
        <v/>
      </c>
      <c r="K245" s="61" t="str">
        <f>IF(AND($C245&lt;K$222,COUNT($E245:J245)&lt;$D$192),$D245/MIN($D$192,COUNT($C$231:$C$250)-COUNT($C$231:$C245)),"")</f>
        <v/>
      </c>
      <c r="L245" s="61" t="str">
        <f>IF(AND($C245&lt;L$222,COUNT($E245:K245)&lt;$D$192),$D245/MIN($D$192,COUNT($C$231:$C$250)-COUNT($C$231:$C245)),"")</f>
        <v/>
      </c>
      <c r="M245" s="61" t="str">
        <f>IF(AND($C245&lt;M$222,COUNT($E245:L245)&lt;$D$192),$D245/MIN($D$192,COUNT($C$231:$C$250)-COUNT($C$231:$C245)),"")</f>
        <v/>
      </c>
      <c r="N245" s="61" t="str">
        <f>IF(AND($C245&lt;N$222,COUNT($E245:M245)&lt;$D$192),$D245/MIN($D$192,COUNT($C$231:$C$250)-COUNT($C$231:$C245)),"")</f>
        <v/>
      </c>
      <c r="O245" s="61" t="str">
        <f>IF(AND($C245&lt;O$222,COUNT($E245:N245)&lt;$D$192),$D245/MIN($D$192,COUNT($C$231:$C$250)-COUNT($C$231:$C245)),"")</f>
        <v/>
      </c>
      <c r="P245" s="61" t="str">
        <f>IF(AND($C245&lt;P$222,COUNT($E245:O245)&lt;$D$192),$D245/MIN($D$192,COUNT($C$231:$C$250)-COUNT($C$231:$C245)),"")</f>
        <v/>
      </c>
      <c r="Q245" s="61" t="str">
        <f>IF(AND($C245&lt;Q$222,COUNT($E245:P245)&lt;$D$192),$D245/MIN($D$192,COUNT($C$231:$C$250)-COUNT($C$231:$C245)),"")</f>
        <v/>
      </c>
      <c r="R245" s="61" t="str">
        <f>IF(AND($C245&lt;R$222,COUNT($E245:Q245)&lt;$D$192),$D245/MIN($D$192,COUNT($C$231:$C$250)-COUNT($C$231:$C245)),"")</f>
        <v/>
      </c>
      <c r="S245" s="61" t="str">
        <f>IF(AND($C245&lt;S$222,COUNT($E245:R245)&lt;$D$192),$D245/MIN($D$192,COUNT($C$231:$C$250)-COUNT($C$231:$C245)),"")</f>
        <v/>
      </c>
      <c r="T245" s="61">
        <f>IF(AND($C245&lt;T$222,COUNT($E245:S245)&lt;$D$192),$D245/MIN($D$192,COUNT($C$231:$C$250)-COUNT($C$231:$C245)),"")</f>
        <v>0</v>
      </c>
      <c r="U245" s="61">
        <f>IF(AND($C245&lt;U$222,COUNT($E245:T245)&lt;$D$192),$D245/MIN($D$192,COUNT($C$231:$C$250)-COUNT($C$231:$C245)),"")</f>
        <v>0</v>
      </c>
      <c r="V245" s="61">
        <f>IF(AND($C245&lt;V$222,COUNT($E245:U245)&lt;$D$192),$D245/MIN($D$192,COUNT($C$231:$C$250)-COUNT($C$231:$C245)),"")</f>
        <v>0</v>
      </c>
      <c r="W245" s="61">
        <f>IF(AND($C245&lt;W$222,COUNT($E245:V245)&lt;$D$192),$D245/MIN($D$192,COUNT($C$231:$C$250)-COUNT($C$231:$C245)),"")</f>
        <v>0</v>
      </c>
      <c r="X245" s="61">
        <f>IF(AND($C245&lt;X$222,COUNT($E245:W245)&lt;$D$192),$D245/MIN($D$192,COUNT($C$231:$C$250)-COUNT($C$231:$C245)),"")</f>
        <v>0</v>
      </c>
      <c r="Y245" s="61">
        <f t="shared" si="63"/>
        <v>0</v>
      </c>
    </row>
    <row r="246" spans="1:26" x14ac:dyDescent="0.15">
      <c r="B246" s="69"/>
      <c r="C246" s="70">
        <v>45</v>
      </c>
      <c r="D246" s="60">
        <v>0</v>
      </c>
      <c r="E246" s="61" t="str">
        <f t="shared" si="62"/>
        <v/>
      </c>
      <c r="F246" s="61" t="str">
        <f>IF(AND($C246&lt;F$222,COUNT($E246:E246)&lt;$D$192),$D246/MIN($D$192,COUNT($C$231:$C$250)-COUNT($C$231:$C246)),"")</f>
        <v/>
      </c>
      <c r="G246" s="61" t="str">
        <f>IF(AND($C246&lt;G$222,COUNT($E246:F246)&lt;$D$192),$D246/MIN($D$192,COUNT($C$231:$C$250)-COUNT($C$231:$C246)),"")</f>
        <v/>
      </c>
      <c r="H246" s="61" t="str">
        <f>IF(AND($C246&lt;H$222,COUNT($E246:G246)&lt;$D$192),$D246/MIN($D$192,COUNT($C$231:$C$250)-COUNT($C$231:$C246)),"")</f>
        <v/>
      </c>
      <c r="I246" s="61" t="str">
        <f>IF(AND($C246&lt;I$222,COUNT($E246:H246)&lt;$D$192),$D246/MIN($D$192,COUNT($C$231:$C$250)-COUNT($C$231:$C246)),"")</f>
        <v/>
      </c>
      <c r="J246" s="61" t="str">
        <f>IF(AND($C246&lt;J$222,COUNT($E246:I246)&lt;$D$192),$D246/MIN($D$192,COUNT($C$231:$C$250)-COUNT($C$231:$C246)),"")</f>
        <v/>
      </c>
      <c r="K246" s="61" t="str">
        <f>IF(AND($C246&lt;K$222,COUNT($E246:J246)&lt;$D$192),$D246/MIN($D$192,COUNT($C$231:$C$250)-COUNT($C$231:$C246)),"")</f>
        <v/>
      </c>
      <c r="L246" s="61" t="str">
        <f>IF(AND($C246&lt;L$222,COUNT($E246:K246)&lt;$D$192),$D246/MIN($D$192,COUNT($C$231:$C$250)-COUNT($C$231:$C246)),"")</f>
        <v/>
      </c>
      <c r="M246" s="61" t="str">
        <f>IF(AND($C246&lt;M$222,COUNT($E246:L246)&lt;$D$192),$D246/MIN($D$192,COUNT($C$231:$C$250)-COUNT($C$231:$C246)),"")</f>
        <v/>
      </c>
      <c r="N246" s="61" t="str">
        <f>IF(AND($C246&lt;N$222,COUNT($E246:M246)&lt;$D$192),$D246/MIN($D$192,COUNT($C$231:$C$250)-COUNT($C$231:$C246)),"")</f>
        <v/>
      </c>
      <c r="O246" s="61" t="str">
        <f>IF(AND($C246&lt;O$222,COUNT($E246:N246)&lt;$D$192),$D246/MIN($D$192,COUNT($C$231:$C$250)-COUNT($C$231:$C246)),"")</f>
        <v/>
      </c>
      <c r="P246" s="61" t="str">
        <f>IF(AND($C246&lt;P$222,COUNT($E246:O246)&lt;$D$192),$D246/MIN($D$192,COUNT($C$231:$C$250)-COUNT($C$231:$C246)),"")</f>
        <v/>
      </c>
      <c r="Q246" s="61" t="str">
        <f>IF(AND($C246&lt;Q$222,COUNT($E246:P246)&lt;$D$192),$D246/MIN($D$192,COUNT($C$231:$C$250)-COUNT($C$231:$C246)),"")</f>
        <v/>
      </c>
      <c r="R246" s="61" t="str">
        <f>IF(AND($C246&lt;R$222,COUNT($E246:Q246)&lt;$D$192),$D246/MIN($D$192,COUNT($C$231:$C$250)-COUNT($C$231:$C246)),"")</f>
        <v/>
      </c>
      <c r="S246" s="61" t="str">
        <f>IF(AND($C246&lt;S$222,COUNT($E246:R246)&lt;$D$192),$D246/MIN($D$192,COUNT($C$231:$C$250)-COUNT($C$231:$C246)),"")</f>
        <v/>
      </c>
      <c r="T246" s="61" t="str">
        <f>IF(AND($C246&lt;T$222,COUNT($E246:S246)&lt;$D$192),$D246/MIN($D$192,COUNT($C$231:$C$250)-COUNT($C$231:$C246)),"")</f>
        <v/>
      </c>
      <c r="U246" s="61">
        <f>IF(AND($C246&lt;U$222,COUNT($E246:T246)&lt;$D$192),$D246/MIN($D$192,COUNT($C$231:$C$250)-COUNT($C$231:$C246)),"")</f>
        <v>0</v>
      </c>
      <c r="V246" s="61">
        <f>IF(AND($C246&lt;V$222,COUNT($E246:U246)&lt;$D$192),$D246/MIN($D$192,COUNT($C$231:$C$250)-COUNT($C$231:$C246)),"")</f>
        <v>0</v>
      </c>
      <c r="W246" s="61">
        <f>IF(AND($C246&lt;W$222,COUNT($E246:V246)&lt;$D$192),$D246/MIN($D$192,COUNT($C$231:$C$250)-COUNT($C$231:$C246)),"")</f>
        <v>0</v>
      </c>
      <c r="X246" s="61">
        <f>IF(AND($C246&lt;X$222,COUNT($E246:W246)&lt;$D$192),$D246/MIN($D$192,COUNT($C$231:$C$250)-COUNT($C$231:$C246)),"")</f>
        <v>0</v>
      </c>
      <c r="Y246" s="61">
        <f t="shared" si="63"/>
        <v>0</v>
      </c>
    </row>
    <row r="247" spans="1:26" x14ac:dyDescent="0.15">
      <c r="B247" s="69"/>
      <c r="C247" s="70">
        <v>46</v>
      </c>
      <c r="D247" s="60">
        <v>0</v>
      </c>
      <c r="E247" s="61" t="str">
        <f t="shared" si="62"/>
        <v/>
      </c>
      <c r="F247" s="61" t="str">
        <f>IF(AND($C247&lt;F$222,COUNT($E247:E247)&lt;$D$192),$D247/MIN($D$192,COUNT($C$231:$C$250)-COUNT($C$231:$C247)),"")</f>
        <v/>
      </c>
      <c r="G247" s="61" t="str">
        <f>IF(AND($C247&lt;G$222,COUNT($E247:F247)&lt;$D$192),$D247/MIN($D$192,COUNT($C$231:$C$250)-COUNT($C$231:$C247)),"")</f>
        <v/>
      </c>
      <c r="H247" s="61" t="str">
        <f>IF(AND($C247&lt;H$222,COUNT($E247:G247)&lt;$D$192),$D247/MIN($D$192,COUNT($C$231:$C$250)-COUNT($C$231:$C247)),"")</f>
        <v/>
      </c>
      <c r="I247" s="61" t="str">
        <f>IF(AND($C247&lt;I$222,COUNT($E247:H247)&lt;$D$192),$D247/MIN($D$192,COUNT($C$231:$C$250)-COUNT($C$231:$C247)),"")</f>
        <v/>
      </c>
      <c r="J247" s="61" t="str">
        <f>IF(AND($C247&lt;J$222,COUNT($E247:I247)&lt;$D$192),$D247/MIN($D$192,COUNT($C$231:$C$250)-COUNT($C$231:$C247)),"")</f>
        <v/>
      </c>
      <c r="K247" s="61" t="str">
        <f>IF(AND($C247&lt;K$222,COUNT($E247:J247)&lt;$D$192),$D247/MIN($D$192,COUNT($C$231:$C$250)-COUNT($C$231:$C247)),"")</f>
        <v/>
      </c>
      <c r="L247" s="61" t="str">
        <f>IF(AND($C247&lt;L$222,COUNT($E247:K247)&lt;$D$192),$D247/MIN($D$192,COUNT($C$231:$C$250)-COUNT($C$231:$C247)),"")</f>
        <v/>
      </c>
      <c r="M247" s="61" t="str">
        <f>IF(AND($C247&lt;M$222,COUNT($E247:L247)&lt;$D$192),$D247/MIN($D$192,COUNT($C$231:$C$250)-COUNT($C$231:$C247)),"")</f>
        <v/>
      </c>
      <c r="N247" s="61" t="str">
        <f>IF(AND($C247&lt;N$222,COUNT($E247:M247)&lt;$D$192),$D247/MIN($D$192,COUNT($C$231:$C$250)-COUNT($C$231:$C247)),"")</f>
        <v/>
      </c>
      <c r="O247" s="61" t="str">
        <f>IF(AND($C247&lt;O$222,COUNT($E247:N247)&lt;$D$192),$D247/MIN($D$192,COUNT($C$231:$C$250)-COUNT($C$231:$C247)),"")</f>
        <v/>
      </c>
      <c r="P247" s="61" t="str">
        <f>IF(AND($C247&lt;P$222,COUNT($E247:O247)&lt;$D$192),$D247/MIN($D$192,COUNT($C$231:$C$250)-COUNT($C$231:$C247)),"")</f>
        <v/>
      </c>
      <c r="Q247" s="61" t="str">
        <f>IF(AND($C247&lt;Q$222,COUNT($E247:P247)&lt;$D$192),$D247/MIN($D$192,COUNT($C$231:$C$250)-COUNT($C$231:$C247)),"")</f>
        <v/>
      </c>
      <c r="R247" s="61" t="str">
        <f>IF(AND($C247&lt;R$222,COUNT($E247:Q247)&lt;$D$192),$D247/MIN($D$192,COUNT($C$231:$C$250)-COUNT($C$231:$C247)),"")</f>
        <v/>
      </c>
      <c r="S247" s="61" t="str">
        <f>IF(AND($C247&lt;S$222,COUNT($E247:R247)&lt;$D$192),$D247/MIN($D$192,COUNT($C$231:$C$250)-COUNT($C$231:$C247)),"")</f>
        <v/>
      </c>
      <c r="T247" s="61" t="str">
        <f>IF(AND($C247&lt;T$222,COUNT($E247:S247)&lt;$D$192),$D247/MIN($D$192,COUNT($C$231:$C$250)-COUNT($C$231:$C247)),"")</f>
        <v/>
      </c>
      <c r="U247" s="61" t="str">
        <f>IF(AND($C247&lt;U$222,COUNT($E247:T247)&lt;$D$192),$D247/MIN($D$192,COUNT($C$231:$C$250)-COUNT($C$231:$C247)),"")</f>
        <v/>
      </c>
      <c r="V247" s="61">
        <f>IF(AND($C247&lt;V$222,COUNT($E247:U247)&lt;$D$192),$D247/MIN($D$192,COUNT($C$231:$C$250)-COUNT($C$231:$C247)),"")</f>
        <v>0</v>
      </c>
      <c r="W247" s="61">
        <f>IF(AND($C247&lt;W$222,COUNT($E247:V247)&lt;$D$192),$D247/MIN($D$192,COUNT($C$231:$C$250)-COUNT($C$231:$C247)),"")</f>
        <v>0</v>
      </c>
      <c r="X247" s="61">
        <f>IF(AND($C247&lt;X$222,COUNT($E247:W247)&lt;$D$192),$D247/MIN($D$192,COUNT($C$231:$C$250)-COUNT($C$231:$C247)),"")</f>
        <v>0</v>
      </c>
      <c r="Y247" s="61">
        <f t="shared" si="63"/>
        <v>0</v>
      </c>
    </row>
    <row r="248" spans="1:26" x14ac:dyDescent="0.15">
      <c r="B248" s="69"/>
      <c r="C248" s="70">
        <v>47</v>
      </c>
      <c r="D248" s="60">
        <v>0</v>
      </c>
      <c r="E248" s="61" t="str">
        <f t="shared" si="62"/>
        <v/>
      </c>
      <c r="F248" s="61" t="str">
        <f>IF(AND($C248&lt;F$222,COUNT($E248:E248)&lt;$D$192),$D248/MIN($D$192,COUNT($C$231:$C$250)-COUNT($C$231:$C248)),"")</f>
        <v/>
      </c>
      <c r="G248" s="61" t="str">
        <f>IF(AND($C248&lt;G$222,COUNT($E248:F248)&lt;$D$192),$D248/MIN($D$192,COUNT($C$231:$C$250)-COUNT($C$231:$C248)),"")</f>
        <v/>
      </c>
      <c r="H248" s="61" t="str">
        <f>IF(AND($C248&lt;H$222,COUNT($E248:G248)&lt;$D$192),$D248/MIN($D$192,COUNT($C$231:$C$250)-COUNT($C$231:$C248)),"")</f>
        <v/>
      </c>
      <c r="I248" s="61" t="str">
        <f>IF(AND($C248&lt;I$222,COUNT($E248:H248)&lt;$D$192),$D248/MIN($D$192,COUNT($C$231:$C$250)-COUNT($C$231:$C248)),"")</f>
        <v/>
      </c>
      <c r="J248" s="61" t="str">
        <f>IF(AND($C248&lt;J$222,COUNT($E248:I248)&lt;$D$192),$D248/MIN($D$192,COUNT($C$231:$C$250)-COUNT($C$231:$C248)),"")</f>
        <v/>
      </c>
      <c r="K248" s="61" t="str">
        <f>IF(AND($C248&lt;K$222,COUNT($E248:J248)&lt;$D$192),$D248/MIN($D$192,COUNT($C$231:$C$250)-COUNT($C$231:$C248)),"")</f>
        <v/>
      </c>
      <c r="L248" s="61" t="str">
        <f>IF(AND($C248&lt;L$222,COUNT($E248:K248)&lt;$D$192),$D248/MIN($D$192,COUNT($C$231:$C$250)-COUNT($C$231:$C248)),"")</f>
        <v/>
      </c>
      <c r="M248" s="61" t="str">
        <f>IF(AND($C248&lt;M$222,COUNT($E248:L248)&lt;$D$192),$D248/MIN($D$192,COUNT($C$231:$C$250)-COUNT($C$231:$C248)),"")</f>
        <v/>
      </c>
      <c r="N248" s="61" t="str">
        <f>IF(AND($C248&lt;N$222,COUNT($E248:M248)&lt;$D$192),$D248/MIN($D$192,COUNT($C$231:$C$250)-COUNT($C$231:$C248)),"")</f>
        <v/>
      </c>
      <c r="O248" s="61" t="str">
        <f>IF(AND($C248&lt;O$222,COUNT($E248:N248)&lt;$D$192),$D248/MIN($D$192,COUNT($C$231:$C$250)-COUNT($C$231:$C248)),"")</f>
        <v/>
      </c>
      <c r="P248" s="61" t="str">
        <f>IF(AND($C248&lt;P$222,COUNT($E248:O248)&lt;$D$192),$D248/MIN($D$192,COUNT($C$231:$C$250)-COUNT($C$231:$C248)),"")</f>
        <v/>
      </c>
      <c r="Q248" s="61" t="str">
        <f>IF(AND($C248&lt;Q$222,COUNT($E248:P248)&lt;$D$192),$D248/MIN($D$192,COUNT($C$231:$C$250)-COUNT($C$231:$C248)),"")</f>
        <v/>
      </c>
      <c r="R248" s="61" t="str">
        <f>IF(AND($C248&lt;R$222,COUNT($E248:Q248)&lt;$D$192),$D248/MIN($D$192,COUNT($C$231:$C$250)-COUNT($C$231:$C248)),"")</f>
        <v/>
      </c>
      <c r="S248" s="61" t="str">
        <f>IF(AND($C248&lt;S$222,COUNT($E248:R248)&lt;$D$192),$D248/MIN($D$192,COUNT($C$231:$C$250)-COUNT($C$231:$C248)),"")</f>
        <v/>
      </c>
      <c r="T248" s="61" t="str">
        <f>IF(AND($C248&lt;T$222,COUNT($E248:S248)&lt;$D$192),$D248/MIN($D$192,COUNT($C$231:$C$250)-COUNT($C$231:$C248)),"")</f>
        <v/>
      </c>
      <c r="U248" s="61" t="str">
        <f>IF(AND($C248&lt;U$222,COUNT($E248:T248)&lt;$D$192),$D248/MIN($D$192,COUNT($C$231:$C$250)-COUNT($C$231:$C248)),"")</f>
        <v/>
      </c>
      <c r="V248" s="61" t="str">
        <f>IF(AND($C248&lt;V$222,COUNT($E248:U248)&lt;$D$192),$D248/MIN($D$192,COUNT($C$231:$C$250)-COUNT($C$231:$C248)),"")</f>
        <v/>
      </c>
      <c r="W248" s="61">
        <f>IF(AND($C248&lt;W$222,COUNT($E248:V248)&lt;$D$192),$D248/MIN($D$192,COUNT($C$231:$C$250)-COUNT($C$231:$C248)),"")</f>
        <v>0</v>
      </c>
      <c r="X248" s="61">
        <f>IF(AND($C248&lt;X$222,COUNT($E248:W248)&lt;$D$192),$D248/MIN($D$192,COUNT($C$231:$C$250)-COUNT($C$231:$C248)),"")</f>
        <v>0</v>
      </c>
      <c r="Y248" s="61">
        <f t="shared" si="63"/>
        <v>0</v>
      </c>
    </row>
    <row r="249" spans="1:26" x14ac:dyDescent="0.15">
      <c r="B249" s="69"/>
      <c r="C249" s="70">
        <v>48</v>
      </c>
      <c r="D249" s="60">
        <v>0</v>
      </c>
      <c r="E249" s="61" t="str">
        <f t="shared" si="62"/>
        <v/>
      </c>
      <c r="F249" s="61" t="str">
        <f>IF(AND($C249&lt;F$222,COUNT($E249:E249)&lt;$D$192),$D249/MIN($D$192,COUNT($C$231:$C$250)-COUNT($C$231:$C249)),"")</f>
        <v/>
      </c>
      <c r="G249" s="61" t="str">
        <f>IF(AND($C249&lt;G$222,COUNT($E249:F249)&lt;$D$192),$D249/MIN($D$192,COUNT($C$231:$C$250)-COUNT($C$231:$C249)),"")</f>
        <v/>
      </c>
      <c r="H249" s="61" t="str">
        <f>IF(AND($C249&lt;H$222,COUNT($E249:G249)&lt;$D$192),$D249/MIN($D$192,COUNT($C$231:$C$250)-COUNT($C$231:$C249)),"")</f>
        <v/>
      </c>
      <c r="I249" s="61" t="str">
        <f>IF(AND($C249&lt;I$222,COUNT($E249:H249)&lt;$D$192),$D249/MIN($D$192,COUNT($C$231:$C$250)-COUNT($C$231:$C249)),"")</f>
        <v/>
      </c>
      <c r="J249" s="61" t="str">
        <f>IF(AND($C249&lt;J$222,COUNT($E249:I249)&lt;$D$192),$D249/MIN($D$192,COUNT($C$231:$C$250)-COUNT($C$231:$C249)),"")</f>
        <v/>
      </c>
      <c r="K249" s="61" t="str">
        <f>IF(AND($C249&lt;K$222,COUNT($E249:J249)&lt;$D$192),$D249/MIN($D$192,COUNT($C$231:$C$250)-COUNT($C$231:$C249)),"")</f>
        <v/>
      </c>
      <c r="L249" s="61" t="str">
        <f>IF(AND($C249&lt;L$222,COUNT($E249:K249)&lt;$D$192),$D249/MIN($D$192,COUNT($C$231:$C$250)-COUNT($C$231:$C249)),"")</f>
        <v/>
      </c>
      <c r="M249" s="61" t="str">
        <f>IF(AND($C249&lt;M$222,COUNT($E249:L249)&lt;$D$192),$D249/MIN($D$192,COUNT($C$231:$C$250)-COUNT($C$231:$C249)),"")</f>
        <v/>
      </c>
      <c r="N249" s="61" t="str">
        <f>IF(AND($C249&lt;N$222,COUNT($E249:M249)&lt;$D$192),$D249/MIN($D$192,COUNT($C$231:$C$250)-COUNT($C$231:$C249)),"")</f>
        <v/>
      </c>
      <c r="O249" s="61" t="str">
        <f>IF(AND($C249&lt;O$222,COUNT($E249:N249)&lt;$D$192),$D249/MIN($D$192,COUNT($C$231:$C$250)-COUNT($C$231:$C249)),"")</f>
        <v/>
      </c>
      <c r="P249" s="61" t="str">
        <f>IF(AND($C249&lt;P$222,COUNT($E249:O249)&lt;$D$192),$D249/MIN($D$192,COUNT($C$231:$C$250)-COUNT($C$231:$C249)),"")</f>
        <v/>
      </c>
      <c r="Q249" s="61" t="str">
        <f>IF(AND($C249&lt;Q$222,COUNT($E249:P249)&lt;$D$192),$D249/MIN($D$192,COUNT($C$231:$C$250)-COUNT($C$231:$C249)),"")</f>
        <v/>
      </c>
      <c r="R249" s="61" t="str">
        <f>IF(AND($C249&lt;R$222,COUNT($E249:Q249)&lt;$D$192),$D249/MIN($D$192,COUNT($C$231:$C$250)-COUNT($C$231:$C249)),"")</f>
        <v/>
      </c>
      <c r="S249" s="61" t="str">
        <f>IF(AND($C249&lt;S$222,COUNT($E249:R249)&lt;$D$192),$D249/MIN($D$192,COUNT($C$231:$C$250)-COUNT($C$231:$C249)),"")</f>
        <v/>
      </c>
      <c r="T249" s="61" t="str">
        <f>IF(AND($C249&lt;T$222,COUNT($E249:S249)&lt;$D$192),$D249/MIN($D$192,COUNT($C$231:$C$250)-COUNT($C$231:$C249)),"")</f>
        <v/>
      </c>
      <c r="U249" s="61" t="str">
        <f>IF(AND($C249&lt;U$222,COUNT($E249:T249)&lt;$D$192),$D249/MIN($D$192,COUNT($C$231:$C$250)-COUNT($C$231:$C249)),"")</f>
        <v/>
      </c>
      <c r="V249" s="61" t="str">
        <f>IF(AND($C249&lt;V$222,COUNT($E249:U249)&lt;$D$192),$D249/MIN($D$192,COUNT($C$231:$C$250)-COUNT($C$231:$C249)),"")</f>
        <v/>
      </c>
      <c r="W249" s="61" t="str">
        <f>IF(AND($C249&lt;W$222,COUNT($E249:V249)&lt;$D$192),$D249/MIN($D$192,COUNT($C$231:$C$250)-COUNT($C$231:$C249)),"")</f>
        <v/>
      </c>
      <c r="X249" s="61">
        <f>IF(AND($C249&lt;X$222,COUNT($E249:W249)&lt;$D$192),$D249/MIN($D$192,COUNT($C$231:$C$250)-COUNT($C$231:$C249)),"")</f>
        <v>0</v>
      </c>
      <c r="Y249" s="61">
        <f t="shared" si="63"/>
        <v>0</v>
      </c>
    </row>
    <row r="250" spans="1:26" x14ac:dyDescent="0.15">
      <c r="B250" s="69"/>
      <c r="C250" s="70">
        <v>49</v>
      </c>
      <c r="D250" s="62">
        <v>0</v>
      </c>
      <c r="E250" s="61" t="str">
        <f t="shared" si="62"/>
        <v/>
      </c>
      <c r="F250" s="61" t="str">
        <f>IF(AND($C250&lt;F$222,COUNT($E250:E250)&lt;$D$192),$D250/MIN($D$192,COUNT($C$231:$C$250)-COUNT($C$231:$C250)),"")</f>
        <v/>
      </c>
      <c r="G250" s="61" t="str">
        <f>IF(AND($C250&lt;G$222,COUNT($E250:F250)&lt;$D$192),$D250/MIN($D$192,COUNT($C$231:$C$250)-COUNT($C$231:$C250)),"")</f>
        <v/>
      </c>
      <c r="H250" s="61" t="str">
        <f>IF(AND($C250&lt;H$222,COUNT($E250:G250)&lt;$D$192),$D250/MIN($D$192,COUNT($C$231:$C$250)-COUNT($C$231:$C250)),"")</f>
        <v/>
      </c>
      <c r="I250" s="61" t="str">
        <f>IF(AND($C250&lt;I$222,COUNT($E250:H250)&lt;$D$192),$D250/MIN($D$192,COUNT($C$231:$C$250)-COUNT($C$231:$C250)),"")</f>
        <v/>
      </c>
      <c r="J250" s="61" t="str">
        <f>IF(AND($C250&lt;J$222,COUNT($E250:I250)&lt;$D$192),$D250/MIN($D$192,COUNT($C$231:$C$250)-COUNT($C$231:$C250)),"")</f>
        <v/>
      </c>
      <c r="K250" s="61" t="str">
        <f>IF(AND($C250&lt;K$222,COUNT($E250:J250)&lt;$D$192),$D250/MIN($D$192,COUNT($C$231:$C$250)-COUNT($C$231:$C250)),"")</f>
        <v/>
      </c>
      <c r="L250" s="61" t="str">
        <f>IF(AND($C250&lt;L$222,COUNT($E250:K250)&lt;$D$192),$D250/MIN($D$192,COUNT($C$231:$C$250)-COUNT($C$231:$C250)),"")</f>
        <v/>
      </c>
      <c r="M250" s="61" t="str">
        <f>IF(AND($C250&lt;M$222,COUNT($E250:L250)&lt;$D$192),$D250/MIN($D$192,COUNT($C$231:$C$250)-COUNT($C$231:$C250)),"")</f>
        <v/>
      </c>
      <c r="N250" s="61" t="str">
        <f>IF(AND($C250&lt;N$222,COUNT($E250:M250)&lt;$D$192),$D250/MIN($D$192,COUNT($C$231:$C$250)-COUNT($C$231:$C250)),"")</f>
        <v/>
      </c>
      <c r="O250" s="61" t="str">
        <f>IF(AND($C250&lt;O$222,COUNT($E250:N250)&lt;$D$192),$D250/MIN($D$192,COUNT($C$231:$C$250)-COUNT($C$231:$C250)),"")</f>
        <v/>
      </c>
      <c r="P250" s="61" t="str">
        <f>IF(AND($C250&lt;P$222,COUNT($E250:O250)&lt;$D$192),$D250/MIN($D$192,COUNT($C$231:$C$250)-COUNT($C$231:$C250)),"")</f>
        <v/>
      </c>
      <c r="Q250" s="61" t="str">
        <f>IF(AND($C250&lt;Q$222,COUNT($E250:P250)&lt;$D$192),$D250/MIN($D$192,COUNT($C$231:$C$250)-COUNT($C$231:$C250)),"")</f>
        <v/>
      </c>
      <c r="R250" s="61" t="str">
        <f>IF(AND($C250&lt;R$222,COUNT($E250:Q250)&lt;$D$192),$D250/MIN($D$192,COUNT($C$231:$C$250)-COUNT($C$231:$C250)),"")</f>
        <v/>
      </c>
      <c r="S250" s="61" t="str">
        <f>IF(AND($C250&lt;S$222,COUNT($E250:R250)&lt;$D$192),$D250/MIN($D$192,COUNT($C$231:$C$250)-COUNT($C$231:$C250)),"")</f>
        <v/>
      </c>
      <c r="T250" s="61" t="str">
        <f>IF(AND($C250&lt;T$222,COUNT($E250:S250)&lt;$D$192),$D250/MIN($D$192,COUNT($C$231:$C$250)-COUNT($C$231:$C250)),"")</f>
        <v/>
      </c>
      <c r="U250" s="61" t="str">
        <f>IF(AND($C250&lt;U$222,COUNT($E250:T250)&lt;$D$192),$D250/MIN($D$192,COUNT($C$231:$C$250)-COUNT($C$231:$C250)),"")</f>
        <v/>
      </c>
      <c r="V250" s="61" t="str">
        <f>IF(AND($C250&lt;V$222,COUNT($E250:U250)&lt;$D$192),$D250/MIN($D$192,COUNT($C$231:$C$250)-COUNT($C$231:$C250)),"")</f>
        <v/>
      </c>
      <c r="W250" s="61" t="str">
        <f>IF(AND($C250&lt;W$222,COUNT($E250:V250)&lt;$D$192),$D250/MIN($D$192,COUNT($C$231:$C$250)-COUNT($C$231:$C250)),"")</f>
        <v/>
      </c>
      <c r="X250" s="61" t="str">
        <f>IF(AND($C250&lt;X$222,COUNT($E250:W250)&lt;$D$192),$D250/MIN($D$192,COUNT($C$231:$C$250)-COUNT($C$231:$C250)),"")</f>
        <v/>
      </c>
      <c r="Y250" s="61">
        <f t="shared" si="63"/>
        <v>0</v>
      </c>
    </row>
    <row r="251" spans="1:26" x14ac:dyDescent="0.15">
      <c r="B251" s="33"/>
      <c r="C251" s="34" t="s">
        <v>105</v>
      </c>
      <c r="D251" s="66"/>
      <c r="E251" s="64">
        <f t="shared" ref="E251:X251" si="64">SUM(E231:E250)</f>
        <v>0</v>
      </c>
      <c r="F251" s="64">
        <f t="shared" si="64"/>
        <v>0</v>
      </c>
      <c r="G251" s="64">
        <f t="shared" si="64"/>
        <v>0</v>
      </c>
      <c r="H251" s="64">
        <f t="shared" si="64"/>
        <v>0</v>
      </c>
      <c r="I251" s="64">
        <f t="shared" si="64"/>
        <v>0</v>
      </c>
      <c r="J251" s="64">
        <f t="shared" si="64"/>
        <v>0</v>
      </c>
      <c r="K251" s="64">
        <f t="shared" si="64"/>
        <v>0</v>
      </c>
      <c r="L251" s="64">
        <f t="shared" si="64"/>
        <v>0</v>
      </c>
      <c r="M251" s="64">
        <f t="shared" si="64"/>
        <v>0</v>
      </c>
      <c r="N251" s="64">
        <f t="shared" si="64"/>
        <v>0</v>
      </c>
      <c r="O251" s="64">
        <f t="shared" si="64"/>
        <v>0</v>
      </c>
      <c r="P251" s="64">
        <f t="shared" si="64"/>
        <v>0</v>
      </c>
      <c r="Q251" s="64">
        <f t="shared" si="64"/>
        <v>0</v>
      </c>
      <c r="R251" s="64">
        <f t="shared" si="64"/>
        <v>0</v>
      </c>
      <c r="S251" s="64">
        <f t="shared" si="64"/>
        <v>0</v>
      </c>
      <c r="T251" s="64">
        <f t="shared" si="64"/>
        <v>0</v>
      </c>
      <c r="U251" s="64">
        <f t="shared" si="64"/>
        <v>0</v>
      </c>
      <c r="V251" s="64">
        <f t="shared" si="64"/>
        <v>0</v>
      </c>
      <c r="W251" s="64">
        <f t="shared" si="64"/>
        <v>0</v>
      </c>
      <c r="X251" s="64">
        <f t="shared" si="64"/>
        <v>0</v>
      </c>
      <c r="Y251" s="64">
        <f t="shared" si="63"/>
        <v>0</v>
      </c>
    </row>
    <row r="252" spans="1:26" x14ac:dyDescent="0.15">
      <c r="B252" s="33"/>
      <c r="C252" s="34" t="s">
        <v>106</v>
      </c>
      <c r="D252" s="66"/>
      <c r="E252" s="64">
        <f>E229-E251</f>
        <v>0</v>
      </c>
      <c r="F252" s="64">
        <f>E252+F229-F251</f>
        <v>0</v>
      </c>
      <c r="G252" s="64">
        <f t="shared" ref="G252:X252" si="65">F252+G229-G251</f>
        <v>0</v>
      </c>
      <c r="H252" s="64">
        <f t="shared" si="65"/>
        <v>0</v>
      </c>
      <c r="I252" s="64">
        <f t="shared" si="65"/>
        <v>0</v>
      </c>
      <c r="J252" s="64">
        <f t="shared" si="65"/>
        <v>0</v>
      </c>
      <c r="K252" s="64">
        <f t="shared" si="65"/>
        <v>0</v>
      </c>
      <c r="L252" s="64">
        <f t="shared" si="65"/>
        <v>0</v>
      </c>
      <c r="M252" s="64">
        <f t="shared" si="65"/>
        <v>0</v>
      </c>
      <c r="N252" s="64">
        <f t="shared" si="65"/>
        <v>0</v>
      </c>
      <c r="O252" s="64">
        <f t="shared" si="65"/>
        <v>0</v>
      </c>
      <c r="P252" s="64">
        <f t="shared" si="65"/>
        <v>0</v>
      </c>
      <c r="Q252" s="64">
        <f t="shared" si="65"/>
        <v>0</v>
      </c>
      <c r="R252" s="64">
        <f t="shared" si="65"/>
        <v>0</v>
      </c>
      <c r="S252" s="64">
        <f t="shared" si="65"/>
        <v>0</v>
      </c>
      <c r="T252" s="64">
        <f t="shared" si="65"/>
        <v>0</v>
      </c>
      <c r="U252" s="64">
        <f t="shared" si="65"/>
        <v>0</v>
      </c>
      <c r="V252" s="64">
        <f t="shared" si="65"/>
        <v>0</v>
      </c>
      <c r="W252" s="64">
        <f t="shared" si="65"/>
        <v>0</v>
      </c>
      <c r="X252" s="64">
        <f t="shared" si="65"/>
        <v>0</v>
      </c>
      <c r="Y252" s="64"/>
    </row>
    <row r="253" spans="1:26" ht="15" thickBot="1" x14ac:dyDescent="0.2">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5" spans="1:26" ht="15.75" x14ac:dyDescent="0.15">
      <c r="A255" s="4"/>
      <c r="B255" s="33"/>
      <c r="C255" s="34" t="s">
        <v>55</v>
      </c>
      <c r="D255" s="32">
        <f>'主要工事一覧（例）'!C43</f>
        <v>20</v>
      </c>
    </row>
    <row r="256" spans="1:26" ht="15.75" x14ac:dyDescent="0.15">
      <c r="A256" s="4"/>
      <c r="B256" s="24"/>
      <c r="C256" s="24"/>
      <c r="D256" s="29"/>
      <c r="Y256" s="53" t="s">
        <v>54</v>
      </c>
    </row>
    <row r="257" spans="1:25" x14ac:dyDescent="0.15">
      <c r="A257" s="26" t="s">
        <v>103</v>
      </c>
      <c r="E257" s="14">
        <v>30</v>
      </c>
      <c r="F257" s="14">
        <f t="shared" ref="F257:X258" si="66">E257+1</f>
        <v>31</v>
      </c>
      <c r="G257" s="14">
        <f t="shared" si="66"/>
        <v>32</v>
      </c>
      <c r="H257" s="14">
        <f t="shared" si="66"/>
        <v>33</v>
      </c>
      <c r="I257" s="14">
        <f t="shared" si="66"/>
        <v>34</v>
      </c>
      <c r="J257" s="14">
        <f t="shared" si="66"/>
        <v>35</v>
      </c>
      <c r="K257" s="14">
        <f t="shared" si="66"/>
        <v>36</v>
      </c>
      <c r="L257" s="14">
        <f t="shared" si="66"/>
        <v>37</v>
      </c>
      <c r="M257" s="14">
        <f t="shared" si="66"/>
        <v>38</v>
      </c>
      <c r="N257" s="14">
        <f t="shared" si="66"/>
        <v>39</v>
      </c>
      <c r="O257" s="14">
        <f t="shared" si="66"/>
        <v>40</v>
      </c>
      <c r="P257" s="14">
        <f t="shared" si="66"/>
        <v>41</v>
      </c>
      <c r="Q257" s="14">
        <f t="shared" si="66"/>
        <v>42</v>
      </c>
      <c r="R257" s="14">
        <f t="shared" si="66"/>
        <v>43</v>
      </c>
      <c r="S257" s="14">
        <f t="shared" si="66"/>
        <v>44</v>
      </c>
      <c r="T257" s="14">
        <f t="shared" si="66"/>
        <v>45</v>
      </c>
      <c r="U257" s="14">
        <f t="shared" si="66"/>
        <v>46</v>
      </c>
      <c r="V257" s="14">
        <f t="shared" si="66"/>
        <v>47</v>
      </c>
      <c r="W257" s="14">
        <f t="shared" si="66"/>
        <v>48</v>
      </c>
      <c r="X257" s="14">
        <f t="shared" si="66"/>
        <v>49</v>
      </c>
      <c r="Y257" s="10"/>
    </row>
    <row r="258" spans="1:25" x14ac:dyDescent="0.15">
      <c r="E258" s="8">
        <v>1</v>
      </c>
      <c r="F258" s="8">
        <f t="shared" si="66"/>
        <v>2</v>
      </c>
      <c r="G258" s="8">
        <f t="shared" si="66"/>
        <v>3</v>
      </c>
      <c r="H258" s="8">
        <f t="shared" si="66"/>
        <v>4</v>
      </c>
      <c r="I258" s="8">
        <f t="shared" si="66"/>
        <v>5</v>
      </c>
      <c r="J258" s="8">
        <f t="shared" si="66"/>
        <v>6</v>
      </c>
      <c r="K258" s="8">
        <f t="shared" si="66"/>
        <v>7</v>
      </c>
      <c r="L258" s="8">
        <f t="shared" si="66"/>
        <v>8</v>
      </c>
      <c r="M258" s="8">
        <f t="shared" si="66"/>
        <v>9</v>
      </c>
      <c r="N258" s="8">
        <f t="shared" si="66"/>
        <v>10</v>
      </c>
      <c r="O258" s="8">
        <f t="shared" si="66"/>
        <v>11</v>
      </c>
      <c r="P258" s="8">
        <f t="shared" si="66"/>
        <v>12</v>
      </c>
      <c r="Q258" s="8">
        <f t="shared" si="66"/>
        <v>13</v>
      </c>
      <c r="R258" s="8">
        <f t="shared" si="66"/>
        <v>14</v>
      </c>
      <c r="S258" s="8">
        <f t="shared" si="66"/>
        <v>15</v>
      </c>
      <c r="T258" s="8">
        <f t="shared" si="66"/>
        <v>16</v>
      </c>
      <c r="U258" s="8">
        <f t="shared" si="66"/>
        <v>17</v>
      </c>
      <c r="V258" s="8">
        <f t="shared" si="66"/>
        <v>18</v>
      </c>
      <c r="W258" s="8">
        <f t="shared" si="66"/>
        <v>19</v>
      </c>
      <c r="X258" s="8">
        <f t="shared" si="66"/>
        <v>20</v>
      </c>
      <c r="Y258" s="11" t="s">
        <v>29</v>
      </c>
    </row>
    <row r="259" spans="1:25" x14ac:dyDescent="0.15">
      <c r="B259" s="2"/>
      <c r="E259" s="9">
        <v>43555</v>
      </c>
      <c r="F259" s="9">
        <f t="shared" ref="F259:X259" si="67">DATE(YEAR(E259)+1,MONTH(E259),DAY(E259))</f>
        <v>43921</v>
      </c>
      <c r="G259" s="9">
        <f t="shared" si="67"/>
        <v>44286</v>
      </c>
      <c r="H259" s="9">
        <f t="shared" si="67"/>
        <v>44651</v>
      </c>
      <c r="I259" s="9">
        <f t="shared" si="67"/>
        <v>45016</v>
      </c>
      <c r="J259" s="9">
        <f t="shared" si="67"/>
        <v>45382</v>
      </c>
      <c r="K259" s="9">
        <f t="shared" si="67"/>
        <v>45747</v>
      </c>
      <c r="L259" s="9">
        <f t="shared" si="67"/>
        <v>46112</v>
      </c>
      <c r="M259" s="9">
        <f t="shared" si="67"/>
        <v>46477</v>
      </c>
      <c r="N259" s="9">
        <f t="shared" si="67"/>
        <v>46843</v>
      </c>
      <c r="O259" s="9">
        <f t="shared" si="67"/>
        <v>47208</v>
      </c>
      <c r="P259" s="9">
        <f t="shared" si="67"/>
        <v>47573</v>
      </c>
      <c r="Q259" s="9">
        <f t="shared" si="67"/>
        <v>47938</v>
      </c>
      <c r="R259" s="9">
        <f t="shared" si="67"/>
        <v>48304</v>
      </c>
      <c r="S259" s="9">
        <f t="shared" si="67"/>
        <v>48669</v>
      </c>
      <c r="T259" s="9">
        <f t="shared" si="67"/>
        <v>49034</v>
      </c>
      <c r="U259" s="9">
        <f t="shared" si="67"/>
        <v>49399</v>
      </c>
      <c r="V259" s="9">
        <f t="shared" si="67"/>
        <v>49765</v>
      </c>
      <c r="W259" s="9">
        <f t="shared" si="67"/>
        <v>50130</v>
      </c>
      <c r="X259" s="9">
        <f t="shared" si="67"/>
        <v>50495</v>
      </c>
      <c r="Y259" s="12"/>
    </row>
    <row r="260" spans="1:25" x14ac:dyDescent="0.15">
      <c r="B260" s="33"/>
      <c r="C260" s="34" t="s">
        <v>99</v>
      </c>
      <c r="D260" s="66"/>
      <c r="E260" s="65">
        <f>主要工事一覧!D43</f>
        <v>0</v>
      </c>
      <c r="F260" s="65">
        <f>主要工事一覧!E43</f>
        <v>0</v>
      </c>
      <c r="G260" s="65">
        <f>主要工事一覧!F43</f>
        <v>0</v>
      </c>
      <c r="H260" s="65">
        <f>主要工事一覧!G43</f>
        <v>0</v>
      </c>
      <c r="I260" s="65">
        <f>主要工事一覧!H43</f>
        <v>0</v>
      </c>
      <c r="J260" s="65">
        <f>主要工事一覧!I43</f>
        <v>0</v>
      </c>
      <c r="K260" s="65">
        <f>主要工事一覧!J43</f>
        <v>0</v>
      </c>
      <c r="L260" s="65">
        <f>主要工事一覧!K43</f>
        <v>0</v>
      </c>
      <c r="M260" s="65">
        <f>主要工事一覧!L43</f>
        <v>0</v>
      </c>
      <c r="N260" s="65">
        <f>主要工事一覧!M43</f>
        <v>0</v>
      </c>
      <c r="O260" s="65">
        <f>主要工事一覧!N43</f>
        <v>0</v>
      </c>
      <c r="P260" s="65">
        <f>主要工事一覧!O43</f>
        <v>0</v>
      </c>
      <c r="Q260" s="65">
        <f>主要工事一覧!P43</f>
        <v>0</v>
      </c>
      <c r="R260" s="65">
        <f>主要工事一覧!Q43</f>
        <v>0</v>
      </c>
      <c r="S260" s="65">
        <f>主要工事一覧!R43</f>
        <v>0</v>
      </c>
      <c r="T260" s="65">
        <f>主要工事一覧!S43</f>
        <v>0</v>
      </c>
      <c r="U260" s="65">
        <f>主要工事一覧!T43</f>
        <v>0</v>
      </c>
      <c r="V260" s="65">
        <f>主要工事一覧!U43</f>
        <v>0</v>
      </c>
      <c r="W260" s="65">
        <f>主要工事一覧!V43</f>
        <v>0</v>
      </c>
      <c r="X260" s="65">
        <f>主要工事一覧!W43</f>
        <v>0</v>
      </c>
      <c r="Y260" s="65">
        <f>SUM(E260:X260)</f>
        <v>0</v>
      </c>
    </row>
    <row r="261" spans="1:25" x14ac:dyDescent="0.15">
      <c r="B261" s="33"/>
      <c r="C261" s="34" t="s">
        <v>51</v>
      </c>
      <c r="D261" s="6">
        <v>0.1</v>
      </c>
      <c r="E261" s="64">
        <f t="shared" ref="E261:X261" si="68">E260*$D$261</f>
        <v>0</v>
      </c>
      <c r="F261" s="64">
        <f t="shared" si="68"/>
        <v>0</v>
      </c>
      <c r="G261" s="64">
        <f t="shared" si="68"/>
        <v>0</v>
      </c>
      <c r="H261" s="64">
        <f t="shared" si="68"/>
        <v>0</v>
      </c>
      <c r="I261" s="64">
        <f t="shared" si="68"/>
        <v>0</v>
      </c>
      <c r="J261" s="64">
        <f t="shared" si="68"/>
        <v>0</v>
      </c>
      <c r="K261" s="64">
        <f t="shared" si="68"/>
        <v>0</v>
      </c>
      <c r="L261" s="64">
        <f t="shared" si="68"/>
        <v>0</v>
      </c>
      <c r="M261" s="64">
        <f t="shared" si="68"/>
        <v>0</v>
      </c>
      <c r="N261" s="64">
        <f t="shared" si="68"/>
        <v>0</v>
      </c>
      <c r="O261" s="64">
        <f t="shared" si="68"/>
        <v>0</v>
      </c>
      <c r="P261" s="64">
        <f t="shared" si="68"/>
        <v>0</v>
      </c>
      <c r="Q261" s="64">
        <f t="shared" si="68"/>
        <v>0</v>
      </c>
      <c r="R261" s="64">
        <f t="shared" si="68"/>
        <v>0</v>
      </c>
      <c r="S261" s="64">
        <f t="shared" si="68"/>
        <v>0</v>
      </c>
      <c r="T261" s="64">
        <f t="shared" si="68"/>
        <v>0</v>
      </c>
      <c r="U261" s="64">
        <f t="shared" si="68"/>
        <v>0</v>
      </c>
      <c r="V261" s="64">
        <f t="shared" si="68"/>
        <v>0</v>
      </c>
      <c r="W261" s="64">
        <f t="shared" si="68"/>
        <v>0</v>
      </c>
      <c r="X261" s="64">
        <f t="shared" si="68"/>
        <v>0</v>
      </c>
      <c r="Y261" s="64">
        <f>SUM(E261:X261)</f>
        <v>0</v>
      </c>
    </row>
    <row r="262" spans="1:25" customFormat="1" x14ac:dyDescent="0.15">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customFormat="1" x14ac:dyDescent="0.15">
      <c r="A263" s="1"/>
      <c r="B263" s="1"/>
      <c r="C263" s="1"/>
      <c r="D263" s="1"/>
      <c r="E263" s="14">
        <v>30</v>
      </c>
      <c r="F263" s="14">
        <f t="shared" ref="F263:X263" si="69">E263+1</f>
        <v>31</v>
      </c>
      <c r="G263" s="14">
        <f t="shared" si="69"/>
        <v>32</v>
      </c>
      <c r="H263" s="14">
        <f t="shared" si="69"/>
        <v>33</v>
      </c>
      <c r="I263" s="14">
        <f t="shared" si="69"/>
        <v>34</v>
      </c>
      <c r="J263" s="14">
        <f t="shared" si="69"/>
        <v>35</v>
      </c>
      <c r="K263" s="14">
        <f t="shared" si="69"/>
        <v>36</v>
      </c>
      <c r="L263" s="14">
        <f t="shared" si="69"/>
        <v>37</v>
      </c>
      <c r="M263" s="14">
        <f t="shared" si="69"/>
        <v>38</v>
      </c>
      <c r="N263" s="14">
        <f t="shared" si="69"/>
        <v>39</v>
      </c>
      <c r="O263" s="14">
        <f t="shared" si="69"/>
        <v>40</v>
      </c>
      <c r="P263" s="14">
        <f t="shared" si="69"/>
        <v>41</v>
      </c>
      <c r="Q263" s="14">
        <f t="shared" si="69"/>
        <v>42</v>
      </c>
      <c r="R263" s="14">
        <f t="shared" si="69"/>
        <v>43</v>
      </c>
      <c r="S263" s="14">
        <f t="shared" si="69"/>
        <v>44</v>
      </c>
      <c r="T263" s="14">
        <f t="shared" si="69"/>
        <v>45</v>
      </c>
      <c r="U263" s="14">
        <f t="shared" si="69"/>
        <v>46</v>
      </c>
      <c r="V263" s="14">
        <f t="shared" si="69"/>
        <v>47</v>
      </c>
      <c r="W263" s="14">
        <f t="shared" si="69"/>
        <v>48</v>
      </c>
      <c r="X263" s="14">
        <f t="shared" si="69"/>
        <v>49</v>
      </c>
      <c r="Y263" s="28" t="s">
        <v>63</v>
      </c>
    </row>
    <row r="264" spans="1:25" x14ac:dyDescent="0.15">
      <c r="B264" s="67"/>
      <c r="C264" s="68">
        <f t="array" ref="C264:C283">TRANSPOSE(E257:X257)</f>
        <v>30</v>
      </c>
      <c r="D264" s="59">
        <f t="array" ref="D264:D283">TRANSPOSE(E261:X261)</f>
        <v>0</v>
      </c>
      <c r="E264" s="58" t="str">
        <f t="shared" ref="E264:E283" si="70">IF($C264&lt;E$257,$D264/$D$255,"")</f>
        <v/>
      </c>
      <c r="F264" s="58">
        <f>IF(AND($C264&lt;F$257,COUNT($E264:E264)&lt;$D$255),$D264*(1-$I$3)/$D$255,"")</f>
        <v>0</v>
      </c>
      <c r="G264" s="58">
        <f>IF(AND($C264&lt;G$257,COUNT($E264:F264)&lt;$D$255),$D264*(1-$I$3)/$D$255,"")</f>
        <v>0</v>
      </c>
      <c r="H264" s="58">
        <f>IF(AND($C264&lt;H$257,COUNT($E264:G264)&lt;$D$255),$D264*(1-$I$3)/$D$255,"")</f>
        <v>0</v>
      </c>
      <c r="I264" s="58">
        <f>IF(AND($C264&lt;I$257,COUNT($E264:H264)&lt;$D$255),$D264*(1-$I$3)/$D$255,"")</f>
        <v>0</v>
      </c>
      <c r="J264" s="58">
        <f>IF(AND($C264&lt;J$257,COUNT($E264:I264)&lt;$D$255),$D264*(1-$I$3)/$D$255,"")</f>
        <v>0</v>
      </c>
      <c r="K264" s="58">
        <f>IF(AND($C264&lt;K$257,COUNT($E264:J264)&lt;$D$255),$D264*(1-$I$3)/$D$255,"")</f>
        <v>0</v>
      </c>
      <c r="L264" s="58">
        <f>IF(AND($C264&lt;L$257,COUNT($E264:K264)&lt;$D$255),$D264*(1-$I$3)/$D$255,"")</f>
        <v>0</v>
      </c>
      <c r="M264" s="58">
        <f>IF(AND($C264&lt;M$257,COUNT($E264:L264)&lt;$D$255),$D264*(1-$I$3)/$D$255,"")</f>
        <v>0</v>
      </c>
      <c r="N264" s="58">
        <f>IF(AND($C264&lt;N$257,COUNT($E264:M264)&lt;$D$255),$D264*(1-$I$3)/$D$255,"")</f>
        <v>0</v>
      </c>
      <c r="O264" s="58">
        <f>IF(AND($C264&lt;O$257,COUNT($E264:N264)&lt;$D$255),$D264*(1-$I$3)/$D$255,"")</f>
        <v>0</v>
      </c>
      <c r="P264" s="58">
        <f>IF(AND($C264&lt;P$257,COUNT($E264:O264)&lt;$D$255),$D264*(1-$I$3)/$D$255,"")</f>
        <v>0</v>
      </c>
      <c r="Q264" s="58">
        <f>IF(AND($C264&lt;Q$257,COUNT($E264:P264)&lt;$D$255),$D264*(1-$I$3)/$D$255,"")</f>
        <v>0</v>
      </c>
      <c r="R264" s="58">
        <f>IF(AND($C264&lt;R$257,COUNT($E264:Q264)&lt;$D$255),$D264*(1-$I$3)/$D$255,"")</f>
        <v>0</v>
      </c>
      <c r="S264" s="58">
        <f>IF(AND($C264&lt;S$257,COUNT($E264:R264)&lt;$D$255),$D264*(1-$I$3)/$D$255,"")</f>
        <v>0</v>
      </c>
      <c r="T264" s="58">
        <f>IF(AND($C264&lt;T$257,COUNT($E264:S264)&lt;$D$255),$D264*(1-$I$3)/$D$255,"")</f>
        <v>0</v>
      </c>
      <c r="U264" s="58">
        <f>IF(AND($C264&lt;U$257,COUNT($E264:T264)&lt;$D$255),$D264*(1-$I$3)/$D$255,"")</f>
        <v>0</v>
      </c>
      <c r="V264" s="58">
        <f>IF(AND($C264&lt;V$257,COUNT($E264:U264)&lt;$D$255),$D264*(1-$I$3)/$D$255,"")</f>
        <v>0</v>
      </c>
      <c r="W264" s="58">
        <f>IF(AND($C264&lt;W$257,COUNT($E264:V264)&lt;$D$255),$D264*(1-$I$3)/$D$255,"")</f>
        <v>0</v>
      </c>
      <c r="X264" s="58">
        <f>IF(AND($C264&lt;X$257,COUNT($E264:W264)&lt;$D$255),$D264*(1-$I$3)/$D$255,"")</f>
        <v>0</v>
      </c>
      <c r="Y264" s="58">
        <f t="shared" ref="Y264:Y283" si="71">D264-SUM(E264:X264)</f>
        <v>0</v>
      </c>
    </row>
    <row r="265" spans="1:25" x14ac:dyDescent="0.15">
      <c r="B265" s="69"/>
      <c r="C265" s="70">
        <v>31</v>
      </c>
      <c r="D265" s="60">
        <v>0</v>
      </c>
      <c r="E265" s="61" t="str">
        <f t="shared" si="70"/>
        <v/>
      </c>
      <c r="F265" s="61" t="str">
        <f>IF(AND($C265&lt;F$257,COUNT($E265:E265)&lt;$D$255),$D265*(1-$I$3)/$D$255,"")</f>
        <v/>
      </c>
      <c r="G265" s="61">
        <f>IF(AND($C265&lt;G$257,COUNT($E265:F265)&lt;$D$255),$D265*(1-$I$3)/$D$255,"")</f>
        <v>0</v>
      </c>
      <c r="H265" s="61">
        <f>IF(AND($C265&lt;H$257,COUNT($E265:G265)&lt;$D$255),$D265*(1-$I$3)/$D$255,"")</f>
        <v>0</v>
      </c>
      <c r="I265" s="61">
        <f>IF(AND($C265&lt;I$257,COUNT($E265:H265)&lt;$D$255),$D265*(1-$I$3)/$D$255,"")</f>
        <v>0</v>
      </c>
      <c r="J265" s="61">
        <f>IF(AND($C265&lt;J$257,COUNT($E265:I265)&lt;$D$255),$D265*(1-$I$3)/$D$255,"")</f>
        <v>0</v>
      </c>
      <c r="K265" s="61">
        <f>IF(AND($C265&lt;K$257,COUNT($E265:J265)&lt;$D$255),$D265*(1-$I$3)/$D$255,"")</f>
        <v>0</v>
      </c>
      <c r="L265" s="61">
        <f>IF(AND($C265&lt;L$257,COUNT($E265:K265)&lt;$D$255),$D265*(1-$I$3)/$D$255,"")</f>
        <v>0</v>
      </c>
      <c r="M265" s="61">
        <f>IF(AND($C265&lt;M$257,COUNT($E265:L265)&lt;$D$255),$D265*(1-$I$3)/$D$255,"")</f>
        <v>0</v>
      </c>
      <c r="N265" s="61">
        <f>IF(AND($C265&lt;N$257,COUNT($E265:M265)&lt;$D$255),$D265*(1-$I$3)/$D$255,"")</f>
        <v>0</v>
      </c>
      <c r="O265" s="61">
        <f>IF(AND($C265&lt;O$257,COUNT($E265:N265)&lt;$D$255),$D265*(1-$I$3)/$D$255,"")</f>
        <v>0</v>
      </c>
      <c r="P265" s="61">
        <f>IF(AND($C265&lt;P$257,COUNT($E265:O265)&lt;$D$255),$D265*(1-$I$3)/$D$255,"")</f>
        <v>0</v>
      </c>
      <c r="Q265" s="61">
        <f>IF(AND($C265&lt;Q$257,COUNT($E265:P265)&lt;$D$255),$D265*(1-$I$3)/$D$255,"")</f>
        <v>0</v>
      </c>
      <c r="R265" s="61">
        <f>IF(AND($C265&lt;R$257,COUNT($E265:Q265)&lt;$D$255),$D265*(1-$I$3)/$D$255,"")</f>
        <v>0</v>
      </c>
      <c r="S265" s="61">
        <f>IF(AND($C265&lt;S$257,COUNT($E265:R265)&lt;$D$255),$D265*(1-$I$3)/$D$255,"")</f>
        <v>0</v>
      </c>
      <c r="T265" s="61">
        <f>IF(AND($C265&lt;T$257,COUNT($E265:S265)&lt;$D$255),$D265*(1-$I$3)/$D$255,"")</f>
        <v>0</v>
      </c>
      <c r="U265" s="61">
        <f>IF(AND($C265&lt;U$257,COUNT($E265:T265)&lt;$D$255),$D265*(1-$I$3)/$D$255,"")</f>
        <v>0</v>
      </c>
      <c r="V265" s="61">
        <f>IF(AND($C265&lt;V$257,COUNT($E265:U265)&lt;$D$255),$D265*(1-$I$3)/$D$255,"")</f>
        <v>0</v>
      </c>
      <c r="W265" s="61">
        <f>IF(AND($C265&lt;W$257,COUNT($E265:V265)&lt;$D$255),$D265*(1-$I$3)/$D$255,"")</f>
        <v>0</v>
      </c>
      <c r="X265" s="61">
        <f>IF(AND($C265&lt;X$257,COUNT($E265:W265)&lt;$D$255),$D265*(1-$I$3)/$D$255,"")</f>
        <v>0</v>
      </c>
      <c r="Y265" s="61">
        <f t="shared" si="71"/>
        <v>0</v>
      </c>
    </row>
    <row r="266" spans="1:25" x14ac:dyDescent="0.15">
      <c r="B266" s="69"/>
      <c r="C266" s="70">
        <v>32</v>
      </c>
      <c r="D266" s="60">
        <v>0</v>
      </c>
      <c r="E266" s="61" t="str">
        <f t="shared" si="70"/>
        <v/>
      </c>
      <c r="F266" s="61" t="str">
        <f>IF(AND($C266&lt;F$257,COUNT($E266:E266)&lt;$D$255),$D266*(1-$I$3)/$D$255,"")</f>
        <v/>
      </c>
      <c r="G266" s="61" t="str">
        <f>IF(AND($C266&lt;G$257,COUNT($E266:F266)&lt;$D$255),$D266*(1-$I$3)/$D$255,"")</f>
        <v/>
      </c>
      <c r="H266" s="61">
        <f>IF(AND($C266&lt;H$257,COUNT($E266:G266)&lt;$D$255),$D266*(1-$I$3)/$D$255,"")</f>
        <v>0</v>
      </c>
      <c r="I266" s="61">
        <f>IF(AND($C266&lt;I$257,COUNT($E266:H266)&lt;$D$255),$D266*(1-$I$3)/$D$255,"")</f>
        <v>0</v>
      </c>
      <c r="J266" s="61">
        <f>IF(AND($C266&lt;J$257,COUNT($E266:I266)&lt;$D$255),$D266*(1-$I$3)/$D$255,"")</f>
        <v>0</v>
      </c>
      <c r="K266" s="61">
        <f>IF(AND($C266&lt;K$257,COUNT($E266:J266)&lt;$D$255),$D266*(1-$I$3)/$D$255,"")</f>
        <v>0</v>
      </c>
      <c r="L266" s="61">
        <f>IF(AND($C266&lt;L$257,COUNT($E266:K266)&lt;$D$255),$D266*(1-$I$3)/$D$255,"")</f>
        <v>0</v>
      </c>
      <c r="M266" s="61">
        <f>IF(AND($C266&lt;M$257,COUNT($E266:L266)&lt;$D$255),$D266*(1-$I$3)/$D$255,"")</f>
        <v>0</v>
      </c>
      <c r="N266" s="61">
        <f>IF(AND($C266&lt;N$257,COUNT($E266:M266)&lt;$D$255),$D266*(1-$I$3)/$D$255,"")</f>
        <v>0</v>
      </c>
      <c r="O266" s="61">
        <f>IF(AND($C266&lt;O$257,COUNT($E266:N266)&lt;$D$255),$D266*(1-$I$3)/$D$255,"")</f>
        <v>0</v>
      </c>
      <c r="P266" s="61">
        <f>IF(AND($C266&lt;P$257,COUNT($E266:O266)&lt;$D$255),$D266*(1-$I$3)/$D$255,"")</f>
        <v>0</v>
      </c>
      <c r="Q266" s="61">
        <f>IF(AND($C266&lt;Q$257,COUNT($E266:P266)&lt;$D$255),$D266*(1-$I$3)/$D$255,"")</f>
        <v>0</v>
      </c>
      <c r="R266" s="61">
        <f>IF(AND($C266&lt;R$257,COUNT($E266:Q266)&lt;$D$255),$D266*(1-$I$3)/$D$255,"")</f>
        <v>0</v>
      </c>
      <c r="S266" s="61">
        <f>IF(AND($C266&lt;S$257,COUNT($E266:R266)&lt;$D$255),$D266*(1-$I$3)/$D$255,"")</f>
        <v>0</v>
      </c>
      <c r="T266" s="61">
        <f>IF(AND($C266&lt;T$257,COUNT($E266:S266)&lt;$D$255),$D266*(1-$I$3)/$D$255,"")</f>
        <v>0</v>
      </c>
      <c r="U266" s="61">
        <f>IF(AND($C266&lt;U$257,COUNT($E266:T266)&lt;$D$255),$D266*(1-$I$3)/$D$255,"")</f>
        <v>0</v>
      </c>
      <c r="V266" s="61">
        <f>IF(AND($C266&lt;V$257,COUNT($E266:U266)&lt;$D$255),$D266*(1-$I$3)/$D$255,"")</f>
        <v>0</v>
      </c>
      <c r="W266" s="61">
        <f>IF(AND($C266&lt;W$257,COUNT($E266:V266)&lt;$D$255),$D266*(1-$I$3)/$D$255,"")</f>
        <v>0</v>
      </c>
      <c r="X266" s="61">
        <f>IF(AND($C266&lt;X$257,COUNT($E266:W266)&lt;$D$255),$D266*(1-$I$3)/$D$255,"")</f>
        <v>0</v>
      </c>
      <c r="Y266" s="61">
        <f t="shared" si="71"/>
        <v>0</v>
      </c>
    </row>
    <row r="267" spans="1:25" x14ac:dyDescent="0.15">
      <c r="B267" s="69"/>
      <c r="C267" s="70">
        <v>33</v>
      </c>
      <c r="D267" s="60">
        <v>0</v>
      </c>
      <c r="E267" s="61" t="str">
        <f t="shared" si="70"/>
        <v/>
      </c>
      <c r="F267" s="61" t="str">
        <f>IF(AND($C267&lt;F$257,COUNT($E267:E267)&lt;$D$255),$D267*(1-$I$3)/$D$255,"")</f>
        <v/>
      </c>
      <c r="G267" s="61" t="str">
        <f>IF(AND($C267&lt;G$257,COUNT($E267:F267)&lt;$D$255),$D267*(1-$I$3)/$D$255,"")</f>
        <v/>
      </c>
      <c r="H267" s="61" t="str">
        <f>IF(AND($C267&lt;H$257,COUNT($E267:G267)&lt;$D$255),$D267*(1-$I$3)/$D$255,"")</f>
        <v/>
      </c>
      <c r="I267" s="61">
        <f>IF(AND($C267&lt;I$257,COUNT($E267:H267)&lt;$D$255),$D267*(1-$I$3)/$D$255,"")</f>
        <v>0</v>
      </c>
      <c r="J267" s="61">
        <f>IF(AND($C267&lt;J$257,COUNT($E267:I267)&lt;$D$255),$D267*(1-$I$3)/$D$255,"")</f>
        <v>0</v>
      </c>
      <c r="K267" s="61">
        <f>IF(AND($C267&lt;K$257,COUNT($E267:J267)&lt;$D$255),$D267*(1-$I$3)/$D$255,"")</f>
        <v>0</v>
      </c>
      <c r="L267" s="61">
        <f>IF(AND($C267&lt;L$257,COUNT($E267:K267)&lt;$D$255),$D267*(1-$I$3)/$D$255,"")</f>
        <v>0</v>
      </c>
      <c r="M267" s="61">
        <f>IF(AND($C267&lt;M$257,COUNT($E267:L267)&lt;$D$255),$D267*(1-$I$3)/$D$255,"")</f>
        <v>0</v>
      </c>
      <c r="N267" s="61">
        <f>IF(AND($C267&lt;N$257,COUNT($E267:M267)&lt;$D$255),$D267*(1-$I$3)/$D$255,"")</f>
        <v>0</v>
      </c>
      <c r="O267" s="61">
        <f>IF(AND($C267&lt;O$257,COUNT($E267:N267)&lt;$D$255),$D267*(1-$I$3)/$D$255,"")</f>
        <v>0</v>
      </c>
      <c r="P267" s="61">
        <f>IF(AND($C267&lt;P$257,COUNT($E267:O267)&lt;$D$255),$D267*(1-$I$3)/$D$255,"")</f>
        <v>0</v>
      </c>
      <c r="Q267" s="61">
        <f>IF(AND($C267&lt;Q$257,COUNT($E267:P267)&lt;$D$255),$D267*(1-$I$3)/$D$255,"")</f>
        <v>0</v>
      </c>
      <c r="R267" s="61">
        <f>IF(AND($C267&lt;R$257,COUNT($E267:Q267)&lt;$D$255),$D267*(1-$I$3)/$D$255,"")</f>
        <v>0</v>
      </c>
      <c r="S267" s="61">
        <f>IF(AND($C267&lt;S$257,COUNT($E267:R267)&lt;$D$255),$D267*(1-$I$3)/$D$255,"")</f>
        <v>0</v>
      </c>
      <c r="T267" s="61">
        <f>IF(AND($C267&lt;T$257,COUNT($E267:S267)&lt;$D$255),$D267*(1-$I$3)/$D$255,"")</f>
        <v>0</v>
      </c>
      <c r="U267" s="61">
        <f>IF(AND($C267&lt;U$257,COUNT($E267:T267)&lt;$D$255),$D267*(1-$I$3)/$D$255,"")</f>
        <v>0</v>
      </c>
      <c r="V267" s="61">
        <f>IF(AND($C267&lt;V$257,COUNT($E267:U267)&lt;$D$255),$D267*(1-$I$3)/$D$255,"")</f>
        <v>0</v>
      </c>
      <c r="W267" s="61">
        <f>IF(AND($C267&lt;W$257,COUNT($E267:V267)&lt;$D$255),$D267*(1-$I$3)/$D$255,"")</f>
        <v>0</v>
      </c>
      <c r="X267" s="61">
        <f>IF(AND($C267&lt;X$257,COUNT($E267:W267)&lt;$D$255),$D267*(1-$I$3)/$D$255,"")</f>
        <v>0</v>
      </c>
      <c r="Y267" s="61">
        <f t="shared" si="71"/>
        <v>0</v>
      </c>
    </row>
    <row r="268" spans="1:25" x14ac:dyDescent="0.15">
      <c r="B268" s="69"/>
      <c r="C268" s="70">
        <v>34</v>
      </c>
      <c r="D268" s="60">
        <v>0</v>
      </c>
      <c r="E268" s="61" t="str">
        <f t="shared" si="70"/>
        <v/>
      </c>
      <c r="F268" s="61" t="str">
        <f>IF(AND($C268&lt;F$257,COUNT($E268:E268)&lt;$D$255),$D268*(1-$I$3)/$D$255,"")</f>
        <v/>
      </c>
      <c r="G268" s="61" t="str">
        <f>IF(AND($C268&lt;G$257,COUNT($E268:F268)&lt;$D$255),$D268*(1-$I$3)/$D$255,"")</f>
        <v/>
      </c>
      <c r="H268" s="61" t="str">
        <f>IF(AND($C268&lt;H$257,COUNT($E268:G268)&lt;$D$255),$D268*(1-$I$3)/$D$255,"")</f>
        <v/>
      </c>
      <c r="I268" s="61" t="str">
        <f>IF(AND($C268&lt;I$257,COUNT($E268:H268)&lt;$D$255),$D268*(1-$I$3)/$D$255,"")</f>
        <v/>
      </c>
      <c r="J268" s="61">
        <f>IF(AND($C268&lt;J$257,COUNT($E268:I268)&lt;$D$255),$D268*(1-$I$3)/$D$255,"")</f>
        <v>0</v>
      </c>
      <c r="K268" s="61">
        <f>IF(AND($C268&lt;K$257,COUNT($E268:J268)&lt;$D$255),$D268*(1-$I$3)/$D$255,"")</f>
        <v>0</v>
      </c>
      <c r="L268" s="61">
        <f>IF(AND($C268&lt;L$257,COUNT($E268:K268)&lt;$D$255),$D268*(1-$I$3)/$D$255,"")</f>
        <v>0</v>
      </c>
      <c r="M268" s="61">
        <f>IF(AND($C268&lt;M$257,COUNT($E268:L268)&lt;$D$255),$D268*(1-$I$3)/$D$255,"")</f>
        <v>0</v>
      </c>
      <c r="N268" s="61">
        <f>IF(AND($C268&lt;N$257,COUNT($E268:M268)&lt;$D$255),$D268*(1-$I$3)/$D$255,"")</f>
        <v>0</v>
      </c>
      <c r="O268" s="61">
        <f>IF(AND($C268&lt;O$257,COUNT($E268:N268)&lt;$D$255),$D268*(1-$I$3)/$D$255,"")</f>
        <v>0</v>
      </c>
      <c r="P268" s="61">
        <f>IF(AND($C268&lt;P$257,COUNT($E268:O268)&lt;$D$255),$D268*(1-$I$3)/$D$255,"")</f>
        <v>0</v>
      </c>
      <c r="Q268" s="61">
        <f>IF(AND($C268&lt;Q$257,COUNT($E268:P268)&lt;$D$255),$D268*(1-$I$3)/$D$255,"")</f>
        <v>0</v>
      </c>
      <c r="R268" s="61">
        <f>IF(AND($C268&lt;R$257,COUNT($E268:Q268)&lt;$D$255),$D268*(1-$I$3)/$D$255,"")</f>
        <v>0</v>
      </c>
      <c r="S268" s="61">
        <f>IF(AND($C268&lt;S$257,COUNT($E268:R268)&lt;$D$255),$D268*(1-$I$3)/$D$255,"")</f>
        <v>0</v>
      </c>
      <c r="T268" s="61">
        <f>IF(AND($C268&lt;T$257,COUNT($E268:S268)&lt;$D$255),$D268*(1-$I$3)/$D$255,"")</f>
        <v>0</v>
      </c>
      <c r="U268" s="61">
        <f>IF(AND($C268&lt;U$257,COUNT($E268:T268)&lt;$D$255),$D268*(1-$I$3)/$D$255,"")</f>
        <v>0</v>
      </c>
      <c r="V268" s="61">
        <f>IF(AND($C268&lt;V$257,COUNT($E268:U268)&lt;$D$255),$D268*(1-$I$3)/$D$255,"")</f>
        <v>0</v>
      </c>
      <c r="W268" s="61">
        <f>IF(AND($C268&lt;W$257,COUNT($E268:V268)&lt;$D$255),$D268*(1-$I$3)/$D$255,"")</f>
        <v>0</v>
      </c>
      <c r="X268" s="61">
        <f>IF(AND($C268&lt;X$257,COUNT($E268:W268)&lt;$D$255),$D268*(1-$I$3)/$D$255,"")</f>
        <v>0</v>
      </c>
      <c r="Y268" s="61">
        <f t="shared" si="71"/>
        <v>0</v>
      </c>
    </row>
    <row r="269" spans="1:25" x14ac:dyDescent="0.15">
      <c r="B269" s="69"/>
      <c r="C269" s="70">
        <v>35</v>
      </c>
      <c r="D269" s="60">
        <v>0</v>
      </c>
      <c r="E269" s="61" t="str">
        <f t="shared" si="70"/>
        <v/>
      </c>
      <c r="F269" s="61" t="str">
        <f>IF(AND($C269&lt;F$257,COUNT($E269:E269)&lt;$D$255),$D269*(1-$I$3)/$D$255,"")</f>
        <v/>
      </c>
      <c r="G269" s="61" t="str">
        <f>IF(AND($C269&lt;G$257,COUNT($E269:F269)&lt;$D$255),$D269*(1-$I$3)/$D$255,"")</f>
        <v/>
      </c>
      <c r="H269" s="61" t="str">
        <f>IF(AND($C269&lt;H$257,COUNT($E269:G269)&lt;$D$255),$D269*(1-$I$3)/$D$255,"")</f>
        <v/>
      </c>
      <c r="I269" s="61" t="str">
        <f>IF(AND($C269&lt;I$257,COUNT($E269:H269)&lt;$D$255),$D269*(1-$I$3)/$D$255,"")</f>
        <v/>
      </c>
      <c r="J269" s="61" t="str">
        <f>IF(AND($C269&lt;J$257,COUNT($E269:I269)&lt;$D$255),$D269*(1-$I$3)/$D$255,"")</f>
        <v/>
      </c>
      <c r="K269" s="61">
        <f>IF(AND($C269&lt;K$257,COUNT($E269:J269)&lt;$D$255),$D269*(1-$I$3)/$D$255,"")</f>
        <v>0</v>
      </c>
      <c r="L269" s="61">
        <f>IF(AND($C269&lt;L$257,COUNT($E269:K269)&lt;$D$255),$D269*(1-$I$3)/$D$255,"")</f>
        <v>0</v>
      </c>
      <c r="M269" s="61">
        <f>IF(AND($C269&lt;M$257,COUNT($E269:L269)&lt;$D$255),$D269*(1-$I$3)/$D$255,"")</f>
        <v>0</v>
      </c>
      <c r="N269" s="61">
        <f>IF(AND($C269&lt;N$257,COUNT($E269:M269)&lt;$D$255),$D269*(1-$I$3)/$D$255,"")</f>
        <v>0</v>
      </c>
      <c r="O269" s="61">
        <f>IF(AND($C269&lt;O$257,COUNT($E269:N269)&lt;$D$255),$D269*(1-$I$3)/$D$255,"")</f>
        <v>0</v>
      </c>
      <c r="P269" s="61">
        <f>IF(AND($C269&lt;P$257,COUNT($E269:O269)&lt;$D$255),$D269*(1-$I$3)/$D$255,"")</f>
        <v>0</v>
      </c>
      <c r="Q269" s="61">
        <f>IF(AND($C269&lt;Q$257,COUNT($E269:P269)&lt;$D$255),$D269*(1-$I$3)/$D$255,"")</f>
        <v>0</v>
      </c>
      <c r="R269" s="61">
        <f>IF(AND($C269&lt;R$257,COUNT($E269:Q269)&lt;$D$255),$D269*(1-$I$3)/$D$255,"")</f>
        <v>0</v>
      </c>
      <c r="S269" s="61">
        <f>IF(AND($C269&lt;S$257,COUNT($E269:R269)&lt;$D$255),$D269*(1-$I$3)/$D$255,"")</f>
        <v>0</v>
      </c>
      <c r="T269" s="61">
        <f>IF(AND($C269&lt;T$257,COUNT($E269:S269)&lt;$D$255),$D269*(1-$I$3)/$D$255,"")</f>
        <v>0</v>
      </c>
      <c r="U269" s="61">
        <f>IF(AND($C269&lt;U$257,COUNT($E269:T269)&lt;$D$255),$D269*(1-$I$3)/$D$255,"")</f>
        <v>0</v>
      </c>
      <c r="V269" s="61">
        <f>IF(AND($C269&lt;V$257,COUNT($E269:U269)&lt;$D$255),$D269*(1-$I$3)/$D$255,"")</f>
        <v>0</v>
      </c>
      <c r="W269" s="61">
        <f>IF(AND($C269&lt;W$257,COUNT($E269:V269)&lt;$D$255),$D269*(1-$I$3)/$D$255,"")</f>
        <v>0</v>
      </c>
      <c r="X269" s="61">
        <f>IF(AND($C269&lt;X$257,COUNT($E269:W269)&lt;$D$255),$D269*(1-$I$3)/$D$255,"")</f>
        <v>0</v>
      </c>
      <c r="Y269" s="61">
        <f t="shared" si="71"/>
        <v>0</v>
      </c>
    </row>
    <row r="270" spans="1:25" x14ac:dyDescent="0.15">
      <c r="B270" s="69"/>
      <c r="C270" s="70">
        <v>36</v>
      </c>
      <c r="D270" s="60">
        <v>0</v>
      </c>
      <c r="E270" s="61" t="str">
        <f t="shared" si="70"/>
        <v/>
      </c>
      <c r="F270" s="61" t="str">
        <f>IF(AND($C270&lt;F$257,COUNT($E270:E270)&lt;$D$255),$D270*(1-$I$3)/$D$255,"")</f>
        <v/>
      </c>
      <c r="G270" s="61" t="str">
        <f>IF(AND($C270&lt;G$257,COUNT($E270:F270)&lt;$D$255),$D270*(1-$I$3)/$D$255,"")</f>
        <v/>
      </c>
      <c r="H270" s="61" t="str">
        <f>IF(AND($C270&lt;H$257,COUNT($E270:G270)&lt;$D$255),$D270*(1-$I$3)/$D$255,"")</f>
        <v/>
      </c>
      <c r="I270" s="61" t="str">
        <f>IF(AND($C270&lt;I$257,COUNT($E270:H270)&lt;$D$255),$D270*(1-$I$3)/$D$255,"")</f>
        <v/>
      </c>
      <c r="J270" s="61" t="str">
        <f>IF(AND($C270&lt;J$257,COUNT($E270:I270)&lt;$D$255),$D270*(1-$I$3)/$D$255,"")</f>
        <v/>
      </c>
      <c r="K270" s="61" t="str">
        <f>IF(AND($C270&lt;K$257,COUNT($E270:J270)&lt;$D$255),$D270*(1-$I$3)/$D$255,"")</f>
        <v/>
      </c>
      <c r="L270" s="61">
        <f>IF(AND($C270&lt;L$257,COUNT($E270:K270)&lt;$D$255),$D270*(1-$I$3)/$D$255,"")</f>
        <v>0</v>
      </c>
      <c r="M270" s="61">
        <f>IF(AND($C270&lt;M$257,COUNT($E270:L270)&lt;$D$255),$D270*(1-$I$3)/$D$255,"")</f>
        <v>0</v>
      </c>
      <c r="N270" s="61">
        <f>IF(AND($C270&lt;N$257,COUNT($E270:M270)&lt;$D$255),$D270*(1-$I$3)/$D$255,"")</f>
        <v>0</v>
      </c>
      <c r="O270" s="61">
        <f>IF(AND($C270&lt;O$257,COUNT($E270:N270)&lt;$D$255),$D270*(1-$I$3)/$D$255,"")</f>
        <v>0</v>
      </c>
      <c r="P270" s="61">
        <f>IF(AND($C270&lt;P$257,COUNT($E270:O270)&lt;$D$255),$D270*(1-$I$3)/$D$255,"")</f>
        <v>0</v>
      </c>
      <c r="Q270" s="61">
        <f>IF(AND($C270&lt;Q$257,COUNT($E270:P270)&lt;$D$255),$D270*(1-$I$3)/$D$255,"")</f>
        <v>0</v>
      </c>
      <c r="R270" s="61">
        <f>IF(AND($C270&lt;R$257,COUNT($E270:Q270)&lt;$D$255),$D270*(1-$I$3)/$D$255,"")</f>
        <v>0</v>
      </c>
      <c r="S270" s="61">
        <f>IF(AND($C270&lt;S$257,COUNT($E270:R270)&lt;$D$255),$D270*(1-$I$3)/$D$255,"")</f>
        <v>0</v>
      </c>
      <c r="T270" s="61">
        <f>IF(AND($C270&lt;T$257,COUNT($E270:S270)&lt;$D$255),$D270*(1-$I$3)/$D$255,"")</f>
        <v>0</v>
      </c>
      <c r="U270" s="61">
        <f>IF(AND($C270&lt;U$257,COUNT($E270:T270)&lt;$D$255),$D270*(1-$I$3)/$D$255,"")</f>
        <v>0</v>
      </c>
      <c r="V270" s="61">
        <f>IF(AND($C270&lt;V$257,COUNT($E270:U270)&lt;$D$255),$D270*(1-$I$3)/$D$255,"")</f>
        <v>0</v>
      </c>
      <c r="W270" s="61">
        <f>IF(AND($C270&lt;W$257,COUNT($E270:V270)&lt;$D$255),$D270*(1-$I$3)/$D$255,"")</f>
        <v>0</v>
      </c>
      <c r="X270" s="61">
        <f>IF(AND($C270&lt;X$257,COUNT($E270:W270)&lt;$D$255),$D270*(1-$I$3)/$D$255,"")</f>
        <v>0</v>
      </c>
      <c r="Y270" s="61">
        <f t="shared" si="71"/>
        <v>0</v>
      </c>
    </row>
    <row r="271" spans="1:25" x14ac:dyDescent="0.15">
      <c r="B271" s="69"/>
      <c r="C271" s="70">
        <v>37</v>
      </c>
      <c r="D271" s="60">
        <v>0</v>
      </c>
      <c r="E271" s="61" t="str">
        <f t="shared" si="70"/>
        <v/>
      </c>
      <c r="F271" s="61" t="str">
        <f>IF(AND($C271&lt;F$257,COUNT($E271:E271)&lt;$D$255),$D271*(1-$I$3)/$D$255,"")</f>
        <v/>
      </c>
      <c r="G271" s="61" t="str">
        <f>IF(AND($C271&lt;G$257,COUNT($E271:F271)&lt;$D$255),$D271*(1-$I$3)/$D$255,"")</f>
        <v/>
      </c>
      <c r="H271" s="61" t="str">
        <f>IF(AND($C271&lt;H$257,COUNT($E271:G271)&lt;$D$255),$D271*(1-$I$3)/$D$255,"")</f>
        <v/>
      </c>
      <c r="I271" s="61" t="str">
        <f>IF(AND($C271&lt;I$257,COUNT($E271:H271)&lt;$D$255),$D271*(1-$I$3)/$D$255,"")</f>
        <v/>
      </c>
      <c r="J271" s="61" t="str">
        <f>IF(AND($C271&lt;J$257,COUNT($E271:I271)&lt;$D$255),$D271*(1-$I$3)/$D$255,"")</f>
        <v/>
      </c>
      <c r="K271" s="61" t="str">
        <f>IF(AND($C271&lt;K$257,COUNT($E271:J271)&lt;$D$255),$D271*(1-$I$3)/$D$255,"")</f>
        <v/>
      </c>
      <c r="L271" s="61" t="str">
        <f>IF(AND($C271&lt;L$257,COUNT($E271:K271)&lt;$D$255),$D271*(1-$I$3)/$D$255,"")</f>
        <v/>
      </c>
      <c r="M271" s="61">
        <f>IF(AND($C271&lt;M$257,COUNT($E271:L271)&lt;$D$255),$D271*(1-$I$3)/$D$255,"")</f>
        <v>0</v>
      </c>
      <c r="N271" s="61">
        <f>IF(AND($C271&lt;N$257,COUNT($E271:M271)&lt;$D$255),$D271*(1-$I$3)/$D$255,"")</f>
        <v>0</v>
      </c>
      <c r="O271" s="61">
        <f>IF(AND($C271&lt;O$257,COUNT($E271:N271)&lt;$D$255),$D271*(1-$I$3)/$D$255,"")</f>
        <v>0</v>
      </c>
      <c r="P271" s="61">
        <f>IF(AND($C271&lt;P$257,COUNT($E271:O271)&lt;$D$255),$D271*(1-$I$3)/$D$255,"")</f>
        <v>0</v>
      </c>
      <c r="Q271" s="61">
        <f>IF(AND($C271&lt;Q$257,COUNT($E271:P271)&lt;$D$255),$D271*(1-$I$3)/$D$255,"")</f>
        <v>0</v>
      </c>
      <c r="R271" s="61">
        <f>IF(AND($C271&lt;R$257,COUNT($E271:Q271)&lt;$D$255),$D271*(1-$I$3)/$D$255,"")</f>
        <v>0</v>
      </c>
      <c r="S271" s="61">
        <f>IF(AND($C271&lt;S$257,COUNT($E271:R271)&lt;$D$255),$D271*(1-$I$3)/$D$255,"")</f>
        <v>0</v>
      </c>
      <c r="T271" s="61">
        <f>IF(AND($C271&lt;T$257,COUNT($E271:S271)&lt;$D$255),$D271*(1-$I$3)/$D$255,"")</f>
        <v>0</v>
      </c>
      <c r="U271" s="61">
        <f>IF(AND($C271&lt;U$257,COUNT($E271:T271)&lt;$D$255),$D271*(1-$I$3)/$D$255,"")</f>
        <v>0</v>
      </c>
      <c r="V271" s="61">
        <f>IF(AND($C271&lt;V$257,COUNT($E271:U271)&lt;$D$255),$D271*(1-$I$3)/$D$255,"")</f>
        <v>0</v>
      </c>
      <c r="W271" s="61">
        <f>IF(AND($C271&lt;W$257,COUNT($E271:V271)&lt;$D$255),$D271*(1-$I$3)/$D$255,"")</f>
        <v>0</v>
      </c>
      <c r="X271" s="61">
        <f>IF(AND($C271&lt;X$257,COUNT($E271:W271)&lt;$D$255),$D271*(1-$I$3)/$D$255,"")</f>
        <v>0</v>
      </c>
      <c r="Y271" s="61">
        <f t="shared" si="71"/>
        <v>0</v>
      </c>
    </row>
    <row r="272" spans="1:25" x14ac:dyDescent="0.15">
      <c r="B272" s="69"/>
      <c r="C272" s="70">
        <v>38</v>
      </c>
      <c r="D272" s="60">
        <v>0</v>
      </c>
      <c r="E272" s="61" t="str">
        <f t="shared" si="70"/>
        <v/>
      </c>
      <c r="F272" s="61" t="str">
        <f>IF(AND($C272&lt;F$257,COUNT($E272:E272)&lt;$D$255),$D272*(1-$I$3)/$D$255,"")</f>
        <v/>
      </c>
      <c r="G272" s="61" t="str">
        <f>IF(AND($C272&lt;G$257,COUNT($E272:F272)&lt;$D$255),$D272*(1-$I$3)/$D$255,"")</f>
        <v/>
      </c>
      <c r="H272" s="61" t="str">
        <f>IF(AND($C272&lt;H$257,COUNT($E272:G272)&lt;$D$255),$D272*(1-$I$3)/$D$255,"")</f>
        <v/>
      </c>
      <c r="I272" s="61" t="str">
        <f>IF(AND($C272&lt;I$257,COUNT($E272:H272)&lt;$D$255),$D272*(1-$I$3)/$D$255,"")</f>
        <v/>
      </c>
      <c r="J272" s="61" t="str">
        <f>IF(AND($C272&lt;J$257,COUNT($E272:I272)&lt;$D$255),$D272*(1-$I$3)/$D$255,"")</f>
        <v/>
      </c>
      <c r="K272" s="61" t="str">
        <f>IF(AND($C272&lt;K$257,COUNT($E272:J272)&lt;$D$255),$D272*(1-$I$3)/$D$255,"")</f>
        <v/>
      </c>
      <c r="L272" s="61" t="str">
        <f>IF(AND($C272&lt;L$257,COUNT($E272:K272)&lt;$D$255),$D272*(1-$I$3)/$D$255,"")</f>
        <v/>
      </c>
      <c r="M272" s="61" t="str">
        <f>IF(AND($C272&lt;M$257,COUNT($E272:L272)&lt;$D$255),$D272*(1-$I$3)/$D$255,"")</f>
        <v/>
      </c>
      <c r="N272" s="61">
        <f>IF(AND($C272&lt;N$257,COUNT($E272:M272)&lt;$D$255),$D272*(1-$I$3)/$D$255,"")</f>
        <v>0</v>
      </c>
      <c r="O272" s="61">
        <f>IF(AND($C272&lt;O$257,COUNT($E272:N272)&lt;$D$255),$D272*(1-$I$3)/$D$255,"")</f>
        <v>0</v>
      </c>
      <c r="P272" s="61">
        <f>IF(AND($C272&lt;P$257,COUNT($E272:O272)&lt;$D$255),$D272*(1-$I$3)/$D$255,"")</f>
        <v>0</v>
      </c>
      <c r="Q272" s="61">
        <f>IF(AND($C272&lt;Q$257,COUNT($E272:P272)&lt;$D$255),$D272*(1-$I$3)/$D$255,"")</f>
        <v>0</v>
      </c>
      <c r="R272" s="61">
        <f>IF(AND($C272&lt;R$257,COUNT($E272:Q272)&lt;$D$255),$D272*(1-$I$3)/$D$255,"")</f>
        <v>0</v>
      </c>
      <c r="S272" s="61">
        <f>IF(AND($C272&lt;S$257,COUNT($E272:R272)&lt;$D$255),$D272*(1-$I$3)/$D$255,"")</f>
        <v>0</v>
      </c>
      <c r="T272" s="61">
        <f>IF(AND($C272&lt;T$257,COUNT($E272:S272)&lt;$D$255),$D272*(1-$I$3)/$D$255,"")</f>
        <v>0</v>
      </c>
      <c r="U272" s="61">
        <f>IF(AND($C272&lt;U$257,COUNT($E272:T272)&lt;$D$255),$D272*(1-$I$3)/$D$255,"")</f>
        <v>0</v>
      </c>
      <c r="V272" s="61">
        <f>IF(AND($C272&lt;V$257,COUNT($E272:U272)&lt;$D$255),$D272*(1-$I$3)/$D$255,"")</f>
        <v>0</v>
      </c>
      <c r="W272" s="61">
        <f>IF(AND($C272&lt;W$257,COUNT($E272:V272)&lt;$D$255),$D272*(1-$I$3)/$D$255,"")</f>
        <v>0</v>
      </c>
      <c r="X272" s="61">
        <f>IF(AND($C272&lt;X$257,COUNT($E272:W272)&lt;$D$255),$D272*(1-$I$3)/$D$255,"")</f>
        <v>0</v>
      </c>
      <c r="Y272" s="61">
        <f t="shared" si="71"/>
        <v>0</v>
      </c>
    </row>
    <row r="273" spans="1:25" x14ac:dyDescent="0.15">
      <c r="B273" s="69"/>
      <c r="C273" s="70">
        <v>39</v>
      </c>
      <c r="D273" s="60">
        <v>0</v>
      </c>
      <c r="E273" s="61" t="str">
        <f t="shared" si="70"/>
        <v/>
      </c>
      <c r="F273" s="61" t="str">
        <f>IF(AND($C273&lt;F$257,COUNT($E273:E273)&lt;$D$255),$D273*(1-$I$3)/$D$255,"")</f>
        <v/>
      </c>
      <c r="G273" s="61" t="str">
        <f>IF(AND($C273&lt;G$257,COUNT($E273:F273)&lt;$D$255),$D273*(1-$I$3)/$D$255,"")</f>
        <v/>
      </c>
      <c r="H273" s="61" t="str">
        <f>IF(AND($C273&lt;H$257,COUNT($E273:G273)&lt;$D$255),$D273*(1-$I$3)/$D$255,"")</f>
        <v/>
      </c>
      <c r="I273" s="61" t="str">
        <f>IF(AND($C273&lt;I$257,COUNT($E273:H273)&lt;$D$255),$D273*(1-$I$3)/$D$255,"")</f>
        <v/>
      </c>
      <c r="J273" s="61" t="str">
        <f>IF(AND($C273&lt;J$257,COUNT($E273:I273)&lt;$D$255),$D273*(1-$I$3)/$D$255,"")</f>
        <v/>
      </c>
      <c r="K273" s="61" t="str">
        <f>IF(AND($C273&lt;K$257,COUNT($E273:J273)&lt;$D$255),$D273*(1-$I$3)/$D$255,"")</f>
        <v/>
      </c>
      <c r="L273" s="61" t="str">
        <f>IF(AND($C273&lt;L$257,COUNT($E273:K273)&lt;$D$255),$D273*(1-$I$3)/$D$255,"")</f>
        <v/>
      </c>
      <c r="M273" s="61" t="str">
        <f>IF(AND($C273&lt;M$257,COUNT($E273:L273)&lt;$D$255),$D273*(1-$I$3)/$D$255,"")</f>
        <v/>
      </c>
      <c r="N273" s="61" t="str">
        <f>IF(AND($C273&lt;N$257,COUNT($E273:M273)&lt;$D$255),$D273*(1-$I$3)/$D$255,"")</f>
        <v/>
      </c>
      <c r="O273" s="61">
        <f>IF(AND($C273&lt;O$257,COUNT($E273:N273)&lt;$D$255),$D273*(1-$I$3)/$D$255,"")</f>
        <v>0</v>
      </c>
      <c r="P273" s="61">
        <f>IF(AND($C273&lt;P$257,COUNT($E273:O273)&lt;$D$255),$D273*(1-$I$3)/$D$255,"")</f>
        <v>0</v>
      </c>
      <c r="Q273" s="61">
        <f>IF(AND($C273&lt;Q$257,COUNT($E273:P273)&lt;$D$255),$D273*(1-$I$3)/$D$255,"")</f>
        <v>0</v>
      </c>
      <c r="R273" s="61">
        <f>IF(AND($C273&lt;R$257,COUNT($E273:Q273)&lt;$D$255),$D273*(1-$I$3)/$D$255,"")</f>
        <v>0</v>
      </c>
      <c r="S273" s="61">
        <f>IF(AND($C273&lt;S$257,COUNT($E273:R273)&lt;$D$255),$D273*(1-$I$3)/$D$255,"")</f>
        <v>0</v>
      </c>
      <c r="T273" s="61">
        <f>IF(AND($C273&lt;T$257,COUNT($E273:S273)&lt;$D$255),$D273*(1-$I$3)/$D$255,"")</f>
        <v>0</v>
      </c>
      <c r="U273" s="61">
        <f>IF(AND($C273&lt;U$257,COUNT($E273:T273)&lt;$D$255),$D273*(1-$I$3)/$D$255,"")</f>
        <v>0</v>
      </c>
      <c r="V273" s="61">
        <f>IF(AND($C273&lt;V$257,COUNT($E273:U273)&lt;$D$255),$D273*(1-$I$3)/$D$255,"")</f>
        <v>0</v>
      </c>
      <c r="W273" s="61">
        <f>IF(AND($C273&lt;W$257,COUNT($E273:V273)&lt;$D$255),$D273*(1-$I$3)/$D$255,"")</f>
        <v>0</v>
      </c>
      <c r="X273" s="61">
        <f>IF(AND($C273&lt;X$257,COUNT($E273:W273)&lt;$D$255),$D273*(1-$I$3)/$D$255,"")</f>
        <v>0</v>
      </c>
      <c r="Y273" s="61">
        <f t="shared" si="71"/>
        <v>0</v>
      </c>
    </row>
    <row r="274" spans="1:25" x14ac:dyDescent="0.15">
      <c r="B274" s="69"/>
      <c r="C274" s="70">
        <v>40</v>
      </c>
      <c r="D274" s="60">
        <v>0</v>
      </c>
      <c r="E274" s="61" t="str">
        <f t="shared" si="70"/>
        <v/>
      </c>
      <c r="F274" s="61" t="str">
        <f>IF(AND($C274&lt;F$257,COUNT($E274:E274)&lt;$D$255),$D274*(1-$I$3)/$D$255,"")</f>
        <v/>
      </c>
      <c r="G274" s="61" t="str">
        <f>IF(AND($C274&lt;G$257,COUNT($E274:F274)&lt;$D$255),$D274*(1-$I$3)/$D$255,"")</f>
        <v/>
      </c>
      <c r="H274" s="61" t="str">
        <f>IF(AND($C274&lt;H$257,COUNT($E274:G274)&lt;$D$255),$D274*(1-$I$3)/$D$255,"")</f>
        <v/>
      </c>
      <c r="I274" s="61" t="str">
        <f>IF(AND($C274&lt;I$257,COUNT($E274:H274)&lt;$D$255),$D274*(1-$I$3)/$D$255,"")</f>
        <v/>
      </c>
      <c r="J274" s="61" t="str">
        <f>IF(AND($C274&lt;J$257,COUNT($E274:I274)&lt;$D$255),$D274*(1-$I$3)/$D$255,"")</f>
        <v/>
      </c>
      <c r="K274" s="61" t="str">
        <f>IF(AND($C274&lt;K$257,COUNT($E274:J274)&lt;$D$255),$D274*(1-$I$3)/$D$255,"")</f>
        <v/>
      </c>
      <c r="L274" s="61" t="str">
        <f>IF(AND($C274&lt;L$257,COUNT($E274:K274)&lt;$D$255),$D274*(1-$I$3)/$D$255,"")</f>
        <v/>
      </c>
      <c r="M274" s="61" t="str">
        <f>IF(AND($C274&lt;M$257,COUNT($E274:L274)&lt;$D$255),$D274*(1-$I$3)/$D$255,"")</f>
        <v/>
      </c>
      <c r="N274" s="61" t="str">
        <f>IF(AND($C274&lt;N$257,COUNT($E274:M274)&lt;$D$255),$D274*(1-$I$3)/$D$255,"")</f>
        <v/>
      </c>
      <c r="O274" s="61" t="str">
        <f>IF(AND($C274&lt;O$257,COUNT($E274:N274)&lt;$D$255),$D274*(1-$I$3)/$D$255,"")</f>
        <v/>
      </c>
      <c r="P274" s="61">
        <f>IF(AND($C274&lt;P$257,COUNT($E274:O274)&lt;$D$255),$D274*(1-$I$3)/$D$255,"")</f>
        <v>0</v>
      </c>
      <c r="Q274" s="61">
        <f>IF(AND($C274&lt;Q$257,COUNT($E274:P274)&lt;$D$255),$D274*(1-$I$3)/$D$255,"")</f>
        <v>0</v>
      </c>
      <c r="R274" s="61">
        <f>IF(AND($C274&lt;R$257,COUNT($E274:Q274)&lt;$D$255),$D274*(1-$I$3)/$D$255,"")</f>
        <v>0</v>
      </c>
      <c r="S274" s="61">
        <f>IF(AND($C274&lt;S$257,COUNT($E274:R274)&lt;$D$255),$D274*(1-$I$3)/$D$255,"")</f>
        <v>0</v>
      </c>
      <c r="T274" s="61">
        <f>IF(AND($C274&lt;T$257,COUNT($E274:S274)&lt;$D$255),$D274*(1-$I$3)/$D$255,"")</f>
        <v>0</v>
      </c>
      <c r="U274" s="61">
        <f>IF(AND($C274&lt;U$257,COUNT($E274:T274)&lt;$D$255),$D274*(1-$I$3)/$D$255,"")</f>
        <v>0</v>
      </c>
      <c r="V274" s="61">
        <f>IF(AND($C274&lt;V$257,COUNT($E274:U274)&lt;$D$255),$D274*(1-$I$3)/$D$255,"")</f>
        <v>0</v>
      </c>
      <c r="W274" s="61">
        <f>IF(AND($C274&lt;W$257,COUNT($E274:V274)&lt;$D$255),$D274*(1-$I$3)/$D$255,"")</f>
        <v>0</v>
      </c>
      <c r="X274" s="61">
        <f>IF(AND($C274&lt;X$257,COUNT($E274:W274)&lt;$D$255),$D274*(1-$I$3)/$D$255,"")</f>
        <v>0</v>
      </c>
      <c r="Y274" s="61">
        <f t="shared" si="71"/>
        <v>0</v>
      </c>
    </row>
    <row r="275" spans="1:25" x14ac:dyDescent="0.15">
      <c r="B275" s="69"/>
      <c r="C275" s="70">
        <v>41</v>
      </c>
      <c r="D275" s="60">
        <v>0</v>
      </c>
      <c r="E275" s="61" t="str">
        <f t="shared" si="70"/>
        <v/>
      </c>
      <c r="F275" s="61" t="str">
        <f>IF(AND($C275&lt;F$257,COUNT($E275:E275)&lt;$D$255),$D275*(1-$I$3)/$D$255,"")</f>
        <v/>
      </c>
      <c r="G275" s="61" t="str">
        <f>IF(AND($C275&lt;G$257,COUNT($E275:F275)&lt;$D$255),$D275*(1-$I$3)/$D$255,"")</f>
        <v/>
      </c>
      <c r="H275" s="61" t="str">
        <f>IF(AND($C275&lt;H$257,COUNT($E275:G275)&lt;$D$255),$D275*(1-$I$3)/$D$255,"")</f>
        <v/>
      </c>
      <c r="I275" s="61" t="str">
        <f>IF(AND($C275&lt;I$257,COUNT($E275:H275)&lt;$D$255),$D275*(1-$I$3)/$D$255,"")</f>
        <v/>
      </c>
      <c r="J275" s="61" t="str">
        <f>IF(AND($C275&lt;J$257,COUNT($E275:I275)&lt;$D$255),$D275*(1-$I$3)/$D$255,"")</f>
        <v/>
      </c>
      <c r="K275" s="61" t="str">
        <f>IF(AND($C275&lt;K$257,COUNT($E275:J275)&lt;$D$255),$D275*(1-$I$3)/$D$255,"")</f>
        <v/>
      </c>
      <c r="L275" s="61" t="str">
        <f>IF(AND($C275&lt;L$257,COUNT($E275:K275)&lt;$D$255),$D275*(1-$I$3)/$D$255,"")</f>
        <v/>
      </c>
      <c r="M275" s="61" t="str">
        <f>IF(AND($C275&lt;M$257,COUNT($E275:L275)&lt;$D$255),$D275*(1-$I$3)/$D$255,"")</f>
        <v/>
      </c>
      <c r="N275" s="61" t="str">
        <f>IF(AND($C275&lt;N$257,COUNT($E275:M275)&lt;$D$255),$D275*(1-$I$3)/$D$255,"")</f>
        <v/>
      </c>
      <c r="O275" s="61" t="str">
        <f>IF(AND($C275&lt;O$257,COUNT($E275:N275)&lt;$D$255),$D275*(1-$I$3)/$D$255,"")</f>
        <v/>
      </c>
      <c r="P275" s="61" t="str">
        <f>IF(AND($C275&lt;P$257,COUNT($E275:O275)&lt;$D$255),$D275*(1-$I$3)/$D$255,"")</f>
        <v/>
      </c>
      <c r="Q275" s="61">
        <f>IF(AND($C275&lt;Q$257,COUNT($E275:P275)&lt;$D$255),$D275*(1-$I$3)/$D$255,"")</f>
        <v>0</v>
      </c>
      <c r="R275" s="61">
        <f>IF(AND($C275&lt;R$257,COUNT($E275:Q275)&lt;$D$255),$D275*(1-$I$3)/$D$255,"")</f>
        <v>0</v>
      </c>
      <c r="S275" s="61">
        <f>IF(AND($C275&lt;S$257,COUNT($E275:R275)&lt;$D$255),$D275*(1-$I$3)/$D$255,"")</f>
        <v>0</v>
      </c>
      <c r="T275" s="61">
        <f>IF(AND($C275&lt;T$257,COUNT($E275:S275)&lt;$D$255),$D275*(1-$I$3)/$D$255,"")</f>
        <v>0</v>
      </c>
      <c r="U275" s="61">
        <f>IF(AND($C275&lt;U$257,COUNT($E275:T275)&lt;$D$255),$D275*(1-$I$3)/$D$255,"")</f>
        <v>0</v>
      </c>
      <c r="V275" s="61">
        <f>IF(AND($C275&lt;V$257,COUNT($E275:U275)&lt;$D$255),$D275*(1-$I$3)/$D$255,"")</f>
        <v>0</v>
      </c>
      <c r="W275" s="61">
        <f>IF(AND($C275&lt;W$257,COUNT($E275:V275)&lt;$D$255),$D275*(1-$I$3)/$D$255,"")</f>
        <v>0</v>
      </c>
      <c r="X275" s="61">
        <f>IF(AND($C275&lt;X$257,COUNT($E275:W275)&lt;$D$255),$D275*(1-$I$3)/$D$255,"")</f>
        <v>0</v>
      </c>
      <c r="Y275" s="61">
        <f t="shared" si="71"/>
        <v>0</v>
      </c>
    </row>
    <row r="276" spans="1:25" x14ac:dyDescent="0.15">
      <c r="B276" s="69"/>
      <c r="C276" s="70">
        <v>42</v>
      </c>
      <c r="D276" s="60">
        <v>0</v>
      </c>
      <c r="E276" s="61" t="str">
        <f t="shared" si="70"/>
        <v/>
      </c>
      <c r="F276" s="61" t="str">
        <f>IF(AND($C276&lt;F$257,COUNT($E276:E276)&lt;$D$255),$D276*(1-$I$3)/$D$255,"")</f>
        <v/>
      </c>
      <c r="G276" s="61" t="str">
        <f>IF(AND($C276&lt;G$257,COUNT($E276:F276)&lt;$D$255),$D276*(1-$I$3)/$D$255,"")</f>
        <v/>
      </c>
      <c r="H276" s="61" t="str">
        <f>IF(AND($C276&lt;H$257,COUNT($E276:G276)&lt;$D$255),$D276*(1-$I$3)/$D$255,"")</f>
        <v/>
      </c>
      <c r="I276" s="61" t="str">
        <f>IF(AND($C276&lt;I$257,COUNT($E276:H276)&lt;$D$255),$D276*(1-$I$3)/$D$255,"")</f>
        <v/>
      </c>
      <c r="J276" s="61" t="str">
        <f>IF(AND($C276&lt;J$257,COUNT($E276:I276)&lt;$D$255),$D276*(1-$I$3)/$D$255,"")</f>
        <v/>
      </c>
      <c r="K276" s="61" t="str">
        <f>IF(AND($C276&lt;K$257,COUNT($E276:J276)&lt;$D$255),$D276*(1-$I$3)/$D$255,"")</f>
        <v/>
      </c>
      <c r="L276" s="61" t="str">
        <f>IF(AND($C276&lt;L$257,COUNT($E276:K276)&lt;$D$255),$D276*(1-$I$3)/$D$255,"")</f>
        <v/>
      </c>
      <c r="M276" s="61" t="str">
        <f>IF(AND($C276&lt;M$257,COUNT($E276:L276)&lt;$D$255),$D276*(1-$I$3)/$D$255,"")</f>
        <v/>
      </c>
      <c r="N276" s="61" t="str">
        <f>IF(AND($C276&lt;N$257,COUNT($E276:M276)&lt;$D$255),$D276*(1-$I$3)/$D$255,"")</f>
        <v/>
      </c>
      <c r="O276" s="61" t="str">
        <f>IF(AND($C276&lt;O$257,COUNT($E276:N276)&lt;$D$255),$D276*(1-$I$3)/$D$255,"")</f>
        <v/>
      </c>
      <c r="P276" s="61" t="str">
        <f>IF(AND($C276&lt;P$257,COUNT($E276:O276)&lt;$D$255),$D276*(1-$I$3)/$D$255,"")</f>
        <v/>
      </c>
      <c r="Q276" s="61" t="str">
        <f>IF(AND($C276&lt;Q$257,COUNT($E276:P276)&lt;$D$255),$D276*(1-$I$3)/$D$255,"")</f>
        <v/>
      </c>
      <c r="R276" s="61">
        <f>IF(AND($C276&lt;R$257,COUNT($E276:Q276)&lt;$D$255),$D276*(1-$I$3)/$D$255,"")</f>
        <v>0</v>
      </c>
      <c r="S276" s="61">
        <f>IF(AND($C276&lt;S$257,COUNT($E276:R276)&lt;$D$255),$D276*(1-$I$3)/$D$255,"")</f>
        <v>0</v>
      </c>
      <c r="T276" s="61">
        <f>IF(AND($C276&lt;T$257,COUNT($E276:S276)&lt;$D$255),$D276*(1-$I$3)/$D$255,"")</f>
        <v>0</v>
      </c>
      <c r="U276" s="61">
        <f>IF(AND($C276&lt;U$257,COUNT($E276:T276)&lt;$D$255),$D276*(1-$I$3)/$D$255,"")</f>
        <v>0</v>
      </c>
      <c r="V276" s="61">
        <f>IF(AND($C276&lt;V$257,COUNT($E276:U276)&lt;$D$255),$D276*(1-$I$3)/$D$255,"")</f>
        <v>0</v>
      </c>
      <c r="W276" s="61">
        <f>IF(AND($C276&lt;W$257,COUNT($E276:V276)&lt;$D$255),$D276*(1-$I$3)/$D$255,"")</f>
        <v>0</v>
      </c>
      <c r="X276" s="61">
        <f>IF(AND($C276&lt;X$257,COUNT($E276:W276)&lt;$D$255),$D276*(1-$I$3)/$D$255,"")</f>
        <v>0</v>
      </c>
      <c r="Y276" s="61">
        <f t="shared" si="71"/>
        <v>0</v>
      </c>
    </row>
    <row r="277" spans="1:25" x14ac:dyDescent="0.15">
      <c r="B277" s="69"/>
      <c r="C277" s="70">
        <v>43</v>
      </c>
      <c r="D277" s="60">
        <v>0</v>
      </c>
      <c r="E277" s="61" t="str">
        <f t="shared" si="70"/>
        <v/>
      </c>
      <c r="F277" s="61" t="str">
        <f>IF(AND($C277&lt;F$257,COUNT($E277:E277)&lt;$D$255),$D277*(1-$I$3)/$D$255,"")</f>
        <v/>
      </c>
      <c r="G277" s="61" t="str">
        <f>IF(AND($C277&lt;G$257,COUNT($E277:F277)&lt;$D$255),$D277*(1-$I$3)/$D$255,"")</f>
        <v/>
      </c>
      <c r="H277" s="61" t="str">
        <f>IF(AND($C277&lt;H$257,COUNT($E277:G277)&lt;$D$255),$D277*(1-$I$3)/$D$255,"")</f>
        <v/>
      </c>
      <c r="I277" s="61" t="str">
        <f>IF(AND($C277&lt;I$257,COUNT($E277:H277)&lt;$D$255),$D277*(1-$I$3)/$D$255,"")</f>
        <v/>
      </c>
      <c r="J277" s="61" t="str">
        <f>IF(AND($C277&lt;J$257,COUNT($E277:I277)&lt;$D$255),$D277*(1-$I$3)/$D$255,"")</f>
        <v/>
      </c>
      <c r="K277" s="61" t="str">
        <f>IF(AND($C277&lt;K$257,COUNT($E277:J277)&lt;$D$255),$D277*(1-$I$3)/$D$255,"")</f>
        <v/>
      </c>
      <c r="L277" s="61" t="str">
        <f>IF(AND($C277&lt;L$257,COUNT($E277:K277)&lt;$D$255),$D277*(1-$I$3)/$D$255,"")</f>
        <v/>
      </c>
      <c r="M277" s="61" t="str">
        <f>IF(AND($C277&lt;M$257,COUNT($E277:L277)&lt;$D$255),$D277*(1-$I$3)/$D$255,"")</f>
        <v/>
      </c>
      <c r="N277" s="61" t="str">
        <f>IF(AND($C277&lt;N$257,COUNT($E277:M277)&lt;$D$255),$D277*(1-$I$3)/$D$255,"")</f>
        <v/>
      </c>
      <c r="O277" s="61" t="str">
        <f>IF(AND($C277&lt;O$257,COUNT($E277:N277)&lt;$D$255),$D277*(1-$I$3)/$D$255,"")</f>
        <v/>
      </c>
      <c r="P277" s="61" t="str">
        <f>IF(AND($C277&lt;P$257,COUNT($E277:O277)&lt;$D$255),$D277*(1-$I$3)/$D$255,"")</f>
        <v/>
      </c>
      <c r="Q277" s="61" t="str">
        <f>IF(AND($C277&lt;Q$257,COUNT($E277:P277)&lt;$D$255),$D277*(1-$I$3)/$D$255,"")</f>
        <v/>
      </c>
      <c r="R277" s="61" t="str">
        <f>IF(AND($C277&lt;R$257,COUNT($E277:Q277)&lt;$D$255),$D277*(1-$I$3)/$D$255,"")</f>
        <v/>
      </c>
      <c r="S277" s="61">
        <f>IF(AND($C277&lt;S$257,COUNT($E277:R277)&lt;$D$255),$D277*(1-$I$3)/$D$255,"")</f>
        <v>0</v>
      </c>
      <c r="T277" s="61">
        <f>IF(AND($C277&lt;T$257,COUNT($E277:S277)&lt;$D$255),$D277*(1-$I$3)/$D$255,"")</f>
        <v>0</v>
      </c>
      <c r="U277" s="61">
        <f>IF(AND($C277&lt;U$257,COUNT($E277:T277)&lt;$D$255),$D277*(1-$I$3)/$D$255,"")</f>
        <v>0</v>
      </c>
      <c r="V277" s="61">
        <f>IF(AND($C277&lt;V$257,COUNT($E277:U277)&lt;$D$255),$D277*(1-$I$3)/$D$255,"")</f>
        <v>0</v>
      </c>
      <c r="W277" s="61">
        <f>IF(AND($C277&lt;W$257,COUNT($E277:V277)&lt;$D$255),$D277*(1-$I$3)/$D$255,"")</f>
        <v>0</v>
      </c>
      <c r="X277" s="61">
        <f>IF(AND($C277&lt;X$257,COUNT($E277:W277)&lt;$D$255),$D277*(1-$I$3)/$D$255,"")</f>
        <v>0</v>
      </c>
      <c r="Y277" s="61">
        <f t="shared" si="71"/>
        <v>0</v>
      </c>
    </row>
    <row r="278" spans="1:25" x14ac:dyDescent="0.15">
      <c r="B278" s="69"/>
      <c r="C278" s="70">
        <v>44</v>
      </c>
      <c r="D278" s="60">
        <v>0</v>
      </c>
      <c r="E278" s="61" t="str">
        <f t="shared" si="70"/>
        <v/>
      </c>
      <c r="F278" s="61" t="str">
        <f>IF(AND($C278&lt;F$257,COUNT($E278:E278)&lt;$D$255),$D278*(1-$I$3)/$D$255,"")</f>
        <v/>
      </c>
      <c r="G278" s="61" t="str">
        <f>IF(AND($C278&lt;G$257,COUNT($E278:F278)&lt;$D$255),$D278*(1-$I$3)/$D$255,"")</f>
        <v/>
      </c>
      <c r="H278" s="61" t="str">
        <f>IF(AND($C278&lt;H$257,COUNT($E278:G278)&lt;$D$255),$D278*(1-$I$3)/$D$255,"")</f>
        <v/>
      </c>
      <c r="I278" s="61" t="str">
        <f>IF(AND($C278&lt;I$257,COUNT($E278:H278)&lt;$D$255),$D278*(1-$I$3)/$D$255,"")</f>
        <v/>
      </c>
      <c r="J278" s="61" t="str">
        <f>IF(AND($C278&lt;J$257,COUNT($E278:I278)&lt;$D$255),$D278*(1-$I$3)/$D$255,"")</f>
        <v/>
      </c>
      <c r="K278" s="61" t="str">
        <f>IF(AND($C278&lt;K$257,COUNT($E278:J278)&lt;$D$255),$D278*(1-$I$3)/$D$255,"")</f>
        <v/>
      </c>
      <c r="L278" s="61" t="str">
        <f>IF(AND($C278&lt;L$257,COUNT($E278:K278)&lt;$D$255),$D278*(1-$I$3)/$D$255,"")</f>
        <v/>
      </c>
      <c r="M278" s="61" t="str">
        <f>IF(AND($C278&lt;M$257,COUNT($E278:L278)&lt;$D$255),$D278*(1-$I$3)/$D$255,"")</f>
        <v/>
      </c>
      <c r="N278" s="61" t="str">
        <f>IF(AND($C278&lt;N$257,COUNT($E278:M278)&lt;$D$255),$D278*(1-$I$3)/$D$255,"")</f>
        <v/>
      </c>
      <c r="O278" s="61" t="str">
        <f>IF(AND($C278&lt;O$257,COUNT($E278:N278)&lt;$D$255),$D278*(1-$I$3)/$D$255,"")</f>
        <v/>
      </c>
      <c r="P278" s="61" t="str">
        <f>IF(AND($C278&lt;P$257,COUNT($E278:O278)&lt;$D$255),$D278*(1-$I$3)/$D$255,"")</f>
        <v/>
      </c>
      <c r="Q278" s="61" t="str">
        <f>IF(AND($C278&lt;Q$257,COUNT($E278:P278)&lt;$D$255),$D278*(1-$I$3)/$D$255,"")</f>
        <v/>
      </c>
      <c r="R278" s="61" t="str">
        <f>IF(AND($C278&lt;R$257,COUNT($E278:Q278)&lt;$D$255),$D278*(1-$I$3)/$D$255,"")</f>
        <v/>
      </c>
      <c r="S278" s="61" t="str">
        <f>IF(AND($C278&lt;S$257,COUNT($E278:R278)&lt;$D$255),$D278*(1-$I$3)/$D$255,"")</f>
        <v/>
      </c>
      <c r="T278" s="61">
        <f>IF(AND($C278&lt;T$257,COUNT($E278:S278)&lt;$D$255),$D278*(1-$I$3)/$D$255,"")</f>
        <v>0</v>
      </c>
      <c r="U278" s="61">
        <f>IF(AND($C278&lt;U$257,COUNT($E278:T278)&lt;$D$255),$D278*(1-$I$3)/$D$255,"")</f>
        <v>0</v>
      </c>
      <c r="V278" s="61">
        <f>IF(AND($C278&lt;V$257,COUNT($E278:U278)&lt;$D$255),$D278*(1-$I$3)/$D$255,"")</f>
        <v>0</v>
      </c>
      <c r="W278" s="61">
        <f>IF(AND($C278&lt;W$257,COUNT($E278:V278)&lt;$D$255),$D278*(1-$I$3)/$D$255,"")</f>
        <v>0</v>
      </c>
      <c r="X278" s="61">
        <f>IF(AND($C278&lt;X$257,COUNT($E278:W278)&lt;$D$255),$D278*(1-$I$3)/$D$255,"")</f>
        <v>0</v>
      </c>
      <c r="Y278" s="61">
        <f t="shared" si="71"/>
        <v>0</v>
      </c>
    </row>
    <row r="279" spans="1:25" x14ac:dyDescent="0.15">
      <c r="B279" s="69"/>
      <c r="C279" s="70">
        <v>45</v>
      </c>
      <c r="D279" s="60">
        <v>0</v>
      </c>
      <c r="E279" s="61" t="str">
        <f t="shared" si="70"/>
        <v/>
      </c>
      <c r="F279" s="61" t="str">
        <f>IF(AND($C279&lt;F$257,COUNT($E279:E279)&lt;$D$255),$D279*(1-$I$3)/$D$255,"")</f>
        <v/>
      </c>
      <c r="G279" s="61" t="str">
        <f>IF(AND($C279&lt;G$257,COUNT($E279:F279)&lt;$D$255),$D279*(1-$I$3)/$D$255,"")</f>
        <v/>
      </c>
      <c r="H279" s="61" t="str">
        <f>IF(AND($C279&lt;H$257,COUNT($E279:G279)&lt;$D$255),$D279*(1-$I$3)/$D$255,"")</f>
        <v/>
      </c>
      <c r="I279" s="61" t="str">
        <f>IF(AND($C279&lt;I$257,COUNT($E279:H279)&lt;$D$255),$D279*(1-$I$3)/$D$255,"")</f>
        <v/>
      </c>
      <c r="J279" s="61" t="str">
        <f>IF(AND($C279&lt;J$257,COUNT($E279:I279)&lt;$D$255),$D279*(1-$I$3)/$D$255,"")</f>
        <v/>
      </c>
      <c r="K279" s="61" t="str">
        <f>IF(AND($C279&lt;K$257,COUNT($E279:J279)&lt;$D$255),$D279*(1-$I$3)/$D$255,"")</f>
        <v/>
      </c>
      <c r="L279" s="61" t="str">
        <f>IF(AND($C279&lt;L$257,COUNT($E279:K279)&lt;$D$255),$D279*(1-$I$3)/$D$255,"")</f>
        <v/>
      </c>
      <c r="M279" s="61" t="str">
        <f>IF(AND($C279&lt;M$257,COUNT($E279:L279)&lt;$D$255),$D279*(1-$I$3)/$D$255,"")</f>
        <v/>
      </c>
      <c r="N279" s="61" t="str">
        <f>IF(AND($C279&lt;N$257,COUNT($E279:M279)&lt;$D$255),$D279*(1-$I$3)/$D$255,"")</f>
        <v/>
      </c>
      <c r="O279" s="61" t="str">
        <f>IF(AND($C279&lt;O$257,COUNT($E279:N279)&lt;$D$255),$D279*(1-$I$3)/$D$255,"")</f>
        <v/>
      </c>
      <c r="P279" s="61" t="str">
        <f>IF(AND($C279&lt;P$257,COUNT($E279:O279)&lt;$D$255),$D279*(1-$I$3)/$D$255,"")</f>
        <v/>
      </c>
      <c r="Q279" s="61" t="str">
        <f>IF(AND($C279&lt;Q$257,COUNT($E279:P279)&lt;$D$255),$D279*(1-$I$3)/$D$255,"")</f>
        <v/>
      </c>
      <c r="R279" s="61" t="str">
        <f>IF(AND($C279&lt;R$257,COUNT($E279:Q279)&lt;$D$255),$D279*(1-$I$3)/$D$255,"")</f>
        <v/>
      </c>
      <c r="S279" s="61" t="str">
        <f>IF(AND($C279&lt;S$257,COUNT($E279:R279)&lt;$D$255),$D279*(1-$I$3)/$D$255,"")</f>
        <v/>
      </c>
      <c r="T279" s="61" t="str">
        <f>IF(AND($C279&lt;T$257,COUNT($E279:S279)&lt;$D$255),$D279*(1-$I$3)/$D$255,"")</f>
        <v/>
      </c>
      <c r="U279" s="61">
        <f>IF(AND($C279&lt;U$257,COUNT($E279:T279)&lt;$D$255),$D279*(1-$I$3)/$D$255,"")</f>
        <v>0</v>
      </c>
      <c r="V279" s="61">
        <f>IF(AND($C279&lt;V$257,COUNT($E279:U279)&lt;$D$255),$D279*(1-$I$3)/$D$255,"")</f>
        <v>0</v>
      </c>
      <c r="W279" s="61">
        <f>IF(AND($C279&lt;W$257,COUNT($E279:V279)&lt;$D$255),$D279*(1-$I$3)/$D$255,"")</f>
        <v>0</v>
      </c>
      <c r="X279" s="61">
        <f>IF(AND($C279&lt;X$257,COUNT($E279:W279)&lt;$D$255),$D279*(1-$I$3)/$D$255,"")</f>
        <v>0</v>
      </c>
      <c r="Y279" s="61">
        <f t="shared" si="71"/>
        <v>0</v>
      </c>
    </row>
    <row r="280" spans="1:25" x14ac:dyDescent="0.15">
      <c r="B280" s="69"/>
      <c r="C280" s="70">
        <v>46</v>
      </c>
      <c r="D280" s="60">
        <v>0</v>
      </c>
      <c r="E280" s="61" t="str">
        <f t="shared" si="70"/>
        <v/>
      </c>
      <c r="F280" s="61" t="str">
        <f>IF(AND($C280&lt;F$257,COUNT($E280:E280)&lt;$D$255),$D280*(1-$I$3)/$D$255,"")</f>
        <v/>
      </c>
      <c r="G280" s="61" t="str">
        <f>IF(AND($C280&lt;G$257,COUNT($E280:F280)&lt;$D$255),$D280*(1-$I$3)/$D$255,"")</f>
        <v/>
      </c>
      <c r="H280" s="61" t="str">
        <f>IF(AND($C280&lt;H$257,COUNT($E280:G280)&lt;$D$255),$D280*(1-$I$3)/$D$255,"")</f>
        <v/>
      </c>
      <c r="I280" s="61" t="str">
        <f>IF(AND($C280&lt;I$257,COUNT($E280:H280)&lt;$D$255),$D280*(1-$I$3)/$D$255,"")</f>
        <v/>
      </c>
      <c r="J280" s="61" t="str">
        <f>IF(AND($C280&lt;J$257,COUNT($E280:I280)&lt;$D$255),$D280*(1-$I$3)/$D$255,"")</f>
        <v/>
      </c>
      <c r="K280" s="61" t="str">
        <f>IF(AND($C280&lt;K$257,COUNT($E280:J280)&lt;$D$255),$D280*(1-$I$3)/$D$255,"")</f>
        <v/>
      </c>
      <c r="L280" s="61" t="str">
        <f>IF(AND($C280&lt;L$257,COUNT($E280:K280)&lt;$D$255),$D280*(1-$I$3)/$D$255,"")</f>
        <v/>
      </c>
      <c r="M280" s="61" t="str">
        <f>IF(AND($C280&lt;M$257,COUNT($E280:L280)&lt;$D$255),$D280*(1-$I$3)/$D$255,"")</f>
        <v/>
      </c>
      <c r="N280" s="61" t="str">
        <f>IF(AND($C280&lt;N$257,COUNT($E280:M280)&lt;$D$255),$D280*(1-$I$3)/$D$255,"")</f>
        <v/>
      </c>
      <c r="O280" s="61" t="str">
        <f>IF(AND($C280&lt;O$257,COUNT($E280:N280)&lt;$D$255),$D280*(1-$I$3)/$D$255,"")</f>
        <v/>
      </c>
      <c r="P280" s="61" t="str">
        <f>IF(AND($C280&lt;P$257,COUNT($E280:O280)&lt;$D$255),$D280*(1-$I$3)/$D$255,"")</f>
        <v/>
      </c>
      <c r="Q280" s="61" t="str">
        <f>IF(AND($C280&lt;Q$257,COUNT($E280:P280)&lt;$D$255),$D280*(1-$I$3)/$D$255,"")</f>
        <v/>
      </c>
      <c r="R280" s="61" t="str">
        <f>IF(AND($C280&lt;R$257,COUNT($E280:Q280)&lt;$D$255),$D280*(1-$I$3)/$D$255,"")</f>
        <v/>
      </c>
      <c r="S280" s="61" t="str">
        <f>IF(AND($C280&lt;S$257,COUNT($E280:R280)&lt;$D$255),$D280*(1-$I$3)/$D$255,"")</f>
        <v/>
      </c>
      <c r="T280" s="61" t="str">
        <f>IF(AND($C280&lt;T$257,COUNT($E280:S280)&lt;$D$255),$D280*(1-$I$3)/$D$255,"")</f>
        <v/>
      </c>
      <c r="U280" s="61" t="str">
        <f>IF(AND($C280&lt;U$257,COUNT($E280:T280)&lt;$D$255),$D280*(1-$I$3)/$D$255,"")</f>
        <v/>
      </c>
      <c r="V280" s="61">
        <f>IF(AND($C280&lt;V$257,COUNT($E280:U280)&lt;$D$255),$D280*(1-$I$3)/$D$255,"")</f>
        <v>0</v>
      </c>
      <c r="W280" s="61">
        <f>IF(AND($C280&lt;W$257,COUNT($E280:V280)&lt;$D$255),$D280*(1-$I$3)/$D$255,"")</f>
        <v>0</v>
      </c>
      <c r="X280" s="61">
        <f>IF(AND($C280&lt;X$257,COUNT($E280:W280)&lt;$D$255),$D280*(1-$I$3)/$D$255,"")</f>
        <v>0</v>
      </c>
      <c r="Y280" s="61">
        <f t="shared" si="71"/>
        <v>0</v>
      </c>
    </row>
    <row r="281" spans="1:25" x14ac:dyDescent="0.15">
      <c r="B281" s="69"/>
      <c r="C281" s="70">
        <v>47</v>
      </c>
      <c r="D281" s="60">
        <v>0</v>
      </c>
      <c r="E281" s="61" t="str">
        <f t="shared" si="70"/>
        <v/>
      </c>
      <c r="F281" s="61" t="str">
        <f>IF(AND($C281&lt;F$257,COUNT($E281:E281)&lt;$D$255),$D281*(1-$I$3)/$D$255,"")</f>
        <v/>
      </c>
      <c r="G281" s="61" t="str">
        <f>IF(AND($C281&lt;G$257,COUNT($E281:F281)&lt;$D$255),$D281*(1-$I$3)/$D$255,"")</f>
        <v/>
      </c>
      <c r="H281" s="61" t="str">
        <f>IF(AND($C281&lt;H$257,COUNT($E281:G281)&lt;$D$255),$D281*(1-$I$3)/$D$255,"")</f>
        <v/>
      </c>
      <c r="I281" s="61" t="str">
        <f>IF(AND($C281&lt;I$257,COUNT($E281:H281)&lt;$D$255),$D281*(1-$I$3)/$D$255,"")</f>
        <v/>
      </c>
      <c r="J281" s="61" t="str">
        <f>IF(AND($C281&lt;J$257,COUNT($E281:I281)&lt;$D$255),$D281*(1-$I$3)/$D$255,"")</f>
        <v/>
      </c>
      <c r="K281" s="61" t="str">
        <f>IF(AND($C281&lt;K$257,COUNT($E281:J281)&lt;$D$255),$D281*(1-$I$3)/$D$255,"")</f>
        <v/>
      </c>
      <c r="L281" s="61" t="str">
        <f>IF(AND($C281&lt;L$257,COUNT($E281:K281)&lt;$D$255),$D281*(1-$I$3)/$D$255,"")</f>
        <v/>
      </c>
      <c r="M281" s="61" t="str">
        <f>IF(AND($C281&lt;M$257,COUNT($E281:L281)&lt;$D$255),$D281*(1-$I$3)/$D$255,"")</f>
        <v/>
      </c>
      <c r="N281" s="61" t="str">
        <f>IF(AND($C281&lt;N$257,COUNT($E281:M281)&lt;$D$255),$D281*(1-$I$3)/$D$255,"")</f>
        <v/>
      </c>
      <c r="O281" s="61" t="str">
        <f>IF(AND($C281&lt;O$257,COUNT($E281:N281)&lt;$D$255),$D281*(1-$I$3)/$D$255,"")</f>
        <v/>
      </c>
      <c r="P281" s="61" t="str">
        <f>IF(AND($C281&lt;P$257,COUNT($E281:O281)&lt;$D$255),$D281*(1-$I$3)/$D$255,"")</f>
        <v/>
      </c>
      <c r="Q281" s="61" t="str">
        <f>IF(AND($C281&lt;Q$257,COUNT($E281:P281)&lt;$D$255),$D281*(1-$I$3)/$D$255,"")</f>
        <v/>
      </c>
      <c r="R281" s="61" t="str">
        <f>IF(AND($C281&lt;R$257,COUNT($E281:Q281)&lt;$D$255),$D281*(1-$I$3)/$D$255,"")</f>
        <v/>
      </c>
      <c r="S281" s="61" t="str">
        <f>IF(AND($C281&lt;S$257,COUNT($E281:R281)&lt;$D$255),$D281*(1-$I$3)/$D$255,"")</f>
        <v/>
      </c>
      <c r="T281" s="61" t="str">
        <f>IF(AND($C281&lt;T$257,COUNT($E281:S281)&lt;$D$255),$D281*(1-$I$3)/$D$255,"")</f>
        <v/>
      </c>
      <c r="U281" s="61" t="str">
        <f>IF(AND($C281&lt;U$257,COUNT($E281:T281)&lt;$D$255),$D281*(1-$I$3)/$D$255,"")</f>
        <v/>
      </c>
      <c r="V281" s="61" t="str">
        <f>IF(AND($C281&lt;V$257,COUNT($E281:U281)&lt;$D$255),$D281*(1-$I$3)/$D$255,"")</f>
        <v/>
      </c>
      <c r="W281" s="61">
        <f>IF(AND($C281&lt;W$257,COUNT($E281:V281)&lt;$D$255),$D281*(1-$I$3)/$D$255,"")</f>
        <v>0</v>
      </c>
      <c r="X281" s="61">
        <f>IF(AND($C281&lt;X$257,COUNT($E281:W281)&lt;$D$255),$D281*(1-$I$3)/$D$255,"")</f>
        <v>0</v>
      </c>
      <c r="Y281" s="61">
        <f t="shared" si="71"/>
        <v>0</v>
      </c>
    </row>
    <row r="282" spans="1:25" x14ac:dyDescent="0.15">
      <c r="B282" s="69"/>
      <c r="C282" s="70">
        <v>48</v>
      </c>
      <c r="D282" s="60">
        <v>0</v>
      </c>
      <c r="E282" s="61" t="str">
        <f t="shared" si="70"/>
        <v/>
      </c>
      <c r="F282" s="61" t="str">
        <f>IF(AND($C282&lt;F$257,COUNT($E282:E282)&lt;$D$255),$D282*(1-$I$3)/$D$255,"")</f>
        <v/>
      </c>
      <c r="G282" s="61" t="str">
        <f>IF(AND($C282&lt;G$257,COUNT($E282:F282)&lt;$D$255),$D282*(1-$I$3)/$D$255,"")</f>
        <v/>
      </c>
      <c r="H282" s="61" t="str">
        <f>IF(AND($C282&lt;H$257,COUNT($E282:G282)&lt;$D$255),$D282*(1-$I$3)/$D$255,"")</f>
        <v/>
      </c>
      <c r="I282" s="61" t="str">
        <f>IF(AND($C282&lt;I$257,COUNT($E282:H282)&lt;$D$255),$D282*(1-$I$3)/$D$255,"")</f>
        <v/>
      </c>
      <c r="J282" s="61" t="str">
        <f>IF(AND($C282&lt;J$257,COUNT($E282:I282)&lt;$D$255),$D282*(1-$I$3)/$D$255,"")</f>
        <v/>
      </c>
      <c r="K282" s="61" t="str">
        <f>IF(AND($C282&lt;K$257,COUNT($E282:J282)&lt;$D$255),$D282*(1-$I$3)/$D$255,"")</f>
        <v/>
      </c>
      <c r="L282" s="61" t="str">
        <f>IF(AND($C282&lt;L$257,COUNT($E282:K282)&lt;$D$255),$D282*(1-$I$3)/$D$255,"")</f>
        <v/>
      </c>
      <c r="M282" s="61" t="str">
        <f>IF(AND($C282&lt;M$257,COUNT($E282:L282)&lt;$D$255),$D282*(1-$I$3)/$D$255,"")</f>
        <v/>
      </c>
      <c r="N282" s="61" t="str">
        <f>IF(AND($C282&lt;N$257,COUNT($E282:M282)&lt;$D$255),$D282*(1-$I$3)/$D$255,"")</f>
        <v/>
      </c>
      <c r="O282" s="61" t="str">
        <f>IF(AND($C282&lt;O$257,COUNT($E282:N282)&lt;$D$255),$D282*(1-$I$3)/$D$255,"")</f>
        <v/>
      </c>
      <c r="P282" s="61" t="str">
        <f>IF(AND($C282&lt;P$257,COUNT($E282:O282)&lt;$D$255),$D282*(1-$I$3)/$D$255,"")</f>
        <v/>
      </c>
      <c r="Q282" s="61" t="str">
        <f>IF(AND($C282&lt;Q$257,COUNT($E282:P282)&lt;$D$255),$D282*(1-$I$3)/$D$255,"")</f>
        <v/>
      </c>
      <c r="R282" s="61" t="str">
        <f>IF(AND($C282&lt;R$257,COUNT($E282:Q282)&lt;$D$255),$D282*(1-$I$3)/$D$255,"")</f>
        <v/>
      </c>
      <c r="S282" s="61" t="str">
        <f>IF(AND($C282&lt;S$257,COUNT($E282:R282)&lt;$D$255),$D282*(1-$I$3)/$D$255,"")</f>
        <v/>
      </c>
      <c r="T282" s="61" t="str">
        <f>IF(AND($C282&lt;T$257,COUNT($E282:S282)&lt;$D$255),$D282*(1-$I$3)/$D$255,"")</f>
        <v/>
      </c>
      <c r="U282" s="61" t="str">
        <f>IF(AND($C282&lt;U$257,COUNT($E282:T282)&lt;$D$255),$D282*(1-$I$3)/$D$255,"")</f>
        <v/>
      </c>
      <c r="V282" s="61" t="str">
        <f>IF(AND($C282&lt;V$257,COUNT($E282:U282)&lt;$D$255),$D282*(1-$I$3)/$D$255,"")</f>
        <v/>
      </c>
      <c r="W282" s="61" t="str">
        <f>IF(AND($C282&lt;W$257,COUNT($E282:V282)&lt;$D$255),$D282*(1-$I$3)/$D$255,"")</f>
        <v/>
      </c>
      <c r="X282" s="61">
        <f>IF(AND($C282&lt;X$257,COUNT($E282:W282)&lt;$D$255),$D282*(1-$I$3)/$D$255,"")</f>
        <v>0</v>
      </c>
      <c r="Y282" s="61">
        <f t="shared" si="71"/>
        <v>0</v>
      </c>
    </row>
    <row r="283" spans="1:25" x14ac:dyDescent="0.15">
      <c r="B283" s="76"/>
      <c r="C283" s="77">
        <v>49</v>
      </c>
      <c r="D283" s="62">
        <v>0</v>
      </c>
      <c r="E283" s="63" t="str">
        <f t="shared" si="70"/>
        <v/>
      </c>
      <c r="F283" s="63" t="str">
        <f>IF(AND($C283&lt;F$257,COUNT($E283:E283)&lt;$D$255),$D283*(1-$I$3)/$D$255,"")</f>
        <v/>
      </c>
      <c r="G283" s="63" t="str">
        <f>IF(AND($C283&lt;G$257,COUNT($E283:F283)&lt;$D$255),$D283*(1-$I$3)/$D$255,"")</f>
        <v/>
      </c>
      <c r="H283" s="63" t="str">
        <f>IF(AND($C283&lt;H$257,COUNT($E283:G283)&lt;$D$255),$D283*(1-$I$3)/$D$255,"")</f>
        <v/>
      </c>
      <c r="I283" s="63" t="str">
        <f>IF(AND($C283&lt;I$257,COUNT($E283:H283)&lt;$D$255),$D283*(1-$I$3)/$D$255,"")</f>
        <v/>
      </c>
      <c r="J283" s="63" t="str">
        <f>IF(AND($C283&lt;J$257,COUNT($E283:I283)&lt;$D$255),$D283*(1-$I$3)/$D$255,"")</f>
        <v/>
      </c>
      <c r="K283" s="63" t="str">
        <f>IF(AND($C283&lt;K$257,COUNT($E283:J283)&lt;$D$255),$D283*(1-$I$3)/$D$255,"")</f>
        <v/>
      </c>
      <c r="L283" s="63" t="str">
        <f>IF(AND($C283&lt;L$257,COUNT($E283:K283)&lt;$D$255),$D283*(1-$I$3)/$D$255,"")</f>
        <v/>
      </c>
      <c r="M283" s="63" t="str">
        <f>IF(AND($C283&lt;M$257,COUNT($E283:L283)&lt;$D$255),$D283*(1-$I$3)/$D$255,"")</f>
        <v/>
      </c>
      <c r="N283" s="63" t="str">
        <f>IF(AND($C283&lt;N$257,COUNT($E283:M283)&lt;$D$255),$D283*(1-$I$3)/$D$255,"")</f>
        <v/>
      </c>
      <c r="O283" s="63" t="str">
        <f>IF(AND($C283&lt;O$257,COUNT($E283:N283)&lt;$D$255),$D283*(1-$I$3)/$D$255,"")</f>
        <v/>
      </c>
      <c r="P283" s="63" t="str">
        <f>IF(AND($C283&lt;P$257,COUNT($E283:O283)&lt;$D$255),$D283*(1-$I$3)/$D$255,"")</f>
        <v/>
      </c>
      <c r="Q283" s="63" t="str">
        <f>IF(AND($C283&lt;Q$257,COUNT($E283:P283)&lt;$D$255),$D283*(1-$I$3)/$D$255,"")</f>
        <v/>
      </c>
      <c r="R283" s="63" t="str">
        <f>IF(AND($C283&lt;R$257,COUNT($E283:Q283)&lt;$D$255),$D283*(1-$I$3)/$D$255,"")</f>
        <v/>
      </c>
      <c r="S283" s="63" t="str">
        <f>IF(AND($C283&lt;S$257,COUNT($E283:R283)&lt;$D$255),$D283*(1-$I$3)/$D$255,"")</f>
        <v/>
      </c>
      <c r="T283" s="63" t="str">
        <f>IF(AND($C283&lt;T$257,COUNT($E283:S283)&lt;$D$255),$D283*(1-$I$3)/$D$255,"")</f>
        <v/>
      </c>
      <c r="U283" s="63" t="str">
        <f>IF(AND($C283&lt;U$257,COUNT($E283:T283)&lt;$D$255),$D283*(1-$I$3)/$D$255,"")</f>
        <v/>
      </c>
      <c r="V283" s="63" t="str">
        <f>IF(AND($C283&lt;V$257,COUNT($E283:U283)&lt;$D$255),$D283*(1-$I$3)/$D$255,"")</f>
        <v/>
      </c>
      <c r="W283" s="63" t="str">
        <f>IF(AND($C283&lt;W$257,COUNT($E283:V283)&lt;$D$255),$D283*(1-$I$3)/$D$255,"")</f>
        <v/>
      </c>
      <c r="X283" s="63" t="str">
        <f>IF(AND($C283&lt;X$257,COUNT($E283:W283)&lt;$D$255),$D283*(1-$I$3)/$D$255,"")</f>
        <v/>
      </c>
      <c r="Y283" s="63">
        <f t="shared" si="71"/>
        <v>0</v>
      </c>
    </row>
    <row r="284" spans="1:25" x14ac:dyDescent="0.15">
      <c r="Y284" s="53" t="s">
        <v>54</v>
      </c>
    </row>
    <row r="285" spans="1:25" x14ac:dyDescent="0.15">
      <c r="A285" s="27" t="s">
        <v>102</v>
      </c>
      <c r="E285" s="14">
        <v>30</v>
      </c>
      <c r="F285" s="14">
        <f t="shared" ref="F285:X286" si="72">E285+1</f>
        <v>31</v>
      </c>
      <c r="G285" s="14">
        <f t="shared" si="72"/>
        <v>32</v>
      </c>
      <c r="H285" s="14">
        <f t="shared" si="72"/>
        <v>33</v>
      </c>
      <c r="I285" s="14">
        <f t="shared" si="72"/>
        <v>34</v>
      </c>
      <c r="J285" s="14">
        <f t="shared" si="72"/>
        <v>35</v>
      </c>
      <c r="K285" s="14">
        <f t="shared" si="72"/>
        <v>36</v>
      </c>
      <c r="L285" s="14">
        <f t="shared" si="72"/>
        <v>37</v>
      </c>
      <c r="M285" s="14">
        <f t="shared" si="72"/>
        <v>38</v>
      </c>
      <c r="N285" s="14">
        <f t="shared" si="72"/>
        <v>39</v>
      </c>
      <c r="O285" s="14">
        <f t="shared" si="72"/>
        <v>40</v>
      </c>
      <c r="P285" s="14">
        <f t="shared" si="72"/>
        <v>41</v>
      </c>
      <c r="Q285" s="14">
        <f t="shared" si="72"/>
        <v>42</v>
      </c>
      <c r="R285" s="14">
        <f t="shared" si="72"/>
        <v>43</v>
      </c>
      <c r="S285" s="14">
        <f t="shared" si="72"/>
        <v>44</v>
      </c>
      <c r="T285" s="14">
        <f t="shared" si="72"/>
        <v>45</v>
      </c>
      <c r="U285" s="14">
        <f t="shared" si="72"/>
        <v>46</v>
      </c>
      <c r="V285" s="14">
        <f t="shared" si="72"/>
        <v>47</v>
      </c>
      <c r="W285" s="14">
        <f t="shared" si="72"/>
        <v>48</v>
      </c>
      <c r="X285" s="14">
        <f t="shared" si="72"/>
        <v>49</v>
      </c>
      <c r="Y285" s="10"/>
    </row>
    <row r="286" spans="1:25" x14ac:dyDescent="0.15">
      <c r="E286" s="8">
        <v>1</v>
      </c>
      <c r="F286" s="8">
        <f t="shared" si="72"/>
        <v>2</v>
      </c>
      <c r="G286" s="8">
        <f t="shared" si="72"/>
        <v>3</v>
      </c>
      <c r="H286" s="8">
        <f t="shared" si="72"/>
        <v>4</v>
      </c>
      <c r="I286" s="8">
        <f t="shared" si="72"/>
        <v>5</v>
      </c>
      <c r="J286" s="8">
        <f t="shared" si="72"/>
        <v>6</v>
      </c>
      <c r="K286" s="8">
        <f t="shared" si="72"/>
        <v>7</v>
      </c>
      <c r="L286" s="8">
        <f t="shared" si="72"/>
        <v>8</v>
      </c>
      <c r="M286" s="8">
        <f t="shared" si="72"/>
        <v>9</v>
      </c>
      <c r="N286" s="8">
        <f t="shared" si="72"/>
        <v>10</v>
      </c>
      <c r="O286" s="8">
        <f t="shared" si="72"/>
        <v>11</v>
      </c>
      <c r="P286" s="8">
        <f t="shared" si="72"/>
        <v>12</v>
      </c>
      <c r="Q286" s="8">
        <f t="shared" si="72"/>
        <v>13</v>
      </c>
      <c r="R286" s="8">
        <f t="shared" si="72"/>
        <v>14</v>
      </c>
      <c r="S286" s="8">
        <f t="shared" si="72"/>
        <v>15</v>
      </c>
      <c r="T286" s="8">
        <f t="shared" si="72"/>
        <v>16</v>
      </c>
      <c r="U286" s="8">
        <f t="shared" si="72"/>
        <v>17</v>
      </c>
      <c r="V286" s="8">
        <f t="shared" si="72"/>
        <v>18</v>
      </c>
      <c r="W286" s="8">
        <f t="shared" si="72"/>
        <v>19</v>
      </c>
      <c r="X286" s="8">
        <f t="shared" si="72"/>
        <v>20</v>
      </c>
      <c r="Y286" s="11" t="s">
        <v>29</v>
      </c>
    </row>
    <row r="287" spans="1:25" x14ac:dyDescent="0.15">
      <c r="B287" s="2"/>
      <c r="E287" s="9">
        <v>43555</v>
      </c>
      <c r="F287" s="9">
        <f t="shared" ref="F287:X287" si="73">DATE(YEAR(E287)+1,MONTH(E287),DAY(E287))</f>
        <v>43921</v>
      </c>
      <c r="G287" s="9">
        <f t="shared" si="73"/>
        <v>44286</v>
      </c>
      <c r="H287" s="9">
        <f t="shared" si="73"/>
        <v>44651</v>
      </c>
      <c r="I287" s="9">
        <f t="shared" si="73"/>
        <v>45016</v>
      </c>
      <c r="J287" s="9">
        <f t="shared" si="73"/>
        <v>45382</v>
      </c>
      <c r="K287" s="9">
        <f t="shared" si="73"/>
        <v>45747</v>
      </c>
      <c r="L287" s="9">
        <f t="shared" si="73"/>
        <v>46112</v>
      </c>
      <c r="M287" s="9">
        <f t="shared" si="73"/>
        <v>46477</v>
      </c>
      <c r="N287" s="9">
        <f t="shared" si="73"/>
        <v>46843</v>
      </c>
      <c r="O287" s="9">
        <f t="shared" si="73"/>
        <v>47208</v>
      </c>
      <c r="P287" s="9">
        <f t="shared" si="73"/>
        <v>47573</v>
      </c>
      <c r="Q287" s="9">
        <f t="shared" si="73"/>
        <v>47938</v>
      </c>
      <c r="R287" s="9">
        <f t="shared" si="73"/>
        <v>48304</v>
      </c>
      <c r="S287" s="9">
        <f t="shared" si="73"/>
        <v>48669</v>
      </c>
      <c r="T287" s="9">
        <f t="shared" si="73"/>
        <v>49034</v>
      </c>
      <c r="U287" s="9">
        <f t="shared" si="73"/>
        <v>49399</v>
      </c>
      <c r="V287" s="9">
        <f t="shared" si="73"/>
        <v>49765</v>
      </c>
      <c r="W287" s="9">
        <f t="shared" si="73"/>
        <v>50130</v>
      </c>
      <c r="X287" s="9">
        <f t="shared" si="73"/>
        <v>50495</v>
      </c>
      <c r="Y287" s="12"/>
    </row>
    <row r="288" spans="1:25" x14ac:dyDescent="0.15">
      <c r="B288" s="71"/>
      <c r="C288" s="72" t="s">
        <v>100</v>
      </c>
      <c r="D288" s="73"/>
      <c r="E288" s="61">
        <f t="shared" ref="E288:X288" si="74">E260</f>
        <v>0</v>
      </c>
      <c r="F288" s="61">
        <f t="shared" si="74"/>
        <v>0</v>
      </c>
      <c r="G288" s="61">
        <f t="shared" si="74"/>
        <v>0</v>
      </c>
      <c r="H288" s="61">
        <f t="shared" si="74"/>
        <v>0</v>
      </c>
      <c r="I288" s="61">
        <f t="shared" si="74"/>
        <v>0</v>
      </c>
      <c r="J288" s="61">
        <f t="shared" si="74"/>
        <v>0</v>
      </c>
      <c r="K288" s="61">
        <f t="shared" si="74"/>
        <v>0</v>
      </c>
      <c r="L288" s="61">
        <f t="shared" si="74"/>
        <v>0</v>
      </c>
      <c r="M288" s="61">
        <f t="shared" si="74"/>
        <v>0</v>
      </c>
      <c r="N288" s="61">
        <f t="shared" si="74"/>
        <v>0</v>
      </c>
      <c r="O288" s="61">
        <f t="shared" si="74"/>
        <v>0</v>
      </c>
      <c r="P288" s="61">
        <f t="shared" si="74"/>
        <v>0</v>
      </c>
      <c r="Q288" s="61">
        <f t="shared" si="74"/>
        <v>0</v>
      </c>
      <c r="R288" s="61">
        <f t="shared" si="74"/>
        <v>0</v>
      </c>
      <c r="S288" s="61">
        <f t="shared" si="74"/>
        <v>0</v>
      </c>
      <c r="T288" s="61">
        <f t="shared" si="74"/>
        <v>0</v>
      </c>
      <c r="U288" s="61">
        <f t="shared" si="74"/>
        <v>0</v>
      </c>
      <c r="V288" s="61">
        <f t="shared" si="74"/>
        <v>0</v>
      </c>
      <c r="W288" s="61">
        <f t="shared" si="74"/>
        <v>0</v>
      </c>
      <c r="X288" s="61">
        <f t="shared" si="74"/>
        <v>0</v>
      </c>
      <c r="Y288" s="61">
        <f>SUM(E288:X288)</f>
        <v>0</v>
      </c>
    </row>
    <row r="289" spans="2:25" x14ac:dyDescent="0.15">
      <c r="B289" s="69"/>
      <c r="C289" s="74" t="s">
        <v>101</v>
      </c>
      <c r="D289" s="75"/>
      <c r="E289" s="61">
        <f t="array" ref="E289:X289">TRANSPOSE(Y264:Y283)</f>
        <v>0</v>
      </c>
      <c r="F289" s="61">
        <v>0</v>
      </c>
      <c r="G289" s="61">
        <v>0</v>
      </c>
      <c r="H289" s="61">
        <v>0</v>
      </c>
      <c r="I289" s="61">
        <v>0</v>
      </c>
      <c r="J289" s="61">
        <v>0</v>
      </c>
      <c r="K289" s="61">
        <v>0</v>
      </c>
      <c r="L289" s="61">
        <v>0</v>
      </c>
      <c r="M289" s="61">
        <v>0</v>
      </c>
      <c r="N289" s="61">
        <v>0</v>
      </c>
      <c r="O289" s="61">
        <v>0</v>
      </c>
      <c r="P289" s="61">
        <v>0</v>
      </c>
      <c r="Q289" s="61">
        <v>0</v>
      </c>
      <c r="R289" s="61">
        <v>0</v>
      </c>
      <c r="S289" s="61">
        <v>0</v>
      </c>
      <c r="T289" s="61">
        <v>0</v>
      </c>
      <c r="U289" s="61">
        <v>0</v>
      </c>
      <c r="V289" s="61">
        <v>0</v>
      </c>
      <c r="W289" s="61">
        <v>0</v>
      </c>
      <c r="X289" s="61">
        <v>0</v>
      </c>
      <c r="Y289" s="61">
        <f>SUM(E289:X289)</f>
        <v>0</v>
      </c>
    </row>
    <row r="290" spans="2:25" x14ac:dyDescent="0.15">
      <c r="B290" s="69"/>
      <c r="C290" s="74" t="s">
        <v>50</v>
      </c>
      <c r="D290" s="6">
        <v>0.55000000000000004</v>
      </c>
      <c r="E290" s="61">
        <f t="shared" ref="E290:X290" si="75">E260*$D$290</f>
        <v>0</v>
      </c>
      <c r="F290" s="61">
        <f t="shared" si="75"/>
        <v>0</v>
      </c>
      <c r="G290" s="61">
        <f t="shared" si="75"/>
        <v>0</v>
      </c>
      <c r="H290" s="61">
        <f t="shared" si="75"/>
        <v>0</v>
      </c>
      <c r="I290" s="61">
        <f t="shared" si="75"/>
        <v>0</v>
      </c>
      <c r="J290" s="61">
        <f t="shared" si="75"/>
        <v>0</v>
      </c>
      <c r="K290" s="61">
        <f t="shared" si="75"/>
        <v>0</v>
      </c>
      <c r="L290" s="61">
        <f t="shared" si="75"/>
        <v>0</v>
      </c>
      <c r="M290" s="61">
        <f t="shared" si="75"/>
        <v>0</v>
      </c>
      <c r="N290" s="61">
        <f t="shared" si="75"/>
        <v>0</v>
      </c>
      <c r="O290" s="61">
        <f t="shared" si="75"/>
        <v>0</v>
      </c>
      <c r="P290" s="61">
        <f t="shared" si="75"/>
        <v>0</v>
      </c>
      <c r="Q290" s="61">
        <f t="shared" si="75"/>
        <v>0</v>
      </c>
      <c r="R290" s="61">
        <f t="shared" si="75"/>
        <v>0</v>
      </c>
      <c r="S290" s="61">
        <f t="shared" si="75"/>
        <v>0</v>
      </c>
      <c r="T290" s="61">
        <f t="shared" si="75"/>
        <v>0</v>
      </c>
      <c r="U290" s="61">
        <f t="shared" si="75"/>
        <v>0</v>
      </c>
      <c r="V290" s="61">
        <f t="shared" si="75"/>
        <v>0</v>
      </c>
      <c r="W290" s="61">
        <f t="shared" si="75"/>
        <v>0</v>
      </c>
      <c r="X290" s="61">
        <f t="shared" si="75"/>
        <v>0</v>
      </c>
      <c r="Y290" s="61">
        <f>SUM(E290:X290)</f>
        <v>0</v>
      </c>
    </row>
    <row r="291" spans="2:25" x14ac:dyDescent="0.15">
      <c r="B291" s="69"/>
      <c r="C291" s="74" t="s">
        <v>52</v>
      </c>
      <c r="D291" s="75"/>
      <c r="E291" s="61">
        <f t="shared" ref="E291:X291" si="76">E288-E290-E261</f>
        <v>0</v>
      </c>
      <c r="F291" s="61">
        <f t="shared" si="76"/>
        <v>0</v>
      </c>
      <c r="G291" s="61">
        <f t="shared" si="76"/>
        <v>0</v>
      </c>
      <c r="H291" s="61">
        <f t="shared" si="76"/>
        <v>0</v>
      </c>
      <c r="I291" s="61">
        <f t="shared" si="76"/>
        <v>0</v>
      </c>
      <c r="J291" s="61">
        <f t="shared" si="76"/>
        <v>0</v>
      </c>
      <c r="K291" s="61">
        <f t="shared" si="76"/>
        <v>0</v>
      </c>
      <c r="L291" s="61">
        <f t="shared" si="76"/>
        <v>0</v>
      </c>
      <c r="M291" s="61">
        <f t="shared" si="76"/>
        <v>0</v>
      </c>
      <c r="N291" s="61">
        <f t="shared" si="76"/>
        <v>0</v>
      </c>
      <c r="O291" s="61">
        <f t="shared" si="76"/>
        <v>0</v>
      </c>
      <c r="P291" s="61">
        <f t="shared" si="76"/>
        <v>0</v>
      </c>
      <c r="Q291" s="61">
        <f t="shared" si="76"/>
        <v>0</v>
      </c>
      <c r="R291" s="61">
        <f t="shared" si="76"/>
        <v>0</v>
      </c>
      <c r="S291" s="61">
        <f t="shared" si="76"/>
        <v>0</v>
      </c>
      <c r="T291" s="61">
        <f t="shared" si="76"/>
        <v>0</v>
      </c>
      <c r="U291" s="61">
        <f t="shared" si="76"/>
        <v>0</v>
      </c>
      <c r="V291" s="61">
        <f t="shared" si="76"/>
        <v>0</v>
      </c>
      <c r="W291" s="61">
        <f t="shared" si="76"/>
        <v>0</v>
      </c>
      <c r="X291" s="61">
        <f t="shared" si="76"/>
        <v>0</v>
      </c>
      <c r="Y291" s="61">
        <f>SUM(E291:X291)</f>
        <v>0</v>
      </c>
    </row>
    <row r="292" spans="2:25" x14ac:dyDescent="0.15">
      <c r="B292" s="33"/>
      <c r="C292" s="34" t="s">
        <v>104</v>
      </c>
      <c r="D292" s="66"/>
      <c r="E292" s="64">
        <f t="shared" ref="E292:X292" si="77">E288-E289-E290-E291</f>
        <v>0</v>
      </c>
      <c r="F292" s="64">
        <f t="shared" si="77"/>
        <v>0</v>
      </c>
      <c r="G292" s="64">
        <f t="shared" si="77"/>
        <v>0</v>
      </c>
      <c r="H292" s="64">
        <f t="shared" si="77"/>
        <v>0</v>
      </c>
      <c r="I292" s="64">
        <f t="shared" si="77"/>
        <v>0</v>
      </c>
      <c r="J292" s="64">
        <f t="shared" si="77"/>
        <v>0</v>
      </c>
      <c r="K292" s="64">
        <f t="shared" si="77"/>
        <v>0</v>
      </c>
      <c r="L292" s="64">
        <f t="shared" si="77"/>
        <v>0</v>
      </c>
      <c r="M292" s="64">
        <f t="shared" si="77"/>
        <v>0</v>
      </c>
      <c r="N292" s="64">
        <f t="shared" si="77"/>
        <v>0</v>
      </c>
      <c r="O292" s="64">
        <f t="shared" si="77"/>
        <v>0</v>
      </c>
      <c r="P292" s="64">
        <f t="shared" si="77"/>
        <v>0</v>
      </c>
      <c r="Q292" s="64">
        <f t="shared" si="77"/>
        <v>0</v>
      </c>
      <c r="R292" s="64">
        <f t="shared" si="77"/>
        <v>0</v>
      </c>
      <c r="S292" s="64">
        <f t="shared" si="77"/>
        <v>0</v>
      </c>
      <c r="T292" s="64">
        <f t="shared" si="77"/>
        <v>0</v>
      </c>
      <c r="U292" s="64">
        <f t="shared" si="77"/>
        <v>0</v>
      </c>
      <c r="V292" s="64">
        <f t="shared" si="77"/>
        <v>0</v>
      </c>
      <c r="W292" s="64">
        <f t="shared" si="77"/>
        <v>0</v>
      </c>
      <c r="X292" s="64">
        <f t="shared" si="77"/>
        <v>0</v>
      </c>
      <c r="Y292" s="64">
        <f>SUM(E292:X292)</f>
        <v>0</v>
      </c>
    </row>
    <row r="293" spans="2:25" customFormat="1" x14ac:dyDescent="0.15">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2:25" x14ac:dyDescent="0.15">
      <c r="B294" s="67"/>
      <c r="C294" s="68">
        <f t="array" ref="C294:C313">TRANSPOSE(E285:X285)</f>
        <v>30</v>
      </c>
      <c r="D294" s="59">
        <f t="array" ref="D294:D313">TRANSPOSE(E292:X292)</f>
        <v>0</v>
      </c>
      <c r="E294" s="58" t="str">
        <f t="shared" ref="E294:E313" si="78">IF($C294&lt;E$285,$D294/MIN($D$255,COUNT($E$285:$X$285)),"")</f>
        <v/>
      </c>
      <c r="F294" s="58">
        <f>IF(AND($C294&lt;F$285,COUNT($E294:E294)&lt;$D$255),$D294/MIN($D$255,COUNT($C$294:$C$313)-COUNT($C$294:$C294)),"")</f>
        <v>0</v>
      </c>
      <c r="G294" s="58">
        <f>IF(AND($C294&lt;G$285,COUNT($E294:F294)&lt;$D$255),$D294/MIN($D$255,COUNT($C$294:$C$313)-COUNT($C$294:$C294)),"")</f>
        <v>0</v>
      </c>
      <c r="H294" s="58">
        <f>IF(AND($C294&lt;H$285,COUNT($E294:G294)&lt;$D$255),$D294/MIN($D$255,COUNT($C$294:$C$313)-COUNT($C$294:$C294)),"")</f>
        <v>0</v>
      </c>
      <c r="I294" s="58">
        <f>IF(AND($C294&lt;I$285,COUNT($E294:H294)&lt;$D$255),$D294/MIN($D$255,COUNT($C$294:$C$313)-COUNT($C$294:$C294)),"")</f>
        <v>0</v>
      </c>
      <c r="J294" s="58">
        <f>IF(AND($C294&lt;J$285,COUNT($E294:I294)&lt;$D$255),$D294/MIN($D$255,COUNT($C$294:$C$313)-COUNT($C$294:$C294)),"")</f>
        <v>0</v>
      </c>
      <c r="K294" s="58">
        <f>IF(AND($C294&lt;K$285,COUNT($E294:J294)&lt;$D$255),$D294/MIN($D$255,COUNT($C$294:$C$313)-COUNT($C$294:$C294)),"")</f>
        <v>0</v>
      </c>
      <c r="L294" s="58">
        <f>IF(AND($C294&lt;L$285,COUNT($E294:K294)&lt;$D$255),$D294/MIN($D$255,COUNT($C$294:$C$313)-COUNT($C$294:$C294)),"")</f>
        <v>0</v>
      </c>
      <c r="M294" s="58">
        <f>IF(AND($C294&lt;M$285,COUNT($E294:L294)&lt;$D$255),$D294/MIN($D$255,COUNT($C$294:$C$313)-COUNT($C$294:$C294)),"")</f>
        <v>0</v>
      </c>
      <c r="N294" s="58">
        <f>IF(AND($C294&lt;N$285,COUNT($E294:M294)&lt;$D$255),$D294/MIN($D$255,COUNT($C$294:$C$313)-COUNT($C$294:$C294)),"")</f>
        <v>0</v>
      </c>
      <c r="O294" s="58">
        <f>IF(AND($C294&lt;O$285,COUNT($E294:N294)&lt;$D$255),$D294/MIN($D$255,COUNT($C$294:$C$313)-COUNT($C$294:$C294)),"")</f>
        <v>0</v>
      </c>
      <c r="P294" s="58">
        <f>IF(AND($C294&lt;P$285,COUNT($E294:O294)&lt;$D$255),$D294/MIN($D$255,COUNT($C$294:$C$313)-COUNT($C$294:$C294)),"")</f>
        <v>0</v>
      </c>
      <c r="Q294" s="58">
        <f>IF(AND($C294&lt;Q$285,COUNT($E294:P294)&lt;$D$255),$D294/MIN($D$255,COUNT($C$294:$C$313)-COUNT($C$294:$C294)),"")</f>
        <v>0</v>
      </c>
      <c r="R294" s="58">
        <f>IF(AND($C294&lt;R$285,COUNT($E294:Q294)&lt;$D$255),$D294/MIN($D$255,COUNT($C$294:$C$313)-COUNT($C$294:$C294)),"")</f>
        <v>0</v>
      </c>
      <c r="S294" s="58">
        <f>IF(AND($C294&lt;S$285,COUNT($E294:R294)&lt;$D$255),$D294/MIN($D$255,COUNT($C$294:$C$313)-COUNT($C$294:$C294)),"")</f>
        <v>0</v>
      </c>
      <c r="T294" s="58">
        <f>IF(AND($C294&lt;T$285,COUNT($E294:S294)&lt;$D$255),$D294/MIN($D$255,COUNT($C$294:$C$313)-COUNT($C$294:$C294)),"")</f>
        <v>0</v>
      </c>
      <c r="U294" s="58">
        <f>IF(AND($C294&lt;U$285,COUNT($E294:T294)&lt;$D$255),$D294/MIN($D$255,COUNT($C$294:$C$313)-COUNT($C$294:$C294)),"")</f>
        <v>0</v>
      </c>
      <c r="V294" s="58">
        <f>IF(AND($C294&lt;V$285,COUNT($E294:U294)&lt;$D$255),$D294/MIN($D$255,COUNT($C$294:$C$313)-COUNT($C$294:$C294)),"")</f>
        <v>0</v>
      </c>
      <c r="W294" s="58">
        <f>IF(AND($C294&lt;W$285,COUNT($E294:V294)&lt;$D$255),$D294/MIN($D$255,COUNT($C$294:$C$313)-COUNT($C$294:$C294)),"")</f>
        <v>0</v>
      </c>
      <c r="X294" s="58">
        <f>IF(AND($C294&lt;X$285,COUNT($E294:W294)&lt;$D$255),$D294/MIN($D$255,COUNT($C$294:$C$313)-COUNT($C$294:$C294)),"")</f>
        <v>0</v>
      </c>
      <c r="Y294" s="58">
        <f t="shared" ref="Y294:Y314" si="79">SUM(E294:X294)</f>
        <v>0</v>
      </c>
    </row>
    <row r="295" spans="2:25" x14ac:dyDescent="0.15">
      <c r="B295" s="69"/>
      <c r="C295" s="70">
        <v>31</v>
      </c>
      <c r="D295" s="60">
        <v>0</v>
      </c>
      <c r="E295" s="61" t="str">
        <f t="shared" si="78"/>
        <v/>
      </c>
      <c r="F295" s="61" t="str">
        <f>IF(AND($C295&lt;F$285,COUNT($E295:E295)&lt;$D$255),$D295/MIN($D$255,COUNT($C$294:$C$313)-COUNT($C$294:$C295)),"")</f>
        <v/>
      </c>
      <c r="G295" s="61">
        <f>IF(AND($C295&lt;G$285,COUNT($E295:F295)&lt;$D$255),$D295/MIN($D$255,COUNT($C$294:$C$313)-COUNT($C$294:$C295)),"")</f>
        <v>0</v>
      </c>
      <c r="H295" s="61">
        <f>IF(AND($C295&lt;H$285,COUNT($E295:G295)&lt;$D$255),$D295/MIN($D$255,COUNT($C$294:$C$313)-COUNT($C$294:$C295)),"")</f>
        <v>0</v>
      </c>
      <c r="I295" s="61">
        <f>IF(AND($C295&lt;I$285,COUNT($E295:H295)&lt;$D$255),$D295/MIN($D$255,COUNT($C$294:$C$313)-COUNT($C$294:$C295)),"")</f>
        <v>0</v>
      </c>
      <c r="J295" s="61">
        <f>IF(AND($C295&lt;J$285,COUNT($E295:I295)&lt;$D$255),$D295/MIN($D$255,COUNT($C$294:$C$313)-COUNT($C$294:$C295)),"")</f>
        <v>0</v>
      </c>
      <c r="K295" s="61">
        <f>IF(AND($C295&lt;K$285,COUNT($E295:J295)&lt;$D$255),$D295/MIN($D$255,COUNT($C$294:$C$313)-COUNT($C$294:$C295)),"")</f>
        <v>0</v>
      </c>
      <c r="L295" s="61">
        <f>IF(AND($C295&lt;L$285,COUNT($E295:K295)&lt;$D$255),$D295/MIN($D$255,COUNT($C$294:$C$313)-COUNT($C$294:$C295)),"")</f>
        <v>0</v>
      </c>
      <c r="M295" s="61">
        <f>IF(AND($C295&lt;M$285,COUNT($E295:L295)&lt;$D$255),$D295/MIN($D$255,COUNT($C$294:$C$313)-COUNT($C$294:$C295)),"")</f>
        <v>0</v>
      </c>
      <c r="N295" s="61">
        <f>IF(AND($C295&lt;N$285,COUNT($E295:M295)&lt;$D$255),$D295/MIN($D$255,COUNT($C$294:$C$313)-COUNT($C$294:$C295)),"")</f>
        <v>0</v>
      </c>
      <c r="O295" s="61">
        <f>IF(AND($C295&lt;O$285,COUNT($E295:N295)&lt;$D$255),$D295/MIN($D$255,COUNT($C$294:$C$313)-COUNT($C$294:$C295)),"")</f>
        <v>0</v>
      </c>
      <c r="P295" s="61">
        <f>IF(AND($C295&lt;P$285,COUNT($E295:O295)&lt;$D$255),$D295/MIN($D$255,COUNT($C$294:$C$313)-COUNT($C$294:$C295)),"")</f>
        <v>0</v>
      </c>
      <c r="Q295" s="61">
        <f>IF(AND($C295&lt;Q$285,COUNT($E295:P295)&lt;$D$255),$D295/MIN($D$255,COUNT($C$294:$C$313)-COUNT($C$294:$C295)),"")</f>
        <v>0</v>
      </c>
      <c r="R295" s="61">
        <f>IF(AND($C295&lt;R$285,COUNT($E295:Q295)&lt;$D$255),$D295/MIN($D$255,COUNT($C$294:$C$313)-COUNT($C$294:$C295)),"")</f>
        <v>0</v>
      </c>
      <c r="S295" s="61">
        <f>IF(AND($C295&lt;S$285,COUNT($E295:R295)&lt;$D$255),$D295/MIN($D$255,COUNT($C$294:$C$313)-COUNT($C$294:$C295)),"")</f>
        <v>0</v>
      </c>
      <c r="T295" s="61">
        <f>IF(AND($C295&lt;T$285,COUNT($E295:S295)&lt;$D$255),$D295/MIN($D$255,COUNT($C$294:$C$313)-COUNT($C$294:$C295)),"")</f>
        <v>0</v>
      </c>
      <c r="U295" s="61">
        <f>IF(AND($C295&lt;U$285,COUNT($E295:T295)&lt;$D$255),$D295/MIN($D$255,COUNT($C$294:$C$313)-COUNT($C$294:$C295)),"")</f>
        <v>0</v>
      </c>
      <c r="V295" s="61">
        <f>IF(AND($C295&lt;V$285,COUNT($E295:U295)&lt;$D$255),$D295/MIN($D$255,COUNT($C$294:$C$313)-COUNT($C$294:$C295)),"")</f>
        <v>0</v>
      </c>
      <c r="W295" s="61">
        <f>IF(AND($C295&lt;W$285,COUNT($E295:V295)&lt;$D$255),$D295/MIN($D$255,COUNT($C$294:$C$313)-COUNT($C$294:$C295)),"")</f>
        <v>0</v>
      </c>
      <c r="X295" s="61">
        <f>IF(AND($C295&lt;X$285,COUNT($E295:W295)&lt;$D$255),$D295/MIN($D$255,COUNT($C$294:$C$313)-COUNT($C$294:$C295)),"")</f>
        <v>0</v>
      </c>
      <c r="Y295" s="61">
        <f t="shared" si="79"/>
        <v>0</v>
      </c>
    </row>
    <row r="296" spans="2:25" x14ac:dyDescent="0.15">
      <c r="B296" s="69"/>
      <c r="C296" s="70">
        <v>32</v>
      </c>
      <c r="D296" s="60">
        <v>0</v>
      </c>
      <c r="E296" s="61" t="str">
        <f t="shared" si="78"/>
        <v/>
      </c>
      <c r="F296" s="61" t="str">
        <f>IF(AND($C296&lt;F$285,COUNT($E296:E296)&lt;$D$255),$D296/MIN($D$255,COUNT($C$294:$C$313)-COUNT($C$294:$C296)),"")</f>
        <v/>
      </c>
      <c r="G296" s="61" t="str">
        <f>IF(AND($C296&lt;G$285,COUNT($E296:F296)&lt;$D$255),$D296/MIN($D$255,COUNT($C$294:$C$313)-COUNT($C$294:$C296)),"")</f>
        <v/>
      </c>
      <c r="H296" s="61">
        <f>IF(AND($C296&lt;H$285,COUNT($E296:G296)&lt;$D$255),$D296/MIN($D$255,COUNT($C$294:$C$313)-COUNT($C$294:$C296)),"")</f>
        <v>0</v>
      </c>
      <c r="I296" s="61">
        <f>IF(AND($C296&lt;I$285,COUNT($E296:H296)&lt;$D$255),$D296/MIN($D$255,COUNT($C$294:$C$313)-COUNT($C$294:$C296)),"")</f>
        <v>0</v>
      </c>
      <c r="J296" s="61">
        <f>IF(AND($C296&lt;J$285,COUNT($E296:I296)&lt;$D$255),$D296/MIN($D$255,COUNT($C$294:$C$313)-COUNT($C$294:$C296)),"")</f>
        <v>0</v>
      </c>
      <c r="K296" s="61">
        <f>IF(AND($C296&lt;K$285,COUNT($E296:J296)&lt;$D$255),$D296/MIN($D$255,COUNT($C$294:$C$313)-COUNT($C$294:$C296)),"")</f>
        <v>0</v>
      </c>
      <c r="L296" s="61">
        <f>IF(AND($C296&lt;L$285,COUNT($E296:K296)&lt;$D$255),$D296/MIN($D$255,COUNT($C$294:$C$313)-COUNT($C$294:$C296)),"")</f>
        <v>0</v>
      </c>
      <c r="M296" s="61">
        <f>IF(AND($C296&lt;M$285,COUNT($E296:L296)&lt;$D$255),$D296/MIN($D$255,COUNT($C$294:$C$313)-COUNT($C$294:$C296)),"")</f>
        <v>0</v>
      </c>
      <c r="N296" s="61">
        <f>IF(AND($C296&lt;N$285,COUNT($E296:M296)&lt;$D$255),$D296/MIN($D$255,COUNT($C$294:$C$313)-COUNT($C$294:$C296)),"")</f>
        <v>0</v>
      </c>
      <c r="O296" s="61">
        <f>IF(AND($C296&lt;O$285,COUNT($E296:N296)&lt;$D$255),$D296/MIN($D$255,COUNT($C$294:$C$313)-COUNT($C$294:$C296)),"")</f>
        <v>0</v>
      </c>
      <c r="P296" s="61">
        <f>IF(AND($C296&lt;P$285,COUNT($E296:O296)&lt;$D$255),$D296/MIN($D$255,COUNT($C$294:$C$313)-COUNT($C$294:$C296)),"")</f>
        <v>0</v>
      </c>
      <c r="Q296" s="61">
        <f>IF(AND($C296&lt;Q$285,COUNT($E296:P296)&lt;$D$255),$D296/MIN($D$255,COUNT($C$294:$C$313)-COUNT($C$294:$C296)),"")</f>
        <v>0</v>
      </c>
      <c r="R296" s="61">
        <f>IF(AND($C296&lt;R$285,COUNT($E296:Q296)&lt;$D$255),$D296/MIN($D$255,COUNT($C$294:$C$313)-COUNT($C$294:$C296)),"")</f>
        <v>0</v>
      </c>
      <c r="S296" s="61">
        <f>IF(AND($C296&lt;S$285,COUNT($E296:R296)&lt;$D$255),$D296/MIN($D$255,COUNT($C$294:$C$313)-COUNT($C$294:$C296)),"")</f>
        <v>0</v>
      </c>
      <c r="T296" s="61">
        <f>IF(AND($C296&lt;T$285,COUNT($E296:S296)&lt;$D$255),$D296/MIN($D$255,COUNT($C$294:$C$313)-COUNT($C$294:$C296)),"")</f>
        <v>0</v>
      </c>
      <c r="U296" s="61">
        <f>IF(AND($C296&lt;U$285,COUNT($E296:T296)&lt;$D$255),$D296/MIN($D$255,COUNT($C$294:$C$313)-COUNT($C$294:$C296)),"")</f>
        <v>0</v>
      </c>
      <c r="V296" s="61">
        <f>IF(AND($C296&lt;V$285,COUNT($E296:U296)&lt;$D$255),$D296/MIN($D$255,COUNT($C$294:$C$313)-COUNT($C$294:$C296)),"")</f>
        <v>0</v>
      </c>
      <c r="W296" s="61">
        <f>IF(AND($C296&lt;W$285,COUNT($E296:V296)&lt;$D$255),$D296/MIN($D$255,COUNT($C$294:$C$313)-COUNT($C$294:$C296)),"")</f>
        <v>0</v>
      </c>
      <c r="X296" s="61">
        <f>IF(AND($C296&lt;X$285,COUNT($E296:W296)&lt;$D$255),$D296/MIN($D$255,COUNT($C$294:$C$313)-COUNT($C$294:$C296)),"")</f>
        <v>0</v>
      </c>
      <c r="Y296" s="61">
        <f t="shared" si="79"/>
        <v>0</v>
      </c>
    </row>
    <row r="297" spans="2:25" x14ac:dyDescent="0.15">
      <c r="B297" s="69"/>
      <c r="C297" s="70">
        <v>33</v>
      </c>
      <c r="D297" s="60">
        <v>0</v>
      </c>
      <c r="E297" s="61" t="str">
        <f t="shared" si="78"/>
        <v/>
      </c>
      <c r="F297" s="61" t="str">
        <f>IF(AND($C297&lt;F$285,COUNT($E297:E297)&lt;$D$255),$D297/MIN($D$255,COUNT($C$294:$C$313)-COUNT($C$294:$C297)),"")</f>
        <v/>
      </c>
      <c r="G297" s="61" t="str">
        <f>IF(AND($C297&lt;G$285,COUNT($E297:F297)&lt;$D$255),$D297/MIN($D$255,COUNT($C$294:$C$313)-COUNT($C$294:$C297)),"")</f>
        <v/>
      </c>
      <c r="H297" s="61" t="str">
        <f>IF(AND($C297&lt;H$285,COUNT($E297:G297)&lt;$D$255),$D297/MIN($D$255,COUNT($C$294:$C$313)-COUNT($C$294:$C297)),"")</f>
        <v/>
      </c>
      <c r="I297" s="61">
        <f>IF(AND($C297&lt;I$285,COUNT($E297:H297)&lt;$D$255),$D297/MIN($D$255,COUNT($C$294:$C$313)-COUNT($C$294:$C297)),"")</f>
        <v>0</v>
      </c>
      <c r="J297" s="61">
        <f>IF(AND($C297&lt;J$285,COUNT($E297:I297)&lt;$D$255),$D297/MIN($D$255,COUNT($C$294:$C$313)-COUNT($C$294:$C297)),"")</f>
        <v>0</v>
      </c>
      <c r="K297" s="61">
        <f>IF(AND($C297&lt;K$285,COUNT($E297:J297)&lt;$D$255),$D297/MIN($D$255,COUNT($C$294:$C$313)-COUNT($C$294:$C297)),"")</f>
        <v>0</v>
      </c>
      <c r="L297" s="61">
        <f>IF(AND($C297&lt;L$285,COUNT($E297:K297)&lt;$D$255),$D297/MIN($D$255,COUNT($C$294:$C$313)-COUNT($C$294:$C297)),"")</f>
        <v>0</v>
      </c>
      <c r="M297" s="61">
        <f>IF(AND($C297&lt;M$285,COUNT($E297:L297)&lt;$D$255),$D297/MIN($D$255,COUNT($C$294:$C$313)-COUNT($C$294:$C297)),"")</f>
        <v>0</v>
      </c>
      <c r="N297" s="61">
        <f>IF(AND($C297&lt;N$285,COUNT($E297:M297)&lt;$D$255),$D297/MIN($D$255,COUNT($C$294:$C$313)-COUNT($C$294:$C297)),"")</f>
        <v>0</v>
      </c>
      <c r="O297" s="61">
        <f>IF(AND($C297&lt;O$285,COUNT($E297:N297)&lt;$D$255),$D297/MIN($D$255,COUNT($C$294:$C$313)-COUNT($C$294:$C297)),"")</f>
        <v>0</v>
      </c>
      <c r="P297" s="61">
        <f>IF(AND($C297&lt;P$285,COUNT($E297:O297)&lt;$D$255),$D297/MIN($D$255,COUNT($C$294:$C$313)-COUNT($C$294:$C297)),"")</f>
        <v>0</v>
      </c>
      <c r="Q297" s="61">
        <f>IF(AND($C297&lt;Q$285,COUNT($E297:P297)&lt;$D$255),$D297/MIN($D$255,COUNT($C$294:$C$313)-COUNT($C$294:$C297)),"")</f>
        <v>0</v>
      </c>
      <c r="R297" s="61">
        <f>IF(AND($C297&lt;R$285,COUNT($E297:Q297)&lt;$D$255),$D297/MIN($D$255,COUNT($C$294:$C$313)-COUNT($C$294:$C297)),"")</f>
        <v>0</v>
      </c>
      <c r="S297" s="61">
        <f>IF(AND($C297&lt;S$285,COUNT($E297:R297)&lt;$D$255),$D297/MIN($D$255,COUNT($C$294:$C$313)-COUNT($C$294:$C297)),"")</f>
        <v>0</v>
      </c>
      <c r="T297" s="61">
        <f>IF(AND($C297&lt;T$285,COUNT($E297:S297)&lt;$D$255),$D297/MIN($D$255,COUNT($C$294:$C$313)-COUNT($C$294:$C297)),"")</f>
        <v>0</v>
      </c>
      <c r="U297" s="61">
        <f>IF(AND($C297&lt;U$285,COUNT($E297:T297)&lt;$D$255),$D297/MIN($D$255,COUNT($C$294:$C$313)-COUNT($C$294:$C297)),"")</f>
        <v>0</v>
      </c>
      <c r="V297" s="61">
        <f>IF(AND($C297&lt;V$285,COUNT($E297:U297)&lt;$D$255),$D297/MIN($D$255,COUNT($C$294:$C$313)-COUNT($C$294:$C297)),"")</f>
        <v>0</v>
      </c>
      <c r="W297" s="61">
        <f>IF(AND($C297&lt;W$285,COUNT($E297:V297)&lt;$D$255),$D297/MIN($D$255,COUNT($C$294:$C$313)-COUNT($C$294:$C297)),"")</f>
        <v>0</v>
      </c>
      <c r="X297" s="61">
        <f>IF(AND($C297&lt;X$285,COUNT($E297:W297)&lt;$D$255),$D297/MIN($D$255,COUNT($C$294:$C$313)-COUNT($C$294:$C297)),"")</f>
        <v>0</v>
      </c>
      <c r="Y297" s="61">
        <f t="shared" si="79"/>
        <v>0</v>
      </c>
    </row>
    <row r="298" spans="2:25" x14ac:dyDescent="0.15">
      <c r="B298" s="69"/>
      <c r="C298" s="70">
        <v>34</v>
      </c>
      <c r="D298" s="60">
        <v>0</v>
      </c>
      <c r="E298" s="61" t="str">
        <f t="shared" si="78"/>
        <v/>
      </c>
      <c r="F298" s="61" t="str">
        <f>IF(AND($C298&lt;F$285,COUNT($E298:E298)&lt;$D$255),$D298/MIN($D$255,COUNT($C$294:$C$313)-COUNT($C$294:$C298)),"")</f>
        <v/>
      </c>
      <c r="G298" s="61" t="str">
        <f>IF(AND($C298&lt;G$285,COUNT($E298:F298)&lt;$D$255),$D298/MIN($D$255,COUNT($C$294:$C$313)-COUNT($C$294:$C298)),"")</f>
        <v/>
      </c>
      <c r="H298" s="61" t="str">
        <f>IF(AND($C298&lt;H$285,COUNT($E298:G298)&lt;$D$255),$D298/MIN($D$255,COUNT($C$294:$C$313)-COUNT($C$294:$C298)),"")</f>
        <v/>
      </c>
      <c r="I298" s="61" t="str">
        <f>IF(AND($C298&lt;I$285,COUNT($E298:H298)&lt;$D$255),$D298/MIN($D$255,COUNT($C$294:$C$313)-COUNT($C$294:$C298)),"")</f>
        <v/>
      </c>
      <c r="J298" s="61">
        <f>IF(AND($C298&lt;J$285,COUNT($E298:I298)&lt;$D$255),$D298/MIN($D$255,COUNT($C$294:$C$313)-COUNT($C$294:$C298)),"")</f>
        <v>0</v>
      </c>
      <c r="K298" s="61">
        <f>IF(AND($C298&lt;K$285,COUNT($E298:J298)&lt;$D$255),$D298/MIN($D$255,COUNT($C$294:$C$313)-COUNT($C$294:$C298)),"")</f>
        <v>0</v>
      </c>
      <c r="L298" s="61">
        <f>IF(AND($C298&lt;L$285,COUNT($E298:K298)&lt;$D$255),$D298/MIN($D$255,COUNT($C$294:$C$313)-COUNT($C$294:$C298)),"")</f>
        <v>0</v>
      </c>
      <c r="M298" s="61">
        <f>IF(AND($C298&lt;M$285,COUNT($E298:L298)&lt;$D$255),$D298/MIN($D$255,COUNT($C$294:$C$313)-COUNT($C$294:$C298)),"")</f>
        <v>0</v>
      </c>
      <c r="N298" s="61">
        <f>IF(AND($C298&lt;N$285,COUNT($E298:M298)&lt;$D$255),$D298/MIN($D$255,COUNT($C$294:$C$313)-COUNT($C$294:$C298)),"")</f>
        <v>0</v>
      </c>
      <c r="O298" s="61">
        <f>IF(AND($C298&lt;O$285,COUNT($E298:N298)&lt;$D$255),$D298/MIN($D$255,COUNT($C$294:$C$313)-COUNT($C$294:$C298)),"")</f>
        <v>0</v>
      </c>
      <c r="P298" s="61">
        <f>IF(AND($C298&lt;P$285,COUNT($E298:O298)&lt;$D$255),$D298/MIN($D$255,COUNT($C$294:$C$313)-COUNT($C$294:$C298)),"")</f>
        <v>0</v>
      </c>
      <c r="Q298" s="61">
        <f>IF(AND($C298&lt;Q$285,COUNT($E298:P298)&lt;$D$255),$D298/MIN($D$255,COUNT($C$294:$C$313)-COUNT($C$294:$C298)),"")</f>
        <v>0</v>
      </c>
      <c r="R298" s="61">
        <f>IF(AND($C298&lt;R$285,COUNT($E298:Q298)&lt;$D$255),$D298/MIN($D$255,COUNT($C$294:$C$313)-COUNT($C$294:$C298)),"")</f>
        <v>0</v>
      </c>
      <c r="S298" s="61">
        <f>IF(AND($C298&lt;S$285,COUNT($E298:R298)&lt;$D$255),$D298/MIN($D$255,COUNT($C$294:$C$313)-COUNT($C$294:$C298)),"")</f>
        <v>0</v>
      </c>
      <c r="T298" s="61">
        <f>IF(AND($C298&lt;T$285,COUNT($E298:S298)&lt;$D$255),$D298/MIN($D$255,COUNT($C$294:$C$313)-COUNT($C$294:$C298)),"")</f>
        <v>0</v>
      </c>
      <c r="U298" s="61">
        <f>IF(AND($C298&lt;U$285,COUNT($E298:T298)&lt;$D$255),$D298/MIN($D$255,COUNT($C$294:$C$313)-COUNT($C$294:$C298)),"")</f>
        <v>0</v>
      </c>
      <c r="V298" s="61">
        <f>IF(AND($C298&lt;V$285,COUNT($E298:U298)&lt;$D$255),$D298/MIN($D$255,COUNT($C$294:$C$313)-COUNT($C$294:$C298)),"")</f>
        <v>0</v>
      </c>
      <c r="W298" s="61">
        <f>IF(AND($C298&lt;W$285,COUNT($E298:V298)&lt;$D$255),$D298/MIN($D$255,COUNT($C$294:$C$313)-COUNT($C$294:$C298)),"")</f>
        <v>0</v>
      </c>
      <c r="X298" s="61">
        <f>IF(AND($C298&lt;X$285,COUNT($E298:W298)&lt;$D$255),$D298/MIN($D$255,COUNT($C$294:$C$313)-COUNT($C$294:$C298)),"")</f>
        <v>0</v>
      </c>
      <c r="Y298" s="61">
        <f t="shared" si="79"/>
        <v>0</v>
      </c>
    </row>
    <row r="299" spans="2:25" x14ac:dyDescent="0.15">
      <c r="B299" s="69"/>
      <c r="C299" s="70">
        <v>35</v>
      </c>
      <c r="D299" s="60">
        <v>0</v>
      </c>
      <c r="E299" s="61" t="str">
        <f t="shared" si="78"/>
        <v/>
      </c>
      <c r="F299" s="61" t="str">
        <f>IF(AND($C299&lt;F$285,COUNT($E299:E299)&lt;$D$255),$D299/MIN($D$255,COUNT($C$294:$C$313)-COUNT($C$294:$C299)),"")</f>
        <v/>
      </c>
      <c r="G299" s="61" t="str">
        <f>IF(AND($C299&lt;G$285,COUNT($E299:F299)&lt;$D$255),$D299/MIN($D$255,COUNT($C$294:$C$313)-COUNT($C$294:$C299)),"")</f>
        <v/>
      </c>
      <c r="H299" s="61" t="str">
        <f>IF(AND($C299&lt;H$285,COUNT($E299:G299)&lt;$D$255),$D299/MIN($D$255,COUNT($C$294:$C$313)-COUNT($C$294:$C299)),"")</f>
        <v/>
      </c>
      <c r="I299" s="61" t="str">
        <f>IF(AND($C299&lt;I$285,COUNT($E299:H299)&lt;$D$255),$D299/MIN($D$255,COUNT($C$294:$C$313)-COUNT($C$294:$C299)),"")</f>
        <v/>
      </c>
      <c r="J299" s="61" t="str">
        <f>IF(AND($C299&lt;J$285,COUNT($E299:I299)&lt;$D$255),$D299/MIN($D$255,COUNT($C$294:$C$313)-COUNT($C$294:$C299)),"")</f>
        <v/>
      </c>
      <c r="K299" s="61">
        <f>IF(AND($C299&lt;K$285,COUNT($E299:J299)&lt;$D$255),$D299/MIN($D$255,COUNT($C$294:$C$313)-COUNT($C$294:$C299)),"")</f>
        <v>0</v>
      </c>
      <c r="L299" s="61">
        <f>IF(AND($C299&lt;L$285,COUNT($E299:K299)&lt;$D$255),$D299/MIN($D$255,COUNT($C$294:$C$313)-COUNT($C$294:$C299)),"")</f>
        <v>0</v>
      </c>
      <c r="M299" s="61">
        <f>IF(AND($C299&lt;M$285,COUNT($E299:L299)&lt;$D$255),$D299/MIN($D$255,COUNT($C$294:$C$313)-COUNT($C$294:$C299)),"")</f>
        <v>0</v>
      </c>
      <c r="N299" s="61">
        <f>IF(AND($C299&lt;N$285,COUNT($E299:M299)&lt;$D$255),$D299/MIN($D$255,COUNT($C$294:$C$313)-COUNT($C$294:$C299)),"")</f>
        <v>0</v>
      </c>
      <c r="O299" s="61">
        <f>IF(AND($C299&lt;O$285,COUNT($E299:N299)&lt;$D$255),$D299/MIN($D$255,COUNT($C$294:$C$313)-COUNT($C$294:$C299)),"")</f>
        <v>0</v>
      </c>
      <c r="P299" s="61">
        <f>IF(AND($C299&lt;P$285,COUNT($E299:O299)&lt;$D$255),$D299/MIN($D$255,COUNT($C$294:$C$313)-COUNT($C$294:$C299)),"")</f>
        <v>0</v>
      </c>
      <c r="Q299" s="61">
        <f>IF(AND($C299&lt;Q$285,COUNT($E299:P299)&lt;$D$255),$D299/MIN($D$255,COUNT($C$294:$C$313)-COUNT($C$294:$C299)),"")</f>
        <v>0</v>
      </c>
      <c r="R299" s="61">
        <f>IF(AND($C299&lt;R$285,COUNT($E299:Q299)&lt;$D$255),$D299/MIN($D$255,COUNT($C$294:$C$313)-COUNT($C$294:$C299)),"")</f>
        <v>0</v>
      </c>
      <c r="S299" s="61">
        <f>IF(AND($C299&lt;S$285,COUNT($E299:R299)&lt;$D$255),$D299/MIN($D$255,COUNT($C$294:$C$313)-COUNT($C$294:$C299)),"")</f>
        <v>0</v>
      </c>
      <c r="T299" s="61">
        <f>IF(AND($C299&lt;T$285,COUNT($E299:S299)&lt;$D$255),$D299/MIN($D$255,COUNT($C$294:$C$313)-COUNT($C$294:$C299)),"")</f>
        <v>0</v>
      </c>
      <c r="U299" s="61">
        <f>IF(AND($C299&lt;U$285,COUNT($E299:T299)&lt;$D$255),$D299/MIN($D$255,COUNT($C$294:$C$313)-COUNT($C$294:$C299)),"")</f>
        <v>0</v>
      </c>
      <c r="V299" s="61">
        <f>IF(AND($C299&lt;V$285,COUNT($E299:U299)&lt;$D$255),$D299/MIN($D$255,COUNT($C$294:$C$313)-COUNT($C$294:$C299)),"")</f>
        <v>0</v>
      </c>
      <c r="W299" s="61">
        <f>IF(AND($C299&lt;W$285,COUNT($E299:V299)&lt;$D$255),$D299/MIN($D$255,COUNT($C$294:$C$313)-COUNT($C$294:$C299)),"")</f>
        <v>0</v>
      </c>
      <c r="X299" s="61">
        <f>IF(AND($C299&lt;X$285,COUNT($E299:W299)&lt;$D$255),$D299/MIN($D$255,COUNT($C$294:$C$313)-COUNT($C$294:$C299)),"")</f>
        <v>0</v>
      </c>
      <c r="Y299" s="61">
        <f t="shared" si="79"/>
        <v>0</v>
      </c>
    </row>
    <row r="300" spans="2:25" x14ac:dyDescent="0.15">
      <c r="B300" s="69"/>
      <c r="C300" s="70">
        <v>36</v>
      </c>
      <c r="D300" s="60">
        <v>0</v>
      </c>
      <c r="E300" s="61" t="str">
        <f t="shared" si="78"/>
        <v/>
      </c>
      <c r="F300" s="61" t="str">
        <f>IF(AND($C300&lt;F$285,COUNT($E300:E300)&lt;$D$255),$D300/MIN($D$255,COUNT($C$294:$C$313)-COUNT($C$294:$C300)),"")</f>
        <v/>
      </c>
      <c r="G300" s="61" t="str">
        <f>IF(AND($C300&lt;G$285,COUNT($E300:F300)&lt;$D$255),$D300/MIN($D$255,COUNT($C$294:$C$313)-COUNT($C$294:$C300)),"")</f>
        <v/>
      </c>
      <c r="H300" s="61" t="str">
        <f>IF(AND($C300&lt;H$285,COUNT($E300:G300)&lt;$D$255),$D300/MIN($D$255,COUNT($C$294:$C$313)-COUNT($C$294:$C300)),"")</f>
        <v/>
      </c>
      <c r="I300" s="61" t="str">
        <f>IF(AND($C300&lt;I$285,COUNT($E300:H300)&lt;$D$255),$D300/MIN($D$255,COUNT($C$294:$C$313)-COUNT($C$294:$C300)),"")</f>
        <v/>
      </c>
      <c r="J300" s="61" t="str">
        <f>IF(AND($C300&lt;J$285,COUNT($E300:I300)&lt;$D$255),$D300/MIN($D$255,COUNT($C$294:$C$313)-COUNT($C$294:$C300)),"")</f>
        <v/>
      </c>
      <c r="K300" s="61" t="str">
        <f>IF(AND($C300&lt;K$285,COUNT($E300:J300)&lt;$D$255),$D300/MIN($D$255,COUNT($C$294:$C$313)-COUNT($C$294:$C300)),"")</f>
        <v/>
      </c>
      <c r="L300" s="61">
        <f>IF(AND($C300&lt;L$285,COUNT($E300:K300)&lt;$D$255),$D300/MIN($D$255,COUNT($C$294:$C$313)-COUNT($C$294:$C300)),"")</f>
        <v>0</v>
      </c>
      <c r="M300" s="61">
        <f>IF(AND($C300&lt;M$285,COUNT($E300:L300)&lt;$D$255),$D300/MIN($D$255,COUNT($C$294:$C$313)-COUNT($C$294:$C300)),"")</f>
        <v>0</v>
      </c>
      <c r="N300" s="61">
        <f>IF(AND($C300&lt;N$285,COUNT($E300:M300)&lt;$D$255),$D300/MIN($D$255,COUNT($C$294:$C$313)-COUNT($C$294:$C300)),"")</f>
        <v>0</v>
      </c>
      <c r="O300" s="61">
        <f>IF(AND($C300&lt;O$285,COUNT($E300:N300)&lt;$D$255),$D300/MIN($D$255,COUNT($C$294:$C$313)-COUNT($C$294:$C300)),"")</f>
        <v>0</v>
      </c>
      <c r="P300" s="61">
        <f>IF(AND($C300&lt;P$285,COUNT($E300:O300)&lt;$D$255),$D300/MIN($D$255,COUNT($C$294:$C$313)-COUNT($C$294:$C300)),"")</f>
        <v>0</v>
      </c>
      <c r="Q300" s="61">
        <f>IF(AND($C300&lt;Q$285,COUNT($E300:P300)&lt;$D$255),$D300/MIN($D$255,COUNT($C$294:$C$313)-COUNT($C$294:$C300)),"")</f>
        <v>0</v>
      </c>
      <c r="R300" s="61">
        <f>IF(AND($C300&lt;R$285,COUNT($E300:Q300)&lt;$D$255),$D300/MIN($D$255,COUNT($C$294:$C$313)-COUNT($C$294:$C300)),"")</f>
        <v>0</v>
      </c>
      <c r="S300" s="61">
        <f>IF(AND($C300&lt;S$285,COUNT($E300:R300)&lt;$D$255),$D300/MIN($D$255,COUNT($C$294:$C$313)-COUNT($C$294:$C300)),"")</f>
        <v>0</v>
      </c>
      <c r="T300" s="61">
        <f>IF(AND($C300&lt;T$285,COUNT($E300:S300)&lt;$D$255),$D300/MIN($D$255,COUNT($C$294:$C$313)-COUNT($C$294:$C300)),"")</f>
        <v>0</v>
      </c>
      <c r="U300" s="61">
        <f>IF(AND($C300&lt;U$285,COUNT($E300:T300)&lt;$D$255),$D300/MIN($D$255,COUNT($C$294:$C$313)-COUNT($C$294:$C300)),"")</f>
        <v>0</v>
      </c>
      <c r="V300" s="61">
        <f>IF(AND($C300&lt;V$285,COUNT($E300:U300)&lt;$D$255),$D300/MIN($D$255,COUNT($C$294:$C$313)-COUNT($C$294:$C300)),"")</f>
        <v>0</v>
      </c>
      <c r="W300" s="61">
        <f>IF(AND($C300&lt;W$285,COUNT($E300:V300)&lt;$D$255),$D300/MIN($D$255,COUNT($C$294:$C$313)-COUNT($C$294:$C300)),"")</f>
        <v>0</v>
      </c>
      <c r="X300" s="61">
        <f>IF(AND($C300&lt;X$285,COUNT($E300:W300)&lt;$D$255),$D300/MIN($D$255,COUNT($C$294:$C$313)-COUNT($C$294:$C300)),"")</f>
        <v>0</v>
      </c>
      <c r="Y300" s="61">
        <f t="shared" si="79"/>
        <v>0</v>
      </c>
    </row>
    <row r="301" spans="2:25" x14ac:dyDescent="0.15">
      <c r="B301" s="69"/>
      <c r="C301" s="70">
        <v>37</v>
      </c>
      <c r="D301" s="60">
        <v>0</v>
      </c>
      <c r="E301" s="61" t="str">
        <f t="shared" si="78"/>
        <v/>
      </c>
      <c r="F301" s="61" t="str">
        <f>IF(AND($C301&lt;F$285,COUNT($E301:E301)&lt;$D$255),$D301/MIN($D$255,COUNT($C$294:$C$313)-COUNT($C$294:$C301)),"")</f>
        <v/>
      </c>
      <c r="G301" s="61" t="str">
        <f>IF(AND($C301&lt;G$285,COUNT($E301:F301)&lt;$D$255),$D301/MIN($D$255,COUNT($C$294:$C$313)-COUNT($C$294:$C301)),"")</f>
        <v/>
      </c>
      <c r="H301" s="61" t="str">
        <f>IF(AND($C301&lt;H$285,COUNT($E301:G301)&lt;$D$255),$D301/MIN($D$255,COUNT($C$294:$C$313)-COUNT($C$294:$C301)),"")</f>
        <v/>
      </c>
      <c r="I301" s="61" t="str">
        <f>IF(AND($C301&lt;I$285,COUNT($E301:H301)&lt;$D$255),$D301/MIN($D$255,COUNT($C$294:$C$313)-COUNT($C$294:$C301)),"")</f>
        <v/>
      </c>
      <c r="J301" s="61" t="str">
        <f>IF(AND($C301&lt;J$285,COUNT($E301:I301)&lt;$D$255),$D301/MIN($D$255,COUNT($C$294:$C$313)-COUNT($C$294:$C301)),"")</f>
        <v/>
      </c>
      <c r="K301" s="61" t="str">
        <f>IF(AND($C301&lt;K$285,COUNT($E301:J301)&lt;$D$255),$D301/MIN($D$255,COUNT($C$294:$C$313)-COUNT($C$294:$C301)),"")</f>
        <v/>
      </c>
      <c r="L301" s="61" t="str">
        <f>IF(AND($C301&lt;L$285,COUNT($E301:K301)&lt;$D$255),$D301/MIN($D$255,COUNT($C$294:$C$313)-COUNT($C$294:$C301)),"")</f>
        <v/>
      </c>
      <c r="M301" s="61">
        <f>IF(AND($C301&lt;M$285,COUNT($E301:L301)&lt;$D$255),$D301/MIN($D$255,COUNT($C$294:$C$313)-COUNT($C$294:$C301)),"")</f>
        <v>0</v>
      </c>
      <c r="N301" s="61">
        <f>IF(AND($C301&lt;N$285,COUNT($E301:M301)&lt;$D$255),$D301/MIN($D$255,COUNT($C$294:$C$313)-COUNT($C$294:$C301)),"")</f>
        <v>0</v>
      </c>
      <c r="O301" s="61">
        <f>IF(AND($C301&lt;O$285,COUNT($E301:N301)&lt;$D$255),$D301/MIN($D$255,COUNT($C$294:$C$313)-COUNT($C$294:$C301)),"")</f>
        <v>0</v>
      </c>
      <c r="P301" s="61">
        <f>IF(AND($C301&lt;P$285,COUNT($E301:O301)&lt;$D$255),$D301/MIN($D$255,COUNT($C$294:$C$313)-COUNT($C$294:$C301)),"")</f>
        <v>0</v>
      </c>
      <c r="Q301" s="61">
        <f>IF(AND($C301&lt;Q$285,COUNT($E301:P301)&lt;$D$255),$D301/MIN($D$255,COUNT($C$294:$C$313)-COUNT($C$294:$C301)),"")</f>
        <v>0</v>
      </c>
      <c r="R301" s="61">
        <f>IF(AND($C301&lt;R$285,COUNT($E301:Q301)&lt;$D$255),$D301/MIN($D$255,COUNT($C$294:$C$313)-COUNT($C$294:$C301)),"")</f>
        <v>0</v>
      </c>
      <c r="S301" s="61">
        <f>IF(AND($C301&lt;S$285,COUNT($E301:R301)&lt;$D$255),$D301/MIN($D$255,COUNT($C$294:$C$313)-COUNT($C$294:$C301)),"")</f>
        <v>0</v>
      </c>
      <c r="T301" s="61">
        <f>IF(AND($C301&lt;T$285,COUNT($E301:S301)&lt;$D$255),$D301/MIN($D$255,COUNT($C$294:$C$313)-COUNT($C$294:$C301)),"")</f>
        <v>0</v>
      </c>
      <c r="U301" s="61">
        <f>IF(AND($C301&lt;U$285,COUNT($E301:T301)&lt;$D$255),$D301/MIN($D$255,COUNT($C$294:$C$313)-COUNT($C$294:$C301)),"")</f>
        <v>0</v>
      </c>
      <c r="V301" s="61">
        <f>IF(AND($C301&lt;V$285,COUNT($E301:U301)&lt;$D$255),$D301/MIN($D$255,COUNT($C$294:$C$313)-COUNT($C$294:$C301)),"")</f>
        <v>0</v>
      </c>
      <c r="W301" s="61">
        <f>IF(AND($C301&lt;W$285,COUNT($E301:V301)&lt;$D$255),$D301/MIN($D$255,COUNT($C$294:$C$313)-COUNT($C$294:$C301)),"")</f>
        <v>0</v>
      </c>
      <c r="X301" s="61">
        <f>IF(AND($C301&lt;X$285,COUNT($E301:W301)&lt;$D$255),$D301/MIN($D$255,COUNT($C$294:$C$313)-COUNT($C$294:$C301)),"")</f>
        <v>0</v>
      </c>
      <c r="Y301" s="61">
        <f t="shared" si="79"/>
        <v>0</v>
      </c>
    </row>
    <row r="302" spans="2:25" x14ac:dyDescent="0.15">
      <c r="B302" s="69"/>
      <c r="C302" s="70">
        <v>38</v>
      </c>
      <c r="D302" s="60">
        <v>0</v>
      </c>
      <c r="E302" s="61" t="str">
        <f t="shared" si="78"/>
        <v/>
      </c>
      <c r="F302" s="61" t="str">
        <f>IF(AND($C302&lt;F$285,COUNT($E302:E302)&lt;$D$255),$D302/MIN($D$255,COUNT($C$294:$C$313)-COUNT($C$294:$C302)),"")</f>
        <v/>
      </c>
      <c r="G302" s="61" t="str">
        <f>IF(AND($C302&lt;G$285,COUNT($E302:F302)&lt;$D$255),$D302/MIN($D$255,COUNT($C$294:$C$313)-COUNT($C$294:$C302)),"")</f>
        <v/>
      </c>
      <c r="H302" s="61" t="str">
        <f>IF(AND($C302&lt;H$285,COUNT($E302:G302)&lt;$D$255),$D302/MIN($D$255,COUNT($C$294:$C$313)-COUNT($C$294:$C302)),"")</f>
        <v/>
      </c>
      <c r="I302" s="61" t="str">
        <f>IF(AND($C302&lt;I$285,COUNT($E302:H302)&lt;$D$255),$D302/MIN($D$255,COUNT($C$294:$C$313)-COUNT($C$294:$C302)),"")</f>
        <v/>
      </c>
      <c r="J302" s="61" t="str">
        <f>IF(AND($C302&lt;J$285,COUNT($E302:I302)&lt;$D$255),$D302/MIN($D$255,COUNT($C$294:$C$313)-COUNT($C$294:$C302)),"")</f>
        <v/>
      </c>
      <c r="K302" s="61" t="str">
        <f>IF(AND($C302&lt;K$285,COUNT($E302:J302)&lt;$D$255),$D302/MIN($D$255,COUNT($C$294:$C$313)-COUNT($C$294:$C302)),"")</f>
        <v/>
      </c>
      <c r="L302" s="61" t="str">
        <f>IF(AND($C302&lt;L$285,COUNT($E302:K302)&lt;$D$255),$D302/MIN($D$255,COUNT($C$294:$C$313)-COUNT($C$294:$C302)),"")</f>
        <v/>
      </c>
      <c r="M302" s="61" t="str">
        <f>IF(AND($C302&lt;M$285,COUNT($E302:L302)&lt;$D$255),$D302/MIN($D$255,COUNT($C$294:$C$313)-COUNT($C$294:$C302)),"")</f>
        <v/>
      </c>
      <c r="N302" s="61">
        <f>IF(AND($C302&lt;N$285,COUNT($E302:M302)&lt;$D$255),$D302/MIN($D$255,COUNT($C$294:$C$313)-COUNT($C$294:$C302)),"")</f>
        <v>0</v>
      </c>
      <c r="O302" s="61">
        <f>IF(AND($C302&lt;O$285,COUNT($E302:N302)&lt;$D$255),$D302/MIN($D$255,COUNT($C$294:$C$313)-COUNT($C$294:$C302)),"")</f>
        <v>0</v>
      </c>
      <c r="P302" s="61">
        <f>IF(AND($C302&lt;P$285,COUNT($E302:O302)&lt;$D$255),$D302/MIN($D$255,COUNT($C$294:$C$313)-COUNT($C$294:$C302)),"")</f>
        <v>0</v>
      </c>
      <c r="Q302" s="61">
        <f>IF(AND($C302&lt;Q$285,COUNT($E302:P302)&lt;$D$255),$D302/MIN($D$255,COUNT($C$294:$C$313)-COUNT($C$294:$C302)),"")</f>
        <v>0</v>
      </c>
      <c r="R302" s="61">
        <f>IF(AND($C302&lt;R$285,COUNT($E302:Q302)&lt;$D$255),$D302/MIN($D$255,COUNT($C$294:$C$313)-COUNT($C$294:$C302)),"")</f>
        <v>0</v>
      </c>
      <c r="S302" s="61">
        <f>IF(AND($C302&lt;S$285,COUNT($E302:R302)&lt;$D$255),$D302/MIN($D$255,COUNT($C$294:$C$313)-COUNT($C$294:$C302)),"")</f>
        <v>0</v>
      </c>
      <c r="T302" s="61">
        <f>IF(AND($C302&lt;T$285,COUNT($E302:S302)&lt;$D$255),$D302/MIN($D$255,COUNT($C$294:$C$313)-COUNT($C$294:$C302)),"")</f>
        <v>0</v>
      </c>
      <c r="U302" s="61">
        <f>IF(AND($C302&lt;U$285,COUNT($E302:T302)&lt;$D$255),$D302/MIN($D$255,COUNT($C$294:$C$313)-COUNT($C$294:$C302)),"")</f>
        <v>0</v>
      </c>
      <c r="V302" s="61">
        <f>IF(AND($C302&lt;V$285,COUNT($E302:U302)&lt;$D$255),$D302/MIN($D$255,COUNT($C$294:$C$313)-COUNT($C$294:$C302)),"")</f>
        <v>0</v>
      </c>
      <c r="W302" s="61">
        <f>IF(AND($C302&lt;W$285,COUNT($E302:V302)&lt;$D$255),$D302/MIN($D$255,COUNT($C$294:$C$313)-COUNT($C$294:$C302)),"")</f>
        <v>0</v>
      </c>
      <c r="X302" s="61">
        <f>IF(AND($C302&lt;X$285,COUNT($E302:W302)&lt;$D$255),$D302/MIN($D$255,COUNT($C$294:$C$313)-COUNT($C$294:$C302)),"")</f>
        <v>0</v>
      </c>
      <c r="Y302" s="61">
        <f t="shared" si="79"/>
        <v>0</v>
      </c>
    </row>
    <row r="303" spans="2:25" x14ac:dyDescent="0.15">
      <c r="B303" s="69"/>
      <c r="C303" s="70">
        <v>39</v>
      </c>
      <c r="D303" s="60">
        <v>0</v>
      </c>
      <c r="E303" s="61" t="str">
        <f t="shared" si="78"/>
        <v/>
      </c>
      <c r="F303" s="61" t="str">
        <f>IF(AND($C303&lt;F$285,COUNT($E303:E303)&lt;$D$255),$D303/MIN($D$255,COUNT($C$294:$C$313)-COUNT($C$294:$C303)),"")</f>
        <v/>
      </c>
      <c r="G303" s="61" t="str">
        <f>IF(AND($C303&lt;G$285,COUNT($E303:F303)&lt;$D$255),$D303/MIN($D$255,COUNT($C$294:$C$313)-COUNT($C$294:$C303)),"")</f>
        <v/>
      </c>
      <c r="H303" s="61" t="str">
        <f>IF(AND($C303&lt;H$285,COUNT($E303:G303)&lt;$D$255),$D303/MIN($D$255,COUNT($C$294:$C$313)-COUNT($C$294:$C303)),"")</f>
        <v/>
      </c>
      <c r="I303" s="61" t="str">
        <f>IF(AND($C303&lt;I$285,COUNT($E303:H303)&lt;$D$255),$D303/MIN($D$255,COUNT($C$294:$C$313)-COUNT($C$294:$C303)),"")</f>
        <v/>
      </c>
      <c r="J303" s="61" t="str">
        <f>IF(AND($C303&lt;J$285,COUNT($E303:I303)&lt;$D$255),$D303/MIN($D$255,COUNT($C$294:$C$313)-COUNT($C$294:$C303)),"")</f>
        <v/>
      </c>
      <c r="K303" s="61" t="str">
        <f>IF(AND($C303&lt;K$285,COUNT($E303:J303)&lt;$D$255),$D303/MIN($D$255,COUNT($C$294:$C$313)-COUNT($C$294:$C303)),"")</f>
        <v/>
      </c>
      <c r="L303" s="61" t="str">
        <f>IF(AND($C303&lt;L$285,COUNT($E303:K303)&lt;$D$255),$D303/MIN($D$255,COUNT($C$294:$C$313)-COUNT($C$294:$C303)),"")</f>
        <v/>
      </c>
      <c r="M303" s="61" t="str">
        <f>IF(AND($C303&lt;M$285,COUNT($E303:L303)&lt;$D$255),$D303/MIN($D$255,COUNT($C$294:$C$313)-COUNT($C$294:$C303)),"")</f>
        <v/>
      </c>
      <c r="N303" s="61" t="str">
        <f>IF(AND($C303&lt;N$285,COUNT($E303:M303)&lt;$D$255),$D303/MIN($D$255,COUNT($C$294:$C$313)-COUNT($C$294:$C303)),"")</f>
        <v/>
      </c>
      <c r="O303" s="61">
        <f>IF(AND($C303&lt;O$285,COUNT($E303:N303)&lt;$D$255),$D303/MIN($D$255,COUNT($C$294:$C$313)-COUNT($C$294:$C303)),"")</f>
        <v>0</v>
      </c>
      <c r="P303" s="61">
        <f>IF(AND($C303&lt;P$285,COUNT($E303:O303)&lt;$D$255),$D303/MIN($D$255,COUNT($C$294:$C$313)-COUNT($C$294:$C303)),"")</f>
        <v>0</v>
      </c>
      <c r="Q303" s="61">
        <f>IF(AND($C303&lt;Q$285,COUNT($E303:P303)&lt;$D$255),$D303/MIN($D$255,COUNT($C$294:$C$313)-COUNT($C$294:$C303)),"")</f>
        <v>0</v>
      </c>
      <c r="R303" s="61">
        <f>IF(AND($C303&lt;R$285,COUNT($E303:Q303)&lt;$D$255),$D303/MIN($D$255,COUNT($C$294:$C$313)-COUNT($C$294:$C303)),"")</f>
        <v>0</v>
      </c>
      <c r="S303" s="61">
        <f>IF(AND($C303&lt;S$285,COUNT($E303:R303)&lt;$D$255),$D303/MIN($D$255,COUNT($C$294:$C$313)-COUNT($C$294:$C303)),"")</f>
        <v>0</v>
      </c>
      <c r="T303" s="61">
        <f>IF(AND($C303&lt;T$285,COUNT($E303:S303)&lt;$D$255),$D303/MIN($D$255,COUNT($C$294:$C$313)-COUNT($C$294:$C303)),"")</f>
        <v>0</v>
      </c>
      <c r="U303" s="61">
        <f>IF(AND($C303&lt;U$285,COUNT($E303:T303)&lt;$D$255),$D303/MIN($D$255,COUNT($C$294:$C$313)-COUNT($C$294:$C303)),"")</f>
        <v>0</v>
      </c>
      <c r="V303" s="61">
        <f>IF(AND($C303&lt;V$285,COUNT($E303:U303)&lt;$D$255),$D303/MIN($D$255,COUNT($C$294:$C$313)-COUNT($C$294:$C303)),"")</f>
        <v>0</v>
      </c>
      <c r="W303" s="61">
        <f>IF(AND($C303&lt;W$285,COUNT($E303:V303)&lt;$D$255),$D303/MIN($D$255,COUNT($C$294:$C$313)-COUNT($C$294:$C303)),"")</f>
        <v>0</v>
      </c>
      <c r="X303" s="61">
        <f>IF(AND($C303&lt;X$285,COUNT($E303:W303)&lt;$D$255),$D303/MIN($D$255,COUNT($C$294:$C$313)-COUNT($C$294:$C303)),"")</f>
        <v>0</v>
      </c>
      <c r="Y303" s="61">
        <f t="shared" si="79"/>
        <v>0</v>
      </c>
    </row>
    <row r="304" spans="2:25" x14ac:dyDescent="0.15">
      <c r="B304" s="69"/>
      <c r="C304" s="70">
        <v>40</v>
      </c>
      <c r="D304" s="60">
        <v>0</v>
      </c>
      <c r="E304" s="61" t="str">
        <f t="shared" si="78"/>
        <v/>
      </c>
      <c r="F304" s="61" t="str">
        <f>IF(AND($C304&lt;F$285,COUNT($E304:E304)&lt;$D$255),$D304/MIN($D$255,COUNT($C$294:$C$313)-COUNT($C$294:$C304)),"")</f>
        <v/>
      </c>
      <c r="G304" s="61" t="str">
        <f>IF(AND($C304&lt;G$285,COUNT($E304:F304)&lt;$D$255),$D304/MIN($D$255,COUNT($C$294:$C$313)-COUNT($C$294:$C304)),"")</f>
        <v/>
      </c>
      <c r="H304" s="61" t="str">
        <f>IF(AND($C304&lt;H$285,COUNT($E304:G304)&lt;$D$255),$D304/MIN($D$255,COUNT($C$294:$C$313)-COUNT($C$294:$C304)),"")</f>
        <v/>
      </c>
      <c r="I304" s="61" t="str">
        <f>IF(AND($C304&lt;I$285,COUNT($E304:H304)&lt;$D$255),$D304/MIN($D$255,COUNT($C$294:$C$313)-COUNT($C$294:$C304)),"")</f>
        <v/>
      </c>
      <c r="J304" s="61" t="str">
        <f>IF(AND($C304&lt;J$285,COUNT($E304:I304)&lt;$D$255),$D304/MIN($D$255,COUNT($C$294:$C$313)-COUNT($C$294:$C304)),"")</f>
        <v/>
      </c>
      <c r="K304" s="61" t="str">
        <f>IF(AND($C304&lt;K$285,COUNT($E304:J304)&lt;$D$255),$D304/MIN($D$255,COUNT($C$294:$C$313)-COUNT($C$294:$C304)),"")</f>
        <v/>
      </c>
      <c r="L304" s="61" t="str">
        <f>IF(AND($C304&lt;L$285,COUNT($E304:K304)&lt;$D$255),$D304/MIN($D$255,COUNT($C$294:$C$313)-COUNT($C$294:$C304)),"")</f>
        <v/>
      </c>
      <c r="M304" s="61" t="str">
        <f>IF(AND($C304&lt;M$285,COUNT($E304:L304)&lt;$D$255),$D304/MIN($D$255,COUNT($C$294:$C$313)-COUNT($C$294:$C304)),"")</f>
        <v/>
      </c>
      <c r="N304" s="61" t="str">
        <f>IF(AND($C304&lt;N$285,COUNT($E304:M304)&lt;$D$255),$D304/MIN($D$255,COUNT($C$294:$C$313)-COUNT($C$294:$C304)),"")</f>
        <v/>
      </c>
      <c r="O304" s="61" t="str">
        <f>IF(AND($C304&lt;O$285,COUNT($E304:N304)&lt;$D$255),$D304/MIN($D$255,COUNT($C$294:$C$313)-COUNT($C$294:$C304)),"")</f>
        <v/>
      </c>
      <c r="P304" s="61">
        <f>IF(AND($C304&lt;P$285,COUNT($E304:O304)&lt;$D$255),$D304/MIN($D$255,COUNT($C$294:$C$313)-COUNT($C$294:$C304)),"")</f>
        <v>0</v>
      </c>
      <c r="Q304" s="61">
        <f>IF(AND($C304&lt;Q$285,COUNT($E304:P304)&lt;$D$255),$D304/MIN($D$255,COUNT($C$294:$C$313)-COUNT($C$294:$C304)),"")</f>
        <v>0</v>
      </c>
      <c r="R304" s="61">
        <f>IF(AND($C304&lt;R$285,COUNT($E304:Q304)&lt;$D$255),$D304/MIN($D$255,COUNT($C$294:$C$313)-COUNT($C$294:$C304)),"")</f>
        <v>0</v>
      </c>
      <c r="S304" s="61">
        <f>IF(AND($C304&lt;S$285,COUNT($E304:R304)&lt;$D$255),$D304/MIN($D$255,COUNT($C$294:$C$313)-COUNT($C$294:$C304)),"")</f>
        <v>0</v>
      </c>
      <c r="T304" s="61">
        <f>IF(AND($C304&lt;T$285,COUNT($E304:S304)&lt;$D$255),$D304/MIN($D$255,COUNT($C$294:$C$313)-COUNT($C$294:$C304)),"")</f>
        <v>0</v>
      </c>
      <c r="U304" s="61">
        <f>IF(AND($C304&lt;U$285,COUNT($E304:T304)&lt;$D$255),$D304/MIN($D$255,COUNT($C$294:$C$313)-COUNT($C$294:$C304)),"")</f>
        <v>0</v>
      </c>
      <c r="V304" s="61">
        <f>IF(AND($C304&lt;V$285,COUNT($E304:U304)&lt;$D$255),$D304/MIN($D$255,COUNT($C$294:$C$313)-COUNT($C$294:$C304)),"")</f>
        <v>0</v>
      </c>
      <c r="W304" s="61">
        <f>IF(AND($C304&lt;W$285,COUNT($E304:V304)&lt;$D$255),$D304/MIN($D$255,COUNT($C$294:$C$313)-COUNT($C$294:$C304)),"")</f>
        <v>0</v>
      </c>
      <c r="X304" s="61">
        <f>IF(AND($C304&lt;X$285,COUNT($E304:W304)&lt;$D$255),$D304/MIN($D$255,COUNT($C$294:$C$313)-COUNT($C$294:$C304)),"")</f>
        <v>0</v>
      </c>
      <c r="Y304" s="61">
        <f t="shared" si="79"/>
        <v>0</v>
      </c>
    </row>
    <row r="305" spans="1:25" x14ac:dyDescent="0.15">
      <c r="B305" s="69"/>
      <c r="C305" s="70">
        <v>41</v>
      </c>
      <c r="D305" s="60">
        <v>0</v>
      </c>
      <c r="E305" s="61" t="str">
        <f t="shared" si="78"/>
        <v/>
      </c>
      <c r="F305" s="61" t="str">
        <f>IF(AND($C305&lt;F$285,COUNT($E305:E305)&lt;$D$255),$D305/MIN($D$255,COUNT($C$294:$C$313)-COUNT($C$294:$C305)),"")</f>
        <v/>
      </c>
      <c r="G305" s="61" t="str">
        <f>IF(AND($C305&lt;G$285,COUNT($E305:F305)&lt;$D$255),$D305/MIN($D$255,COUNT($C$294:$C$313)-COUNT($C$294:$C305)),"")</f>
        <v/>
      </c>
      <c r="H305" s="61" t="str">
        <f>IF(AND($C305&lt;H$285,COUNT($E305:G305)&lt;$D$255),$D305/MIN($D$255,COUNT($C$294:$C$313)-COUNT($C$294:$C305)),"")</f>
        <v/>
      </c>
      <c r="I305" s="61" t="str">
        <f>IF(AND($C305&lt;I$285,COUNT($E305:H305)&lt;$D$255),$D305/MIN($D$255,COUNT($C$294:$C$313)-COUNT($C$294:$C305)),"")</f>
        <v/>
      </c>
      <c r="J305" s="61" t="str">
        <f>IF(AND($C305&lt;J$285,COUNT($E305:I305)&lt;$D$255),$D305/MIN($D$255,COUNT($C$294:$C$313)-COUNT($C$294:$C305)),"")</f>
        <v/>
      </c>
      <c r="K305" s="61" t="str">
        <f>IF(AND($C305&lt;K$285,COUNT($E305:J305)&lt;$D$255),$D305/MIN($D$255,COUNT($C$294:$C$313)-COUNT($C$294:$C305)),"")</f>
        <v/>
      </c>
      <c r="L305" s="61" t="str">
        <f>IF(AND($C305&lt;L$285,COUNT($E305:K305)&lt;$D$255),$D305/MIN($D$255,COUNT($C$294:$C$313)-COUNT($C$294:$C305)),"")</f>
        <v/>
      </c>
      <c r="M305" s="61" t="str">
        <f>IF(AND($C305&lt;M$285,COUNT($E305:L305)&lt;$D$255),$D305/MIN($D$255,COUNT($C$294:$C$313)-COUNT($C$294:$C305)),"")</f>
        <v/>
      </c>
      <c r="N305" s="61" t="str">
        <f>IF(AND($C305&lt;N$285,COUNT($E305:M305)&lt;$D$255),$D305/MIN($D$255,COUNT($C$294:$C$313)-COUNT($C$294:$C305)),"")</f>
        <v/>
      </c>
      <c r="O305" s="61" t="str">
        <f>IF(AND($C305&lt;O$285,COUNT($E305:N305)&lt;$D$255),$D305/MIN($D$255,COUNT($C$294:$C$313)-COUNT($C$294:$C305)),"")</f>
        <v/>
      </c>
      <c r="P305" s="61" t="str">
        <f>IF(AND($C305&lt;P$285,COUNT($E305:O305)&lt;$D$255),$D305/MIN($D$255,COUNT($C$294:$C$313)-COUNT($C$294:$C305)),"")</f>
        <v/>
      </c>
      <c r="Q305" s="61">
        <f>IF(AND($C305&lt;Q$285,COUNT($E305:P305)&lt;$D$255),$D305/MIN($D$255,COUNT($C$294:$C$313)-COUNT($C$294:$C305)),"")</f>
        <v>0</v>
      </c>
      <c r="R305" s="61">
        <f>IF(AND($C305&lt;R$285,COUNT($E305:Q305)&lt;$D$255),$D305/MIN($D$255,COUNT($C$294:$C$313)-COUNT($C$294:$C305)),"")</f>
        <v>0</v>
      </c>
      <c r="S305" s="61">
        <f>IF(AND($C305&lt;S$285,COUNT($E305:R305)&lt;$D$255),$D305/MIN($D$255,COUNT($C$294:$C$313)-COUNT($C$294:$C305)),"")</f>
        <v>0</v>
      </c>
      <c r="T305" s="61">
        <f>IF(AND($C305&lt;T$285,COUNT($E305:S305)&lt;$D$255),$D305/MIN($D$255,COUNT($C$294:$C$313)-COUNT($C$294:$C305)),"")</f>
        <v>0</v>
      </c>
      <c r="U305" s="61">
        <f>IF(AND($C305&lt;U$285,COUNT($E305:T305)&lt;$D$255),$D305/MIN($D$255,COUNT($C$294:$C$313)-COUNT($C$294:$C305)),"")</f>
        <v>0</v>
      </c>
      <c r="V305" s="61">
        <f>IF(AND($C305&lt;V$285,COUNT($E305:U305)&lt;$D$255),$D305/MIN($D$255,COUNT($C$294:$C$313)-COUNT($C$294:$C305)),"")</f>
        <v>0</v>
      </c>
      <c r="W305" s="61">
        <f>IF(AND($C305&lt;W$285,COUNT($E305:V305)&lt;$D$255),$D305/MIN($D$255,COUNT($C$294:$C$313)-COUNT($C$294:$C305)),"")</f>
        <v>0</v>
      </c>
      <c r="X305" s="61">
        <f>IF(AND($C305&lt;X$285,COUNT($E305:W305)&lt;$D$255),$D305/MIN($D$255,COUNT($C$294:$C$313)-COUNT($C$294:$C305)),"")</f>
        <v>0</v>
      </c>
      <c r="Y305" s="61">
        <f t="shared" si="79"/>
        <v>0</v>
      </c>
    </row>
    <row r="306" spans="1:25" x14ac:dyDescent="0.15">
      <c r="B306" s="69"/>
      <c r="C306" s="70">
        <v>42</v>
      </c>
      <c r="D306" s="60">
        <v>0</v>
      </c>
      <c r="E306" s="61" t="str">
        <f t="shared" si="78"/>
        <v/>
      </c>
      <c r="F306" s="61" t="str">
        <f>IF(AND($C306&lt;F$285,COUNT($E306:E306)&lt;$D$255),$D306/MIN($D$255,COUNT($C$294:$C$313)-COUNT($C$294:$C306)),"")</f>
        <v/>
      </c>
      <c r="G306" s="61" t="str">
        <f>IF(AND($C306&lt;G$285,COUNT($E306:F306)&lt;$D$255),$D306/MIN($D$255,COUNT($C$294:$C$313)-COUNT($C$294:$C306)),"")</f>
        <v/>
      </c>
      <c r="H306" s="61" t="str">
        <f>IF(AND($C306&lt;H$285,COUNT($E306:G306)&lt;$D$255),$D306/MIN($D$255,COUNT($C$294:$C$313)-COUNT($C$294:$C306)),"")</f>
        <v/>
      </c>
      <c r="I306" s="61" t="str">
        <f>IF(AND($C306&lt;I$285,COUNT($E306:H306)&lt;$D$255),$D306/MIN($D$255,COUNT($C$294:$C$313)-COUNT($C$294:$C306)),"")</f>
        <v/>
      </c>
      <c r="J306" s="61" t="str">
        <f>IF(AND($C306&lt;J$285,COUNT($E306:I306)&lt;$D$255),$D306/MIN($D$255,COUNT($C$294:$C$313)-COUNT($C$294:$C306)),"")</f>
        <v/>
      </c>
      <c r="K306" s="61" t="str">
        <f>IF(AND($C306&lt;K$285,COUNT($E306:J306)&lt;$D$255),$D306/MIN($D$255,COUNT($C$294:$C$313)-COUNT($C$294:$C306)),"")</f>
        <v/>
      </c>
      <c r="L306" s="61" t="str">
        <f>IF(AND($C306&lt;L$285,COUNT($E306:K306)&lt;$D$255),$D306/MIN($D$255,COUNT($C$294:$C$313)-COUNT($C$294:$C306)),"")</f>
        <v/>
      </c>
      <c r="M306" s="61" t="str">
        <f>IF(AND($C306&lt;M$285,COUNT($E306:L306)&lt;$D$255),$D306/MIN($D$255,COUNT($C$294:$C$313)-COUNT($C$294:$C306)),"")</f>
        <v/>
      </c>
      <c r="N306" s="61" t="str">
        <f>IF(AND($C306&lt;N$285,COUNT($E306:M306)&lt;$D$255),$D306/MIN($D$255,COUNT($C$294:$C$313)-COUNT($C$294:$C306)),"")</f>
        <v/>
      </c>
      <c r="O306" s="61" t="str">
        <f>IF(AND($C306&lt;O$285,COUNT($E306:N306)&lt;$D$255),$D306/MIN($D$255,COUNT($C$294:$C$313)-COUNT($C$294:$C306)),"")</f>
        <v/>
      </c>
      <c r="P306" s="61" t="str">
        <f>IF(AND($C306&lt;P$285,COUNT($E306:O306)&lt;$D$255),$D306/MIN($D$255,COUNT($C$294:$C$313)-COUNT($C$294:$C306)),"")</f>
        <v/>
      </c>
      <c r="Q306" s="61" t="str">
        <f>IF(AND($C306&lt;Q$285,COUNT($E306:P306)&lt;$D$255),$D306/MIN($D$255,COUNT($C$294:$C$313)-COUNT($C$294:$C306)),"")</f>
        <v/>
      </c>
      <c r="R306" s="61">
        <f>IF(AND($C306&lt;R$285,COUNT($E306:Q306)&lt;$D$255),$D306/MIN($D$255,COUNT($C$294:$C$313)-COUNT($C$294:$C306)),"")</f>
        <v>0</v>
      </c>
      <c r="S306" s="61">
        <f>IF(AND($C306&lt;S$285,COUNT($E306:R306)&lt;$D$255),$D306/MIN($D$255,COUNT($C$294:$C$313)-COUNT($C$294:$C306)),"")</f>
        <v>0</v>
      </c>
      <c r="T306" s="61">
        <f>IF(AND($C306&lt;T$285,COUNT($E306:S306)&lt;$D$255),$D306/MIN($D$255,COUNT($C$294:$C$313)-COUNT($C$294:$C306)),"")</f>
        <v>0</v>
      </c>
      <c r="U306" s="61">
        <f>IF(AND($C306&lt;U$285,COUNT($E306:T306)&lt;$D$255),$D306/MIN($D$255,COUNT($C$294:$C$313)-COUNT($C$294:$C306)),"")</f>
        <v>0</v>
      </c>
      <c r="V306" s="61">
        <f>IF(AND($C306&lt;V$285,COUNT($E306:U306)&lt;$D$255),$D306/MIN($D$255,COUNT($C$294:$C$313)-COUNT($C$294:$C306)),"")</f>
        <v>0</v>
      </c>
      <c r="W306" s="61">
        <f>IF(AND($C306&lt;W$285,COUNT($E306:V306)&lt;$D$255),$D306/MIN($D$255,COUNT($C$294:$C$313)-COUNT($C$294:$C306)),"")</f>
        <v>0</v>
      </c>
      <c r="X306" s="61">
        <f>IF(AND($C306&lt;X$285,COUNT($E306:W306)&lt;$D$255),$D306/MIN($D$255,COUNT($C$294:$C$313)-COUNT($C$294:$C306)),"")</f>
        <v>0</v>
      </c>
      <c r="Y306" s="61">
        <f t="shared" si="79"/>
        <v>0</v>
      </c>
    </row>
    <row r="307" spans="1:25" x14ac:dyDescent="0.15">
      <c r="B307" s="69"/>
      <c r="C307" s="70">
        <v>43</v>
      </c>
      <c r="D307" s="60">
        <v>0</v>
      </c>
      <c r="E307" s="61" t="str">
        <f t="shared" si="78"/>
        <v/>
      </c>
      <c r="F307" s="61" t="str">
        <f>IF(AND($C307&lt;F$285,COUNT($E307:E307)&lt;$D$255),$D307/MIN($D$255,COUNT($C$294:$C$313)-COUNT($C$294:$C307)),"")</f>
        <v/>
      </c>
      <c r="G307" s="61" t="str">
        <f>IF(AND($C307&lt;G$285,COUNT($E307:F307)&lt;$D$255),$D307/MIN($D$255,COUNT($C$294:$C$313)-COUNT($C$294:$C307)),"")</f>
        <v/>
      </c>
      <c r="H307" s="61" t="str">
        <f>IF(AND($C307&lt;H$285,COUNT($E307:G307)&lt;$D$255),$D307/MIN($D$255,COUNT($C$294:$C$313)-COUNT($C$294:$C307)),"")</f>
        <v/>
      </c>
      <c r="I307" s="61" t="str">
        <f>IF(AND($C307&lt;I$285,COUNT($E307:H307)&lt;$D$255),$D307/MIN($D$255,COUNT($C$294:$C$313)-COUNT($C$294:$C307)),"")</f>
        <v/>
      </c>
      <c r="J307" s="61" t="str">
        <f>IF(AND($C307&lt;J$285,COUNT($E307:I307)&lt;$D$255),$D307/MIN($D$255,COUNT($C$294:$C$313)-COUNT($C$294:$C307)),"")</f>
        <v/>
      </c>
      <c r="K307" s="61" t="str">
        <f>IF(AND($C307&lt;K$285,COUNT($E307:J307)&lt;$D$255),$D307/MIN($D$255,COUNT($C$294:$C$313)-COUNT($C$294:$C307)),"")</f>
        <v/>
      </c>
      <c r="L307" s="61" t="str">
        <f>IF(AND($C307&lt;L$285,COUNT($E307:K307)&lt;$D$255),$D307/MIN($D$255,COUNT($C$294:$C$313)-COUNT($C$294:$C307)),"")</f>
        <v/>
      </c>
      <c r="M307" s="61" t="str">
        <f>IF(AND($C307&lt;M$285,COUNT($E307:L307)&lt;$D$255),$D307/MIN($D$255,COUNT($C$294:$C$313)-COUNT($C$294:$C307)),"")</f>
        <v/>
      </c>
      <c r="N307" s="61" t="str">
        <f>IF(AND($C307&lt;N$285,COUNT($E307:M307)&lt;$D$255),$D307/MIN($D$255,COUNT($C$294:$C$313)-COUNT($C$294:$C307)),"")</f>
        <v/>
      </c>
      <c r="O307" s="61" t="str">
        <f>IF(AND($C307&lt;O$285,COUNT($E307:N307)&lt;$D$255),$D307/MIN($D$255,COUNT($C$294:$C$313)-COUNT($C$294:$C307)),"")</f>
        <v/>
      </c>
      <c r="P307" s="61" t="str">
        <f>IF(AND($C307&lt;P$285,COUNT($E307:O307)&lt;$D$255),$D307/MIN($D$255,COUNT($C$294:$C$313)-COUNT($C$294:$C307)),"")</f>
        <v/>
      </c>
      <c r="Q307" s="61" t="str">
        <f>IF(AND($C307&lt;Q$285,COUNT($E307:P307)&lt;$D$255),$D307/MIN($D$255,COUNT($C$294:$C$313)-COUNT($C$294:$C307)),"")</f>
        <v/>
      </c>
      <c r="R307" s="61" t="str">
        <f>IF(AND($C307&lt;R$285,COUNT($E307:Q307)&lt;$D$255),$D307/MIN($D$255,COUNT($C$294:$C$313)-COUNT($C$294:$C307)),"")</f>
        <v/>
      </c>
      <c r="S307" s="61">
        <f>IF(AND($C307&lt;S$285,COUNT($E307:R307)&lt;$D$255),$D307/MIN($D$255,COUNT($C$294:$C$313)-COUNT($C$294:$C307)),"")</f>
        <v>0</v>
      </c>
      <c r="T307" s="61">
        <f>IF(AND($C307&lt;T$285,COUNT($E307:S307)&lt;$D$255),$D307/MIN($D$255,COUNT($C$294:$C$313)-COUNT($C$294:$C307)),"")</f>
        <v>0</v>
      </c>
      <c r="U307" s="61">
        <f>IF(AND($C307&lt;U$285,COUNT($E307:T307)&lt;$D$255),$D307/MIN($D$255,COUNT($C$294:$C$313)-COUNT($C$294:$C307)),"")</f>
        <v>0</v>
      </c>
      <c r="V307" s="61">
        <f>IF(AND($C307&lt;V$285,COUNT($E307:U307)&lt;$D$255),$D307/MIN($D$255,COUNT($C$294:$C$313)-COUNT($C$294:$C307)),"")</f>
        <v>0</v>
      </c>
      <c r="W307" s="61">
        <f>IF(AND($C307&lt;W$285,COUNT($E307:V307)&lt;$D$255),$D307/MIN($D$255,COUNT($C$294:$C$313)-COUNT($C$294:$C307)),"")</f>
        <v>0</v>
      </c>
      <c r="X307" s="61">
        <f>IF(AND($C307&lt;X$285,COUNT($E307:W307)&lt;$D$255),$D307/MIN($D$255,COUNT($C$294:$C$313)-COUNT($C$294:$C307)),"")</f>
        <v>0</v>
      </c>
      <c r="Y307" s="61">
        <f t="shared" si="79"/>
        <v>0</v>
      </c>
    </row>
    <row r="308" spans="1:25" x14ac:dyDescent="0.15">
      <c r="B308" s="69"/>
      <c r="C308" s="70">
        <v>44</v>
      </c>
      <c r="D308" s="60">
        <v>0</v>
      </c>
      <c r="E308" s="61" t="str">
        <f t="shared" si="78"/>
        <v/>
      </c>
      <c r="F308" s="61" t="str">
        <f>IF(AND($C308&lt;F$285,COUNT($E308:E308)&lt;$D$255),$D308/MIN($D$255,COUNT($C$294:$C$313)-COUNT($C$294:$C308)),"")</f>
        <v/>
      </c>
      <c r="G308" s="61" t="str">
        <f>IF(AND($C308&lt;G$285,COUNT($E308:F308)&lt;$D$255),$D308/MIN($D$255,COUNT($C$294:$C$313)-COUNT($C$294:$C308)),"")</f>
        <v/>
      </c>
      <c r="H308" s="61" t="str">
        <f>IF(AND($C308&lt;H$285,COUNT($E308:G308)&lt;$D$255),$D308/MIN($D$255,COUNT($C$294:$C$313)-COUNT($C$294:$C308)),"")</f>
        <v/>
      </c>
      <c r="I308" s="61" t="str">
        <f>IF(AND($C308&lt;I$285,COUNT($E308:H308)&lt;$D$255),$D308/MIN($D$255,COUNT($C$294:$C$313)-COUNT($C$294:$C308)),"")</f>
        <v/>
      </c>
      <c r="J308" s="61" t="str">
        <f>IF(AND($C308&lt;J$285,COUNT($E308:I308)&lt;$D$255),$D308/MIN($D$255,COUNT($C$294:$C$313)-COUNT($C$294:$C308)),"")</f>
        <v/>
      </c>
      <c r="K308" s="61" t="str">
        <f>IF(AND($C308&lt;K$285,COUNT($E308:J308)&lt;$D$255),$D308/MIN($D$255,COUNT($C$294:$C$313)-COUNT($C$294:$C308)),"")</f>
        <v/>
      </c>
      <c r="L308" s="61" t="str">
        <f>IF(AND($C308&lt;L$285,COUNT($E308:K308)&lt;$D$255),$D308/MIN($D$255,COUNT($C$294:$C$313)-COUNT($C$294:$C308)),"")</f>
        <v/>
      </c>
      <c r="M308" s="61" t="str">
        <f>IF(AND($C308&lt;M$285,COUNT($E308:L308)&lt;$D$255),$D308/MIN($D$255,COUNT($C$294:$C$313)-COUNT($C$294:$C308)),"")</f>
        <v/>
      </c>
      <c r="N308" s="61" t="str">
        <f>IF(AND($C308&lt;N$285,COUNT($E308:M308)&lt;$D$255),$D308/MIN($D$255,COUNT($C$294:$C$313)-COUNT($C$294:$C308)),"")</f>
        <v/>
      </c>
      <c r="O308" s="61" t="str">
        <f>IF(AND($C308&lt;O$285,COUNT($E308:N308)&lt;$D$255),$D308/MIN($D$255,COUNT($C$294:$C$313)-COUNT($C$294:$C308)),"")</f>
        <v/>
      </c>
      <c r="P308" s="61" t="str">
        <f>IF(AND($C308&lt;P$285,COUNT($E308:O308)&lt;$D$255),$D308/MIN($D$255,COUNT($C$294:$C$313)-COUNT($C$294:$C308)),"")</f>
        <v/>
      </c>
      <c r="Q308" s="61" t="str">
        <f>IF(AND($C308&lt;Q$285,COUNT($E308:P308)&lt;$D$255),$D308/MIN($D$255,COUNT($C$294:$C$313)-COUNT($C$294:$C308)),"")</f>
        <v/>
      </c>
      <c r="R308" s="61" t="str">
        <f>IF(AND($C308&lt;R$285,COUNT($E308:Q308)&lt;$D$255),$D308/MIN($D$255,COUNT($C$294:$C$313)-COUNT($C$294:$C308)),"")</f>
        <v/>
      </c>
      <c r="S308" s="61" t="str">
        <f>IF(AND($C308&lt;S$285,COUNT($E308:R308)&lt;$D$255),$D308/MIN($D$255,COUNT($C$294:$C$313)-COUNT($C$294:$C308)),"")</f>
        <v/>
      </c>
      <c r="T308" s="61">
        <f>IF(AND($C308&lt;T$285,COUNT($E308:S308)&lt;$D$255),$D308/MIN($D$255,COUNT($C$294:$C$313)-COUNT($C$294:$C308)),"")</f>
        <v>0</v>
      </c>
      <c r="U308" s="61">
        <f>IF(AND($C308&lt;U$285,COUNT($E308:T308)&lt;$D$255),$D308/MIN($D$255,COUNT($C$294:$C$313)-COUNT($C$294:$C308)),"")</f>
        <v>0</v>
      </c>
      <c r="V308" s="61">
        <f>IF(AND($C308&lt;V$285,COUNT($E308:U308)&lt;$D$255),$D308/MIN($D$255,COUNT($C$294:$C$313)-COUNT($C$294:$C308)),"")</f>
        <v>0</v>
      </c>
      <c r="W308" s="61">
        <f>IF(AND($C308&lt;W$285,COUNT($E308:V308)&lt;$D$255),$D308/MIN($D$255,COUNT($C$294:$C$313)-COUNT($C$294:$C308)),"")</f>
        <v>0</v>
      </c>
      <c r="X308" s="61">
        <f>IF(AND($C308&lt;X$285,COUNT($E308:W308)&lt;$D$255),$D308/MIN($D$255,COUNT($C$294:$C$313)-COUNT($C$294:$C308)),"")</f>
        <v>0</v>
      </c>
      <c r="Y308" s="61">
        <f t="shared" si="79"/>
        <v>0</v>
      </c>
    </row>
    <row r="309" spans="1:25" x14ac:dyDescent="0.15">
      <c r="B309" s="69"/>
      <c r="C309" s="70">
        <v>45</v>
      </c>
      <c r="D309" s="60">
        <v>0</v>
      </c>
      <c r="E309" s="61" t="str">
        <f t="shared" si="78"/>
        <v/>
      </c>
      <c r="F309" s="61" t="str">
        <f>IF(AND($C309&lt;F$285,COUNT($E309:E309)&lt;$D$255),$D309/MIN($D$255,COUNT($C$294:$C$313)-COUNT($C$294:$C309)),"")</f>
        <v/>
      </c>
      <c r="G309" s="61" t="str">
        <f>IF(AND($C309&lt;G$285,COUNT($E309:F309)&lt;$D$255),$D309/MIN($D$255,COUNT($C$294:$C$313)-COUNT($C$294:$C309)),"")</f>
        <v/>
      </c>
      <c r="H309" s="61" t="str">
        <f>IF(AND($C309&lt;H$285,COUNT($E309:G309)&lt;$D$255),$D309/MIN($D$255,COUNT($C$294:$C$313)-COUNT($C$294:$C309)),"")</f>
        <v/>
      </c>
      <c r="I309" s="61" t="str">
        <f>IF(AND($C309&lt;I$285,COUNT($E309:H309)&lt;$D$255),$D309/MIN($D$255,COUNT($C$294:$C$313)-COUNT($C$294:$C309)),"")</f>
        <v/>
      </c>
      <c r="J309" s="61" t="str">
        <f>IF(AND($C309&lt;J$285,COUNT($E309:I309)&lt;$D$255),$D309/MIN($D$255,COUNT($C$294:$C$313)-COUNT($C$294:$C309)),"")</f>
        <v/>
      </c>
      <c r="K309" s="61" t="str">
        <f>IF(AND($C309&lt;K$285,COUNT($E309:J309)&lt;$D$255),$D309/MIN($D$255,COUNT($C$294:$C$313)-COUNT($C$294:$C309)),"")</f>
        <v/>
      </c>
      <c r="L309" s="61" t="str">
        <f>IF(AND($C309&lt;L$285,COUNT($E309:K309)&lt;$D$255),$D309/MIN($D$255,COUNT($C$294:$C$313)-COUNT($C$294:$C309)),"")</f>
        <v/>
      </c>
      <c r="M309" s="61" t="str">
        <f>IF(AND($C309&lt;M$285,COUNT($E309:L309)&lt;$D$255),$D309/MIN($D$255,COUNT($C$294:$C$313)-COUNT($C$294:$C309)),"")</f>
        <v/>
      </c>
      <c r="N309" s="61" t="str">
        <f>IF(AND($C309&lt;N$285,COUNT($E309:M309)&lt;$D$255),$D309/MIN($D$255,COUNT($C$294:$C$313)-COUNT($C$294:$C309)),"")</f>
        <v/>
      </c>
      <c r="O309" s="61" t="str">
        <f>IF(AND($C309&lt;O$285,COUNT($E309:N309)&lt;$D$255),$D309/MIN($D$255,COUNT($C$294:$C$313)-COUNT($C$294:$C309)),"")</f>
        <v/>
      </c>
      <c r="P309" s="61" t="str">
        <f>IF(AND($C309&lt;P$285,COUNT($E309:O309)&lt;$D$255),$D309/MIN($D$255,COUNT($C$294:$C$313)-COUNT($C$294:$C309)),"")</f>
        <v/>
      </c>
      <c r="Q309" s="61" t="str">
        <f>IF(AND($C309&lt;Q$285,COUNT($E309:P309)&lt;$D$255),$D309/MIN($D$255,COUNT($C$294:$C$313)-COUNT($C$294:$C309)),"")</f>
        <v/>
      </c>
      <c r="R309" s="61" t="str">
        <f>IF(AND($C309&lt;R$285,COUNT($E309:Q309)&lt;$D$255),$D309/MIN($D$255,COUNT($C$294:$C$313)-COUNT($C$294:$C309)),"")</f>
        <v/>
      </c>
      <c r="S309" s="61" t="str">
        <f>IF(AND($C309&lt;S$285,COUNT($E309:R309)&lt;$D$255),$D309/MIN($D$255,COUNT($C$294:$C$313)-COUNT($C$294:$C309)),"")</f>
        <v/>
      </c>
      <c r="T309" s="61" t="str">
        <f>IF(AND($C309&lt;T$285,COUNT($E309:S309)&lt;$D$255),$D309/MIN($D$255,COUNT($C$294:$C$313)-COUNT($C$294:$C309)),"")</f>
        <v/>
      </c>
      <c r="U309" s="61">
        <f>IF(AND($C309&lt;U$285,COUNT($E309:T309)&lt;$D$255),$D309/MIN($D$255,COUNT($C$294:$C$313)-COUNT($C$294:$C309)),"")</f>
        <v>0</v>
      </c>
      <c r="V309" s="61">
        <f>IF(AND($C309&lt;V$285,COUNT($E309:U309)&lt;$D$255),$D309/MIN($D$255,COUNT($C$294:$C$313)-COUNT($C$294:$C309)),"")</f>
        <v>0</v>
      </c>
      <c r="W309" s="61">
        <f>IF(AND($C309&lt;W$285,COUNT($E309:V309)&lt;$D$255),$D309/MIN($D$255,COUNT($C$294:$C$313)-COUNT($C$294:$C309)),"")</f>
        <v>0</v>
      </c>
      <c r="X309" s="61">
        <f>IF(AND($C309&lt;X$285,COUNT($E309:W309)&lt;$D$255),$D309/MIN($D$255,COUNT($C$294:$C$313)-COUNT($C$294:$C309)),"")</f>
        <v>0</v>
      </c>
      <c r="Y309" s="61">
        <f t="shared" si="79"/>
        <v>0</v>
      </c>
    </row>
    <row r="310" spans="1:25" x14ac:dyDescent="0.15">
      <c r="B310" s="69"/>
      <c r="C310" s="70">
        <v>46</v>
      </c>
      <c r="D310" s="60">
        <v>0</v>
      </c>
      <c r="E310" s="61" t="str">
        <f t="shared" si="78"/>
        <v/>
      </c>
      <c r="F310" s="61" t="str">
        <f>IF(AND($C310&lt;F$285,COUNT($E310:E310)&lt;$D$255),$D310/MIN($D$255,COUNT($C$294:$C$313)-COUNT($C$294:$C310)),"")</f>
        <v/>
      </c>
      <c r="G310" s="61" t="str">
        <f>IF(AND($C310&lt;G$285,COUNT($E310:F310)&lt;$D$255),$D310/MIN($D$255,COUNT($C$294:$C$313)-COUNT($C$294:$C310)),"")</f>
        <v/>
      </c>
      <c r="H310" s="61" t="str">
        <f>IF(AND($C310&lt;H$285,COUNT($E310:G310)&lt;$D$255),$D310/MIN($D$255,COUNT($C$294:$C$313)-COUNT($C$294:$C310)),"")</f>
        <v/>
      </c>
      <c r="I310" s="61" t="str">
        <f>IF(AND($C310&lt;I$285,COUNT($E310:H310)&lt;$D$255),$D310/MIN($D$255,COUNT($C$294:$C$313)-COUNT($C$294:$C310)),"")</f>
        <v/>
      </c>
      <c r="J310" s="61" t="str">
        <f>IF(AND($C310&lt;J$285,COUNT($E310:I310)&lt;$D$255),$D310/MIN($D$255,COUNT($C$294:$C$313)-COUNT($C$294:$C310)),"")</f>
        <v/>
      </c>
      <c r="K310" s="61" t="str">
        <f>IF(AND($C310&lt;K$285,COUNT($E310:J310)&lt;$D$255),$D310/MIN($D$255,COUNT($C$294:$C$313)-COUNT($C$294:$C310)),"")</f>
        <v/>
      </c>
      <c r="L310" s="61" t="str">
        <f>IF(AND($C310&lt;L$285,COUNT($E310:K310)&lt;$D$255),$D310/MIN($D$255,COUNT($C$294:$C$313)-COUNT($C$294:$C310)),"")</f>
        <v/>
      </c>
      <c r="M310" s="61" t="str">
        <f>IF(AND($C310&lt;M$285,COUNT($E310:L310)&lt;$D$255),$D310/MIN($D$255,COUNT($C$294:$C$313)-COUNT($C$294:$C310)),"")</f>
        <v/>
      </c>
      <c r="N310" s="61" t="str">
        <f>IF(AND($C310&lt;N$285,COUNT($E310:M310)&lt;$D$255),$D310/MIN($D$255,COUNT($C$294:$C$313)-COUNT($C$294:$C310)),"")</f>
        <v/>
      </c>
      <c r="O310" s="61" t="str">
        <f>IF(AND($C310&lt;O$285,COUNT($E310:N310)&lt;$D$255),$D310/MIN($D$255,COUNT($C$294:$C$313)-COUNT($C$294:$C310)),"")</f>
        <v/>
      </c>
      <c r="P310" s="61" t="str">
        <f>IF(AND($C310&lt;P$285,COUNT($E310:O310)&lt;$D$255),$D310/MIN($D$255,COUNT($C$294:$C$313)-COUNT($C$294:$C310)),"")</f>
        <v/>
      </c>
      <c r="Q310" s="61" t="str">
        <f>IF(AND($C310&lt;Q$285,COUNT($E310:P310)&lt;$D$255),$D310/MIN($D$255,COUNT($C$294:$C$313)-COUNT($C$294:$C310)),"")</f>
        <v/>
      </c>
      <c r="R310" s="61" t="str">
        <f>IF(AND($C310&lt;R$285,COUNT($E310:Q310)&lt;$D$255),$D310/MIN($D$255,COUNT($C$294:$C$313)-COUNT($C$294:$C310)),"")</f>
        <v/>
      </c>
      <c r="S310" s="61" t="str">
        <f>IF(AND($C310&lt;S$285,COUNT($E310:R310)&lt;$D$255),$D310/MIN($D$255,COUNT($C$294:$C$313)-COUNT($C$294:$C310)),"")</f>
        <v/>
      </c>
      <c r="T310" s="61" t="str">
        <f>IF(AND($C310&lt;T$285,COUNT($E310:S310)&lt;$D$255),$D310/MIN($D$255,COUNT($C$294:$C$313)-COUNT($C$294:$C310)),"")</f>
        <v/>
      </c>
      <c r="U310" s="61" t="str">
        <f>IF(AND($C310&lt;U$285,COUNT($E310:T310)&lt;$D$255),$D310/MIN($D$255,COUNT($C$294:$C$313)-COUNT($C$294:$C310)),"")</f>
        <v/>
      </c>
      <c r="V310" s="61">
        <f>IF(AND($C310&lt;V$285,COUNT($E310:U310)&lt;$D$255),$D310/MIN($D$255,COUNT($C$294:$C$313)-COUNT($C$294:$C310)),"")</f>
        <v>0</v>
      </c>
      <c r="W310" s="61">
        <f>IF(AND($C310&lt;W$285,COUNT($E310:V310)&lt;$D$255),$D310/MIN($D$255,COUNT($C$294:$C$313)-COUNT($C$294:$C310)),"")</f>
        <v>0</v>
      </c>
      <c r="X310" s="61">
        <f>IF(AND($C310&lt;X$285,COUNT($E310:W310)&lt;$D$255),$D310/MIN($D$255,COUNT($C$294:$C$313)-COUNT($C$294:$C310)),"")</f>
        <v>0</v>
      </c>
      <c r="Y310" s="61">
        <f t="shared" si="79"/>
        <v>0</v>
      </c>
    </row>
    <row r="311" spans="1:25" x14ac:dyDescent="0.15">
      <c r="B311" s="69"/>
      <c r="C311" s="70">
        <v>47</v>
      </c>
      <c r="D311" s="60">
        <v>0</v>
      </c>
      <c r="E311" s="61" t="str">
        <f t="shared" si="78"/>
        <v/>
      </c>
      <c r="F311" s="61" t="str">
        <f>IF(AND($C311&lt;F$285,COUNT($E311:E311)&lt;$D$255),$D311/MIN($D$255,COUNT($C$294:$C$313)-COUNT($C$294:$C311)),"")</f>
        <v/>
      </c>
      <c r="G311" s="61" t="str">
        <f>IF(AND($C311&lt;G$285,COUNT($E311:F311)&lt;$D$255),$D311/MIN($D$255,COUNT($C$294:$C$313)-COUNT($C$294:$C311)),"")</f>
        <v/>
      </c>
      <c r="H311" s="61" t="str">
        <f>IF(AND($C311&lt;H$285,COUNT($E311:G311)&lt;$D$255),$D311/MIN($D$255,COUNT($C$294:$C$313)-COUNT($C$294:$C311)),"")</f>
        <v/>
      </c>
      <c r="I311" s="61" t="str">
        <f>IF(AND($C311&lt;I$285,COUNT($E311:H311)&lt;$D$255),$D311/MIN($D$255,COUNT($C$294:$C$313)-COUNT($C$294:$C311)),"")</f>
        <v/>
      </c>
      <c r="J311" s="61" t="str">
        <f>IF(AND($C311&lt;J$285,COUNT($E311:I311)&lt;$D$255),$D311/MIN($D$255,COUNT($C$294:$C$313)-COUNT($C$294:$C311)),"")</f>
        <v/>
      </c>
      <c r="K311" s="61" t="str">
        <f>IF(AND($C311&lt;K$285,COUNT($E311:J311)&lt;$D$255),$D311/MIN($D$255,COUNT($C$294:$C$313)-COUNT($C$294:$C311)),"")</f>
        <v/>
      </c>
      <c r="L311" s="61" t="str">
        <f>IF(AND($C311&lt;L$285,COUNT($E311:K311)&lt;$D$255),$D311/MIN($D$255,COUNT($C$294:$C$313)-COUNT($C$294:$C311)),"")</f>
        <v/>
      </c>
      <c r="M311" s="61" t="str">
        <f>IF(AND($C311&lt;M$285,COUNT($E311:L311)&lt;$D$255),$D311/MIN($D$255,COUNT($C$294:$C$313)-COUNT($C$294:$C311)),"")</f>
        <v/>
      </c>
      <c r="N311" s="61" t="str">
        <f>IF(AND($C311&lt;N$285,COUNT($E311:M311)&lt;$D$255),$D311/MIN($D$255,COUNT($C$294:$C$313)-COUNT($C$294:$C311)),"")</f>
        <v/>
      </c>
      <c r="O311" s="61" t="str">
        <f>IF(AND($C311&lt;O$285,COUNT($E311:N311)&lt;$D$255),$D311/MIN($D$255,COUNT($C$294:$C$313)-COUNT($C$294:$C311)),"")</f>
        <v/>
      </c>
      <c r="P311" s="61" t="str">
        <f>IF(AND($C311&lt;P$285,COUNT($E311:O311)&lt;$D$255),$D311/MIN($D$255,COUNT($C$294:$C$313)-COUNT($C$294:$C311)),"")</f>
        <v/>
      </c>
      <c r="Q311" s="61" t="str">
        <f>IF(AND($C311&lt;Q$285,COUNT($E311:P311)&lt;$D$255),$D311/MIN($D$255,COUNT($C$294:$C$313)-COUNT($C$294:$C311)),"")</f>
        <v/>
      </c>
      <c r="R311" s="61" t="str">
        <f>IF(AND($C311&lt;R$285,COUNT($E311:Q311)&lt;$D$255),$D311/MIN($D$255,COUNT($C$294:$C$313)-COUNT($C$294:$C311)),"")</f>
        <v/>
      </c>
      <c r="S311" s="61" t="str">
        <f>IF(AND($C311&lt;S$285,COUNT($E311:R311)&lt;$D$255),$D311/MIN($D$255,COUNT($C$294:$C$313)-COUNT($C$294:$C311)),"")</f>
        <v/>
      </c>
      <c r="T311" s="61" t="str">
        <f>IF(AND($C311&lt;T$285,COUNT($E311:S311)&lt;$D$255),$D311/MIN($D$255,COUNT($C$294:$C$313)-COUNT($C$294:$C311)),"")</f>
        <v/>
      </c>
      <c r="U311" s="61" t="str">
        <f>IF(AND($C311&lt;U$285,COUNT($E311:T311)&lt;$D$255),$D311/MIN($D$255,COUNT($C$294:$C$313)-COUNT($C$294:$C311)),"")</f>
        <v/>
      </c>
      <c r="V311" s="61" t="str">
        <f>IF(AND($C311&lt;V$285,COUNT($E311:U311)&lt;$D$255),$D311/MIN($D$255,COUNT($C$294:$C$313)-COUNT($C$294:$C311)),"")</f>
        <v/>
      </c>
      <c r="W311" s="61">
        <f>IF(AND($C311&lt;W$285,COUNT($E311:V311)&lt;$D$255),$D311/MIN($D$255,COUNT($C$294:$C$313)-COUNT($C$294:$C311)),"")</f>
        <v>0</v>
      </c>
      <c r="X311" s="61">
        <f>IF(AND($C311&lt;X$285,COUNT($E311:W311)&lt;$D$255),$D311/MIN($D$255,COUNT($C$294:$C$313)-COUNT($C$294:$C311)),"")</f>
        <v>0</v>
      </c>
      <c r="Y311" s="61">
        <f t="shared" si="79"/>
        <v>0</v>
      </c>
    </row>
    <row r="312" spans="1:25" x14ac:dyDescent="0.15">
      <c r="B312" s="69"/>
      <c r="C312" s="70">
        <v>48</v>
      </c>
      <c r="D312" s="60">
        <v>0</v>
      </c>
      <c r="E312" s="61" t="str">
        <f t="shared" si="78"/>
        <v/>
      </c>
      <c r="F312" s="61" t="str">
        <f>IF(AND($C312&lt;F$285,COUNT($E312:E312)&lt;$D$255),$D312/MIN($D$255,COUNT($C$294:$C$313)-COUNT($C$294:$C312)),"")</f>
        <v/>
      </c>
      <c r="G312" s="61" t="str">
        <f>IF(AND($C312&lt;G$285,COUNT($E312:F312)&lt;$D$255),$D312/MIN($D$255,COUNT($C$294:$C$313)-COUNT($C$294:$C312)),"")</f>
        <v/>
      </c>
      <c r="H312" s="61" t="str">
        <f>IF(AND($C312&lt;H$285,COUNT($E312:G312)&lt;$D$255),$D312/MIN($D$255,COUNT($C$294:$C$313)-COUNT($C$294:$C312)),"")</f>
        <v/>
      </c>
      <c r="I312" s="61" t="str">
        <f>IF(AND($C312&lt;I$285,COUNT($E312:H312)&lt;$D$255),$D312/MIN($D$255,COUNT($C$294:$C$313)-COUNT($C$294:$C312)),"")</f>
        <v/>
      </c>
      <c r="J312" s="61" t="str">
        <f>IF(AND($C312&lt;J$285,COUNT($E312:I312)&lt;$D$255),$D312/MIN($D$255,COUNT($C$294:$C$313)-COUNT($C$294:$C312)),"")</f>
        <v/>
      </c>
      <c r="K312" s="61" t="str">
        <f>IF(AND($C312&lt;K$285,COUNT($E312:J312)&lt;$D$255),$D312/MIN($D$255,COUNT($C$294:$C$313)-COUNT($C$294:$C312)),"")</f>
        <v/>
      </c>
      <c r="L312" s="61" t="str">
        <f>IF(AND($C312&lt;L$285,COUNT($E312:K312)&lt;$D$255),$D312/MIN($D$255,COUNT($C$294:$C$313)-COUNT($C$294:$C312)),"")</f>
        <v/>
      </c>
      <c r="M312" s="61" t="str">
        <f>IF(AND($C312&lt;M$285,COUNT($E312:L312)&lt;$D$255),$D312/MIN($D$255,COUNT($C$294:$C$313)-COUNT($C$294:$C312)),"")</f>
        <v/>
      </c>
      <c r="N312" s="61" t="str">
        <f>IF(AND($C312&lt;N$285,COUNT($E312:M312)&lt;$D$255),$D312/MIN($D$255,COUNT($C$294:$C$313)-COUNT($C$294:$C312)),"")</f>
        <v/>
      </c>
      <c r="O312" s="61" t="str">
        <f>IF(AND($C312&lt;O$285,COUNT($E312:N312)&lt;$D$255),$D312/MIN($D$255,COUNT($C$294:$C$313)-COUNT($C$294:$C312)),"")</f>
        <v/>
      </c>
      <c r="P312" s="61" t="str">
        <f>IF(AND($C312&lt;P$285,COUNT($E312:O312)&lt;$D$255),$D312/MIN($D$255,COUNT($C$294:$C$313)-COUNT($C$294:$C312)),"")</f>
        <v/>
      </c>
      <c r="Q312" s="61" t="str">
        <f>IF(AND($C312&lt;Q$285,COUNT($E312:P312)&lt;$D$255),$D312/MIN($D$255,COUNT($C$294:$C$313)-COUNT($C$294:$C312)),"")</f>
        <v/>
      </c>
      <c r="R312" s="61" t="str">
        <f>IF(AND($C312&lt;R$285,COUNT($E312:Q312)&lt;$D$255),$D312/MIN($D$255,COUNT($C$294:$C$313)-COUNT($C$294:$C312)),"")</f>
        <v/>
      </c>
      <c r="S312" s="61" t="str">
        <f>IF(AND($C312&lt;S$285,COUNT($E312:R312)&lt;$D$255),$D312/MIN($D$255,COUNT($C$294:$C$313)-COUNT($C$294:$C312)),"")</f>
        <v/>
      </c>
      <c r="T312" s="61" t="str">
        <f>IF(AND($C312&lt;T$285,COUNT($E312:S312)&lt;$D$255),$D312/MIN($D$255,COUNT($C$294:$C$313)-COUNT($C$294:$C312)),"")</f>
        <v/>
      </c>
      <c r="U312" s="61" t="str">
        <f>IF(AND($C312&lt;U$285,COUNT($E312:T312)&lt;$D$255),$D312/MIN($D$255,COUNT($C$294:$C$313)-COUNT($C$294:$C312)),"")</f>
        <v/>
      </c>
      <c r="V312" s="61" t="str">
        <f>IF(AND($C312&lt;V$285,COUNT($E312:U312)&lt;$D$255),$D312/MIN($D$255,COUNT($C$294:$C$313)-COUNT($C$294:$C312)),"")</f>
        <v/>
      </c>
      <c r="W312" s="61" t="str">
        <f>IF(AND($C312&lt;W$285,COUNT($E312:V312)&lt;$D$255),$D312/MIN($D$255,COUNT($C$294:$C$313)-COUNT($C$294:$C312)),"")</f>
        <v/>
      </c>
      <c r="X312" s="61">
        <f>IF(AND($C312&lt;X$285,COUNT($E312:W312)&lt;$D$255),$D312/MIN($D$255,COUNT($C$294:$C$313)-COUNT($C$294:$C312)),"")</f>
        <v>0</v>
      </c>
      <c r="Y312" s="61">
        <f t="shared" si="79"/>
        <v>0</v>
      </c>
    </row>
    <row r="313" spans="1:25" x14ac:dyDescent="0.15">
      <c r="B313" s="69"/>
      <c r="C313" s="70">
        <v>49</v>
      </c>
      <c r="D313" s="62">
        <v>0</v>
      </c>
      <c r="E313" s="61" t="str">
        <f t="shared" si="78"/>
        <v/>
      </c>
      <c r="F313" s="61" t="str">
        <f>IF(AND($C313&lt;F$285,COUNT($E313:E313)&lt;$D$255),$D313/MIN($D$255,COUNT($C$294:$C$313)-COUNT($C$294:$C313)),"")</f>
        <v/>
      </c>
      <c r="G313" s="61" t="str">
        <f>IF(AND($C313&lt;G$285,COUNT($E313:F313)&lt;$D$255),$D313/MIN($D$255,COUNT($C$294:$C$313)-COUNT($C$294:$C313)),"")</f>
        <v/>
      </c>
      <c r="H313" s="61" t="str">
        <f>IF(AND($C313&lt;H$285,COUNT($E313:G313)&lt;$D$255),$D313/MIN($D$255,COUNT($C$294:$C$313)-COUNT($C$294:$C313)),"")</f>
        <v/>
      </c>
      <c r="I313" s="61" t="str">
        <f>IF(AND($C313&lt;I$285,COUNT($E313:H313)&lt;$D$255),$D313/MIN($D$255,COUNT($C$294:$C$313)-COUNT($C$294:$C313)),"")</f>
        <v/>
      </c>
      <c r="J313" s="61" t="str">
        <f>IF(AND($C313&lt;J$285,COUNT($E313:I313)&lt;$D$255),$D313/MIN($D$255,COUNT($C$294:$C$313)-COUNT($C$294:$C313)),"")</f>
        <v/>
      </c>
      <c r="K313" s="61" t="str">
        <f>IF(AND($C313&lt;K$285,COUNT($E313:J313)&lt;$D$255),$D313/MIN($D$255,COUNT($C$294:$C$313)-COUNT($C$294:$C313)),"")</f>
        <v/>
      </c>
      <c r="L313" s="61" t="str">
        <f>IF(AND($C313&lt;L$285,COUNT($E313:K313)&lt;$D$255),$D313/MIN($D$255,COUNT($C$294:$C$313)-COUNT($C$294:$C313)),"")</f>
        <v/>
      </c>
      <c r="M313" s="61" t="str">
        <f>IF(AND($C313&lt;M$285,COUNT($E313:L313)&lt;$D$255),$D313/MIN($D$255,COUNT($C$294:$C$313)-COUNT($C$294:$C313)),"")</f>
        <v/>
      </c>
      <c r="N313" s="61" t="str">
        <f>IF(AND($C313&lt;N$285,COUNT($E313:M313)&lt;$D$255),$D313/MIN($D$255,COUNT($C$294:$C$313)-COUNT($C$294:$C313)),"")</f>
        <v/>
      </c>
      <c r="O313" s="61" t="str">
        <f>IF(AND($C313&lt;O$285,COUNT($E313:N313)&lt;$D$255),$D313/MIN($D$255,COUNT($C$294:$C$313)-COUNT($C$294:$C313)),"")</f>
        <v/>
      </c>
      <c r="P313" s="61" t="str">
        <f>IF(AND($C313&lt;P$285,COUNT($E313:O313)&lt;$D$255),$D313/MIN($D$255,COUNT($C$294:$C$313)-COUNT($C$294:$C313)),"")</f>
        <v/>
      </c>
      <c r="Q313" s="61" t="str">
        <f>IF(AND($C313&lt;Q$285,COUNT($E313:P313)&lt;$D$255),$D313/MIN($D$255,COUNT($C$294:$C$313)-COUNT($C$294:$C313)),"")</f>
        <v/>
      </c>
      <c r="R313" s="61" t="str">
        <f>IF(AND($C313&lt;R$285,COUNT($E313:Q313)&lt;$D$255),$D313/MIN($D$255,COUNT($C$294:$C$313)-COUNT($C$294:$C313)),"")</f>
        <v/>
      </c>
      <c r="S313" s="61" t="str">
        <f>IF(AND($C313&lt;S$285,COUNT($E313:R313)&lt;$D$255),$D313/MIN($D$255,COUNT($C$294:$C$313)-COUNT($C$294:$C313)),"")</f>
        <v/>
      </c>
      <c r="T313" s="61" t="str">
        <f>IF(AND($C313&lt;T$285,COUNT($E313:S313)&lt;$D$255),$D313/MIN($D$255,COUNT($C$294:$C$313)-COUNT($C$294:$C313)),"")</f>
        <v/>
      </c>
      <c r="U313" s="61" t="str">
        <f>IF(AND($C313&lt;U$285,COUNT($E313:T313)&lt;$D$255),$D313/MIN($D$255,COUNT($C$294:$C$313)-COUNT($C$294:$C313)),"")</f>
        <v/>
      </c>
      <c r="V313" s="61" t="str">
        <f>IF(AND($C313&lt;V$285,COUNT($E313:U313)&lt;$D$255),$D313/MIN($D$255,COUNT($C$294:$C$313)-COUNT($C$294:$C313)),"")</f>
        <v/>
      </c>
      <c r="W313" s="61" t="str">
        <f>IF(AND($C313&lt;W$285,COUNT($E313:V313)&lt;$D$255),$D313/MIN($D$255,COUNT($C$294:$C$313)-COUNT($C$294:$C313)),"")</f>
        <v/>
      </c>
      <c r="X313" s="61" t="str">
        <f>IF(AND($C313&lt;X$285,COUNT($E313:W313)&lt;$D$255),$D313/MIN($D$255,COUNT($C$294:$C$313)-COUNT($C$294:$C313)),"")</f>
        <v/>
      </c>
      <c r="Y313" s="61">
        <f t="shared" si="79"/>
        <v>0</v>
      </c>
    </row>
    <row r="314" spans="1:25" x14ac:dyDescent="0.15">
      <c r="B314" s="33"/>
      <c r="C314" s="34" t="s">
        <v>105</v>
      </c>
      <c r="D314" s="66"/>
      <c r="E314" s="64">
        <f t="shared" ref="E314:X314" si="80">SUM(E294:E313)</f>
        <v>0</v>
      </c>
      <c r="F314" s="64">
        <f t="shared" si="80"/>
        <v>0</v>
      </c>
      <c r="G314" s="64">
        <f t="shared" si="80"/>
        <v>0</v>
      </c>
      <c r="H314" s="64">
        <f t="shared" si="80"/>
        <v>0</v>
      </c>
      <c r="I314" s="64">
        <f t="shared" si="80"/>
        <v>0</v>
      </c>
      <c r="J314" s="64">
        <f t="shared" si="80"/>
        <v>0</v>
      </c>
      <c r="K314" s="64">
        <f t="shared" si="80"/>
        <v>0</v>
      </c>
      <c r="L314" s="64">
        <f t="shared" si="80"/>
        <v>0</v>
      </c>
      <c r="M314" s="64">
        <f t="shared" si="80"/>
        <v>0</v>
      </c>
      <c r="N314" s="64">
        <f t="shared" si="80"/>
        <v>0</v>
      </c>
      <c r="O314" s="64">
        <f t="shared" si="80"/>
        <v>0</v>
      </c>
      <c r="P314" s="64">
        <f t="shared" si="80"/>
        <v>0</v>
      </c>
      <c r="Q314" s="64">
        <f t="shared" si="80"/>
        <v>0</v>
      </c>
      <c r="R314" s="64">
        <f t="shared" si="80"/>
        <v>0</v>
      </c>
      <c r="S314" s="64">
        <f t="shared" si="80"/>
        <v>0</v>
      </c>
      <c r="T314" s="64">
        <f t="shared" si="80"/>
        <v>0</v>
      </c>
      <c r="U314" s="64">
        <f t="shared" si="80"/>
        <v>0</v>
      </c>
      <c r="V314" s="64">
        <f t="shared" si="80"/>
        <v>0</v>
      </c>
      <c r="W314" s="64">
        <f t="shared" si="80"/>
        <v>0</v>
      </c>
      <c r="X314" s="64">
        <f t="shared" si="80"/>
        <v>0</v>
      </c>
      <c r="Y314" s="64">
        <f t="shared" si="79"/>
        <v>0</v>
      </c>
    </row>
    <row r="315" spans="1:25" x14ac:dyDescent="0.15">
      <c r="B315" s="33"/>
      <c r="C315" s="34" t="s">
        <v>106</v>
      </c>
      <c r="D315" s="66"/>
      <c r="E315" s="64">
        <f>E292-E314</f>
        <v>0</v>
      </c>
      <c r="F315" s="64">
        <f>E315+F292-F314</f>
        <v>0</v>
      </c>
      <c r="G315" s="64">
        <f t="shared" ref="G315:X315" si="81">F315+G292-G314</f>
        <v>0</v>
      </c>
      <c r="H315" s="64">
        <f t="shared" si="81"/>
        <v>0</v>
      </c>
      <c r="I315" s="64">
        <f t="shared" si="81"/>
        <v>0</v>
      </c>
      <c r="J315" s="64">
        <f t="shared" si="81"/>
        <v>0</v>
      </c>
      <c r="K315" s="64">
        <f t="shared" si="81"/>
        <v>0</v>
      </c>
      <c r="L315" s="64">
        <f t="shared" si="81"/>
        <v>0</v>
      </c>
      <c r="M315" s="64">
        <f t="shared" si="81"/>
        <v>0</v>
      </c>
      <c r="N315" s="64">
        <f t="shared" si="81"/>
        <v>0</v>
      </c>
      <c r="O315" s="64">
        <f t="shared" si="81"/>
        <v>0</v>
      </c>
      <c r="P315" s="64">
        <f t="shared" si="81"/>
        <v>0</v>
      </c>
      <c r="Q315" s="64">
        <f t="shared" si="81"/>
        <v>0</v>
      </c>
      <c r="R315" s="64">
        <f t="shared" si="81"/>
        <v>0</v>
      </c>
      <c r="S315" s="64">
        <f t="shared" si="81"/>
        <v>0</v>
      </c>
      <c r="T315" s="64">
        <f t="shared" si="81"/>
        <v>0</v>
      </c>
      <c r="U315" s="64">
        <f t="shared" si="81"/>
        <v>0</v>
      </c>
      <c r="V315" s="64">
        <f t="shared" si="81"/>
        <v>0</v>
      </c>
      <c r="W315" s="64">
        <f t="shared" si="81"/>
        <v>0</v>
      </c>
      <c r="X315" s="64">
        <f t="shared" si="81"/>
        <v>0</v>
      </c>
      <c r="Y315" s="64"/>
    </row>
    <row r="316" spans="1:25" x14ac:dyDescent="0.15">
      <c r="B316" s="24"/>
      <c r="C316" s="24"/>
      <c r="D316" s="31"/>
      <c r="E316" s="25"/>
      <c r="F316" s="25"/>
      <c r="G316" s="25"/>
      <c r="H316" s="25"/>
      <c r="I316" s="25"/>
      <c r="J316" s="25"/>
      <c r="K316" s="25"/>
      <c r="L316" s="25"/>
      <c r="M316" s="25"/>
      <c r="N316" s="25"/>
      <c r="O316" s="25"/>
      <c r="P316" s="25"/>
      <c r="Q316" s="25"/>
      <c r="R316" s="25"/>
      <c r="S316" s="25"/>
      <c r="T316" s="25"/>
      <c r="U316" s="25"/>
      <c r="V316" s="25"/>
      <c r="W316" s="25"/>
      <c r="X316" s="25"/>
      <c r="Y316" s="25"/>
    </row>
    <row r="317" spans="1:25" x14ac:dyDescent="0.15">
      <c r="A317" s="26" t="s">
        <v>65</v>
      </c>
      <c r="B317" s="36"/>
      <c r="C317" s="24"/>
      <c r="D317" s="31"/>
      <c r="E317" s="25"/>
      <c r="F317" s="25"/>
      <c r="G317" s="25"/>
      <c r="H317" s="25"/>
      <c r="I317" s="25"/>
      <c r="J317" s="25"/>
      <c r="K317" s="25"/>
      <c r="L317" s="25"/>
      <c r="M317" s="25"/>
      <c r="N317" s="25"/>
      <c r="O317" s="25"/>
      <c r="P317" s="25"/>
      <c r="Q317" s="25"/>
      <c r="R317" s="25"/>
      <c r="S317" s="25"/>
      <c r="T317" s="25"/>
      <c r="U317" s="25"/>
      <c r="V317" s="25"/>
      <c r="W317" s="25"/>
      <c r="X317" s="25"/>
      <c r="Y317" s="25"/>
    </row>
    <row r="318" spans="1:25" x14ac:dyDescent="0.15">
      <c r="A318" s="26"/>
      <c r="B318" s="33"/>
      <c r="C318" s="34" t="s">
        <v>101</v>
      </c>
      <c r="D318" s="66"/>
      <c r="E318" s="64">
        <f>SUM(E37,E100,E163,E226,E289)</f>
        <v>0</v>
      </c>
      <c r="F318" s="64">
        <f t="shared" ref="F318:X320" si="82">SUM(F37,F100,F163,F226,F289)</f>
        <v>0</v>
      </c>
      <c r="G318" s="64">
        <f t="shared" si="82"/>
        <v>0</v>
      </c>
      <c r="H318" s="64">
        <f t="shared" si="82"/>
        <v>0</v>
      </c>
      <c r="I318" s="64">
        <f t="shared" si="82"/>
        <v>0</v>
      </c>
      <c r="J318" s="64">
        <f t="shared" si="82"/>
        <v>0</v>
      </c>
      <c r="K318" s="64">
        <f t="shared" si="82"/>
        <v>0</v>
      </c>
      <c r="L318" s="64">
        <f t="shared" si="82"/>
        <v>0</v>
      </c>
      <c r="M318" s="64">
        <f t="shared" si="82"/>
        <v>0</v>
      </c>
      <c r="N318" s="64">
        <f t="shared" si="82"/>
        <v>0</v>
      </c>
      <c r="O318" s="64">
        <f t="shared" si="82"/>
        <v>0</v>
      </c>
      <c r="P318" s="64">
        <f t="shared" si="82"/>
        <v>0</v>
      </c>
      <c r="Q318" s="64">
        <f t="shared" si="82"/>
        <v>0</v>
      </c>
      <c r="R318" s="64">
        <f t="shared" si="82"/>
        <v>0</v>
      </c>
      <c r="S318" s="64">
        <f t="shared" si="82"/>
        <v>0</v>
      </c>
      <c r="T318" s="64">
        <f t="shared" si="82"/>
        <v>0</v>
      </c>
      <c r="U318" s="64">
        <f t="shared" si="82"/>
        <v>0</v>
      </c>
      <c r="V318" s="64">
        <f t="shared" si="82"/>
        <v>0</v>
      </c>
      <c r="W318" s="64">
        <f t="shared" si="82"/>
        <v>0</v>
      </c>
      <c r="X318" s="64">
        <f t="shared" si="82"/>
        <v>0</v>
      </c>
      <c r="Y318" s="64">
        <f>SUM(E318:X318)</f>
        <v>0</v>
      </c>
    </row>
    <row r="319" spans="1:25" x14ac:dyDescent="0.15">
      <c r="B319" s="33"/>
      <c r="C319" s="34" t="s">
        <v>50</v>
      </c>
      <c r="D319" s="66"/>
      <c r="E319" s="64">
        <f>SUM(E38,E101,E164,E227,E290)</f>
        <v>0</v>
      </c>
      <c r="F319" s="64">
        <f t="shared" si="82"/>
        <v>0</v>
      </c>
      <c r="G319" s="64">
        <f t="shared" si="82"/>
        <v>0</v>
      </c>
      <c r="H319" s="64">
        <f t="shared" si="82"/>
        <v>0</v>
      </c>
      <c r="I319" s="64">
        <f t="shared" si="82"/>
        <v>0</v>
      </c>
      <c r="J319" s="64">
        <f t="shared" si="82"/>
        <v>0</v>
      </c>
      <c r="K319" s="64">
        <f t="shared" si="82"/>
        <v>0</v>
      </c>
      <c r="L319" s="64">
        <f t="shared" si="82"/>
        <v>0</v>
      </c>
      <c r="M319" s="64">
        <f t="shared" si="82"/>
        <v>0</v>
      </c>
      <c r="N319" s="64">
        <f t="shared" si="82"/>
        <v>0</v>
      </c>
      <c r="O319" s="64">
        <f t="shared" si="82"/>
        <v>0</v>
      </c>
      <c r="P319" s="64">
        <f t="shared" si="82"/>
        <v>0</v>
      </c>
      <c r="Q319" s="64">
        <f t="shared" si="82"/>
        <v>0</v>
      </c>
      <c r="R319" s="64">
        <f t="shared" si="82"/>
        <v>0</v>
      </c>
      <c r="S319" s="64">
        <f t="shared" si="82"/>
        <v>0</v>
      </c>
      <c r="T319" s="64">
        <f t="shared" si="82"/>
        <v>0</v>
      </c>
      <c r="U319" s="64">
        <f t="shared" si="82"/>
        <v>0</v>
      </c>
      <c r="V319" s="64">
        <f t="shared" si="82"/>
        <v>0</v>
      </c>
      <c r="W319" s="64">
        <f t="shared" si="82"/>
        <v>0</v>
      </c>
      <c r="X319" s="64">
        <f t="shared" si="82"/>
        <v>0</v>
      </c>
      <c r="Y319" s="64">
        <f>SUM(E319:X319)</f>
        <v>0</v>
      </c>
    </row>
    <row r="320" spans="1:25" x14ac:dyDescent="0.15">
      <c r="B320" s="33"/>
      <c r="C320" s="34" t="s">
        <v>66</v>
      </c>
      <c r="D320" s="66"/>
      <c r="E320" s="64">
        <f>SUM(E39,E102,E165,E228,E291)</f>
        <v>0</v>
      </c>
      <c r="F320" s="64">
        <f t="shared" si="82"/>
        <v>0</v>
      </c>
      <c r="G320" s="64">
        <f t="shared" si="82"/>
        <v>0</v>
      </c>
      <c r="H320" s="64">
        <f t="shared" si="82"/>
        <v>0</v>
      </c>
      <c r="I320" s="64">
        <f t="shared" si="82"/>
        <v>0</v>
      </c>
      <c r="J320" s="64">
        <f t="shared" si="82"/>
        <v>0</v>
      </c>
      <c r="K320" s="64">
        <f t="shared" si="82"/>
        <v>0</v>
      </c>
      <c r="L320" s="64">
        <f t="shared" si="82"/>
        <v>0</v>
      </c>
      <c r="M320" s="64">
        <f t="shared" si="82"/>
        <v>0</v>
      </c>
      <c r="N320" s="64">
        <f t="shared" si="82"/>
        <v>0</v>
      </c>
      <c r="O320" s="64">
        <f t="shared" si="82"/>
        <v>0</v>
      </c>
      <c r="P320" s="64">
        <f t="shared" si="82"/>
        <v>0</v>
      </c>
      <c r="Q320" s="64">
        <f t="shared" si="82"/>
        <v>0</v>
      </c>
      <c r="R320" s="64">
        <f t="shared" si="82"/>
        <v>0</v>
      </c>
      <c r="S320" s="64">
        <f t="shared" si="82"/>
        <v>0</v>
      </c>
      <c r="T320" s="64">
        <f t="shared" si="82"/>
        <v>0</v>
      </c>
      <c r="U320" s="64">
        <f t="shared" si="82"/>
        <v>0</v>
      </c>
      <c r="V320" s="64">
        <f t="shared" si="82"/>
        <v>0</v>
      </c>
      <c r="W320" s="64">
        <f t="shared" si="82"/>
        <v>0</v>
      </c>
      <c r="X320" s="64">
        <f t="shared" si="82"/>
        <v>0</v>
      </c>
      <c r="Y320" s="64">
        <f>SUM(E320:X320)</f>
        <v>0</v>
      </c>
    </row>
    <row r="321" spans="2:25" x14ac:dyDescent="0.15">
      <c r="B321" s="33"/>
      <c r="C321" s="34" t="s">
        <v>105</v>
      </c>
      <c r="D321" s="66"/>
      <c r="E321" s="64">
        <f t="shared" ref="E321:X322" si="83">SUM(E62,E125,E188,E251,E314)</f>
        <v>0</v>
      </c>
      <c r="F321" s="64">
        <f t="shared" si="83"/>
        <v>0</v>
      </c>
      <c r="G321" s="64">
        <f t="shared" si="83"/>
        <v>0</v>
      </c>
      <c r="H321" s="64">
        <f t="shared" si="83"/>
        <v>0</v>
      </c>
      <c r="I321" s="64">
        <f t="shared" si="83"/>
        <v>0</v>
      </c>
      <c r="J321" s="64">
        <f t="shared" si="83"/>
        <v>0</v>
      </c>
      <c r="K321" s="64">
        <f t="shared" si="83"/>
        <v>0</v>
      </c>
      <c r="L321" s="64">
        <f t="shared" si="83"/>
        <v>0</v>
      </c>
      <c r="M321" s="64">
        <f t="shared" si="83"/>
        <v>0</v>
      </c>
      <c r="N321" s="64">
        <f t="shared" si="83"/>
        <v>0</v>
      </c>
      <c r="O321" s="64">
        <f t="shared" si="83"/>
        <v>0</v>
      </c>
      <c r="P321" s="64">
        <f t="shared" si="83"/>
        <v>0</v>
      </c>
      <c r="Q321" s="64">
        <f t="shared" si="83"/>
        <v>0</v>
      </c>
      <c r="R321" s="64">
        <f t="shared" si="83"/>
        <v>0</v>
      </c>
      <c r="S321" s="64">
        <f t="shared" si="83"/>
        <v>0</v>
      </c>
      <c r="T321" s="64">
        <f t="shared" si="83"/>
        <v>0</v>
      </c>
      <c r="U321" s="64">
        <f t="shared" si="83"/>
        <v>0</v>
      </c>
      <c r="V321" s="64">
        <f t="shared" si="83"/>
        <v>0</v>
      </c>
      <c r="W321" s="64">
        <f t="shared" si="83"/>
        <v>0</v>
      </c>
      <c r="X321" s="64">
        <f t="shared" si="83"/>
        <v>0</v>
      </c>
      <c r="Y321" s="64">
        <f>SUM(E321:X321)</f>
        <v>0</v>
      </c>
    </row>
    <row r="322" spans="2:25" x14ac:dyDescent="0.15">
      <c r="B322" s="33"/>
      <c r="C322" s="34" t="s">
        <v>106</v>
      </c>
      <c r="D322" s="66"/>
      <c r="E322" s="64">
        <f t="shared" si="83"/>
        <v>0</v>
      </c>
      <c r="F322" s="64">
        <f t="shared" si="83"/>
        <v>0</v>
      </c>
      <c r="G322" s="64">
        <f t="shared" si="83"/>
        <v>0</v>
      </c>
      <c r="H322" s="64">
        <f t="shared" si="83"/>
        <v>0</v>
      </c>
      <c r="I322" s="64">
        <f t="shared" si="83"/>
        <v>0</v>
      </c>
      <c r="J322" s="64">
        <f t="shared" si="83"/>
        <v>0</v>
      </c>
      <c r="K322" s="64">
        <f t="shared" si="83"/>
        <v>0</v>
      </c>
      <c r="L322" s="64">
        <f t="shared" si="83"/>
        <v>0</v>
      </c>
      <c r="M322" s="64">
        <f t="shared" si="83"/>
        <v>0</v>
      </c>
      <c r="N322" s="64">
        <f t="shared" si="83"/>
        <v>0</v>
      </c>
      <c r="O322" s="64">
        <f t="shared" si="83"/>
        <v>0</v>
      </c>
      <c r="P322" s="64">
        <f t="shared" si="83"/>
        <v>0</v>
      </c>
      <c r="Q322" s="64">
        <f t="shared" si="83"/>
        <v>0</v>
      </c>
      <c r="R322" s="64">
        <f t="shared" si="83"/>
        <v>0</v>
      </c>
      <c r="S322" s="64">
        <f t="shared" si="83"/>
        <v>0</v>
      </c>
      <c r="T322" s="64">
        <f t="shared" si="83"/>
        <v>0</v>
      </c>
      <c r="U322" s="64">
        <f t="shared" si="83"/>
        <v>0</v>
      </c>
      <c r="V322" s="64">
        <f t="shared" si="83"/>
        <v>0</v>
      </c>
      <c r="W322" s="64">
        <f t="shared" si="83"/>
        <v>0</v>
      </c>
      <c r="X322" s="64">
        <v>0</v>
      </c>
      <c r="Y322" s="64"/>
    </row>
  </sheetData>
  <phoneticPr fontId="3"/>
  <pageMargins left="0.70866141732283472" right="0.70866141732283472" top="0.74803149606299213" bottom="0.74803149606299213" header="0.31496062992125984" footer="0.31496062992125984"/>
  <pageSetup paperSize="8" scale="60" fitToHeight="0" orientation="landscape" r:id="rId1"/>
  <rowBreaks count="4" manualBreakCount="4">
    <brk id="64" max="24" man="1"/>
    <brk id="127" max="24" man="1"/>
    <brk id="190" max="24" man="1"/>
    <brk id="253" max="2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17"/>
  <sheetViews>
    <sheetView showGridLines="0" zoomScale="70" zoomScaleNormal="70" workbookViewId="0">
      <selection activeCell="X16" sqref="X16"/>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4" t="s">
        <v>76</v>
      </c>
    </row>
    <row r="3" spans="1:25" ht="15.75" x14ac:dyDescent="0.15">
      <c r="A3" s="4"/>
      <c r="B3" s="33"/>
      <c r="C3" s="34" t="s">
        <v>77</v>
      </c>
      <c r="D3" s="32">
        <v>20</v>
      </c>
    </row>
    <row r="4" spans="1:25" ht="15.75" x14ac:dyDescent="0.15">
      <c r="A4" s="4"/>
      <c r="B4" s="24"/>
      <c r="C4" s="24"/>
      <c r="D4" s="29"/>
      <c r="Y4" s="53" t="s">
        <v>54</v>
      </c>
    </row>
    <row r="5" spans="1:25" x14ac:dyDescent="0.15">
      <c r="A5" s="26" t="s">
        <v>78</v>
      </c>
      <c r="E5" s="14">
        <v>30</v>
      </c>
      <c r="F5" s="14">
        <f>E5+1</f>
        <v>31</v>
      </c>
      <c r="G5" s="14">
        <f t="shared" ref="G5:X5" si="0">F5+1</f>
        <v>32</v>
      </c>
      <c r="H5" s="14">
        <f t="shared" si="0"/>
        <v>33</v>
      </c>
      <c r="I5" s="14">
        <f t="shared" si="0"/>
        <v>34</v>
      </c>
      <c r="J5" s="14">
        <f t="shared" si="0"/>
        <v>35</v>
      </c>
      <c r="K5" s="14">
        <f t="shared" si="0"/>
        <v>36</v>
      </c>
      <c r="L5" s="14">
        <f t="shared" si="0"/>
        <v>37</v>
      </c>
      <c r="M5" s="14">
        <f t="shared" si="0"/>
        <v>38</v>
      </c>
      <c r="N5" s="14">
        <f t="shared" si="0"/>
        <v>39</v>
      </c>
      <c r="O5" s="14">
        <f t="shared" si="0"/>
        <v>40</v>
      </c>
      <c r="P5" s="14">
        <f t="shared" si="0"/>
        <v>41</v>
      </c>
      <c r="Q5" s="14">
        <f t="shared" si="0"/>
        <v>42</v>
      </c>
      <c r="R5" s="14">
        <f t="shared" si="0"/>
        <v>43</v>
      </c>
      <c r="S5" s="14">
        <f t="shared" si="0"/>
        <v>44</v>
      </c>
      <c r="T5" s="14">
        <f t="shared" si="0"/>
        <v>45</v>
      </c>
      <c r="U5" s="14">
        <f t="shared" si="0"/>
        <v>46</v>
      </c>
      <c r="V5" s="14">
        <f t="shared" si="0"/>
        <v>47</v>
      </c>
      <c r="W5" s="14">
        <f t="shared" si="0"/>
        <v>48</v>
      </c>
      <c r="X5" s="14">
        <f t="shared" si="0"/>
        <v>49</v>
      </c>
      <c r="Y5" s="10"/>
    </row>
    <row r="6" spans="1:25" x14ac:dyDescent="0.15">
      <c r="E6" s="8">
        <v>1</v>
      </c>
      <c r="F6" s="8">
        <f t="shared" ref="F6:X6" si="1">E6+1</f>
        <v>2</v>
      </c>
      <c r="G6" s="8">
        <f t="shared" si="1"/>
        <v>3</v>
      </c>
      <c r="H6" s="8">
        <f t="shared" si="1"/>
        <v>4</v>
      </c>
      <c r="I6" s="8">
        <f t="shared" si="1"/>
        <v>5</v>
      </c>
      <c r="J6" s="8">
        <f t="shared" si="1"/>
        <v>6</v>
      </c>
      <c r="K6" s="8">
        <f t="shared" si="1"/>
        <v>7</v>
      </c>
      <c r="L6" s="8">
        <f t="shared" si="1"/>
        <v>8</v>
      </c>
      <c r="M6" s="8">
        <f t="shared" si="1"/>
        <v>9</v>
      </c>
      <c r="N6" s="8">
        <f t="shared" si="1"/>
        <v>10</v>
      </c>
      <c r="O6" s="8">
        <f t="shared" si="1"/>
        <v>11</v>
      </c>
      <c r="P6" s="8">
        <f t="shared" si="1"/>
        <v>12</v>
      </c>
      <c r="Q6" s="8">
        <f t="shared" si="1"/>
        <v>13</v>
      </c>
      <c r="R6" s="8">
        <f t="shared" si="1"/>
        <v>14</v>
      </c>
      <c r="S6" s="8">
        <f t="shared" si="1"/>
        <v>15</v>
      </c>
      <c r="T6" s="8">
        <f t="shared" si="1"/>
        <v>16</v>
      </c>
      <c r="U6" s="8">
        <f t="shared" si="1"/>
        <v>17</v>
      </c>
      <c r="V6" s="8">
        <f t="shared" si="1"/>
        <v>18</v>
      </c>
      <c r="W6" s="8">
        <f t="shared" si="1"/>
        <v>19</v>
      </c>
      <c r="X6" s="8">
        <f t="shared" si="1"/>
        <v>20</v>
      </c>
      <c r="Y6" s="11" t="s">
        <v>29</v>
      </c>
    </row>
    <row r="7" spans="1:25" x14ac:dyDescent="0.15">
      <c r="B7" s="2"/>
      <c r="E7" s="9">
        <v>43555</v>
      </c>
      <c r="F7" s="9">
        <f t="shared" ref="F7:X7" si="2">DATE(YEAR(E7)+1,MONTH(E7),DAY(E7))</f>
        <v>43921</v>
      </c>
      <c r="G7" s="9">
        <f t="shared" si="2"/>
        <v>44286</v>
      </c>
      <c r="H7" s="9">
        <f t="shared" si="2"/>
        <v>44651</v>
      </c>
      <c r="I7" s="9">
        <f t="shared" si="2"/>
        <v>45016</v>
      </c>
      <c r="J7" s="9">
        <f t="shared" si="2"/>
        <v>45382</v>
      </c>
      <c r="K7" s="9">
        <f t="shared" si="2"/>
        <v>45747</v>
      </c>
      <c r="L7" s="9">
        <f t="shared" si="2"/>
        <v>46112</v>
      </c>
      <c r="M7" s="9">
        <f t="shared" si="2"/>
        <v>46477</v>
      </c>
      <c r="N7" s="9">
        <f t="shared" si="2"/>
        <v>46843</v>
      </c>
      <c r="O7" s="9">
        <f t="shared" si="2"/>
        <v>47208</v>
      </c>
      <c r="P7" s="9">
        <f t="shared" si="2"/>
        <v>47573</v>
      </c>
      <c r="Q7" s="9">
        <f t="shared" si="2"/>
        <v>47938</v>
      </c>
      <c r="R7" s="9">
        <f t="shared" si="2"/>
        <v>48304</v>
      </c>
      <c r="S7" s="9">
        <f t="shared" si="2"/>
        <v>48669</v>
      </c>
      <c r="T7" s="9">
        <f t="shared" si="2"/>
        <v>49034</v>
      </c>
      <c r="U7" s="9">
        <f t="shared" si="2"/>
        <v>49399</v>
      </c>
      <c r="V7" s="9">
        <f t="shared" si="2"/>
        <v>49765</v>
      </c>
      <c r="W7" s="9">
        <f t="shared" si="2"/>
        <v>50130</v>
      </c>
      <c r="X7" s="9">
        <f t="shared" si="2"/>
        <v>50495</v>
      </c>
      <c r="Y7" s="12"/>
    </row>
    <row r="8" spans="1:25" x14ac:dyDescent="0.15">
      <c r="B8" s="33" t="s">
        <v>79</v>
      </c>
      <c r="C8" s="34"/>
      <c r="D8" s="66"/>
      <c r="E8" s="65">
        <f>表紙!D21/1000000</f>
        <v>0</v>
      </c>
      <c r="F8" s="64">
        <f>E10</f>
        <v>0</v>
      </c>
      <c r="G8" s="64">
        <f t="shared" ref="G8:X8" si="3">F10</f>
        <v>0</v>
      </c>
      <c r="H8" s="64">
        <f t="shared" si="3"/>
        <v>0</v>
      </c>
      <c r="I8" s="64">
        <f t="shared" si="3"/>
        <v>0</v>
      </c>
      <c r="J8" s="64">
        <f t="shared" si="3"/>
        <v>0</v>
      </c>
      <c r="K8" s="64">
        <f t="shared" si="3"/>
        <v>0</v>
      </c>
      <c r="L8" s="64">
        <f t="shared" si="3"/>
        <v>0</v>
      </c>
      <c r="M8" s="64">
        <f t="shared" si="3"/>
        <v>0</v>
      </c>
      <c r="N8" s="64">
        <f t="shared" si="3"/>
        <v>0</v>
      </c>
      <c r="O8" s="64">
        <f t="shared" si="3"/>
        <v>0</v>
      </c>
      <c r="P8" s="64">
        <f t="shared" si="3"/>
        <v>0</v>
      </c>
      <c r="Q8" s="64">
        <f t="shared" si="3"/>
        <v>0</v>
      </c>
      <c r="R8" s="64">
        <f t="shared" si="3"/>
        <v>0</v>
      </c>
      <c r="S8" s="64">
        <f t="shared" si="3"/>
        <v>0</v>
      </c>
      <c r="T8" s="64">
        <f t="shared" si="3"/>
        <v>0</v>
      </c>
      <c r="U8" s="64">
        <f t="shared" si="3"/>
        <v>0</v>
      </c>
      <c r="V8" s="64">
        <f t="shared" si="3"/>
        <v>0</v>
      </c>
      <c r="W8" s="64">
        <f t="shared" si="3"/>
        <v>0</v>
      </c>
      <c r="X8" s="64">
        <f t="shared" si="3"/>
        <v>0</v>
      </c>
      <c r="Y8" s="65"/>
    </row>
    <row r="9" spans="1:25" x14ac:dyDescent="0.15">
      <c r="B9" s="33" t="s">
        <v>80</v>
      </c>
      <c r="C9" s="34"/>
      <c r="D9" s="66"/>
      <c r="E9" s="64">
        <f>$E$8/$D$3</f>
        <v>0</v>
      </c>
      <c r="F9" s="64">
        <f>$E$9</f>
        <v>0</v>
      </c>
      <c r="G9" s="64">
        <f t="shared" ref="G9:X9" si="4">$E$9</f>
        <v>0</v>
      </c>
      <c r="H9" s="64">
        <f t="shared" si="4"/>
        <v>0</v>
      </c>
      <c r="I9" s="64">
        <f t="shared" si="4"/>
        <v>0</v>
      </c>
      <c r="J9" s="64">
        <f t="shared" si="4"/>
        <v>0</v>
      </c>
      <c r="K9" s="64">
        <f t="shared" si="4"/>
        <v>0</v>
      </c>
      <c r="L9" s="64">
        <f t="shared" si="4"/>
        <v>0</v>
      </c>
      <c r="M9" s="64">
        <f t="shared" si="4"/>
        <v>0</v>
      </c>
      <c r="N9" s="64">
        <f t="shared" si="4"/>
        <v>0</v>
      </c>
      <c r="O9" s="64">
        <f t="shared" si="4"/>
        <v>0</v>
      </c>
      <c r="P9" s="64">
        <f t="shared" si="4"/>
        <v>0</v>
      </c>
      <c r="Q9" s="64">
        <f t="shared" si="4"/>
        <v>0</v>
      </c>
      <c r="R9" s="64">
        <f t="shared" si="4"/>
        <v>0</v>
      </c>
      <c r="S9" s="64">
        <f t="shared" si="4"/>
        <v>0</v>
      </c>
      <c r="T9" s="64">
        <f t="shared" si="4"/>
        <v>0</v>
      </c>
      <c r="U9" s="64">
        <f t="shared" si="4"/>
        <v>0</v>
      </c>
      <c r="V9" s="64">
        <f t="shared" si="4"/>
        <v>0</v>
      </c>
      <c r="W9" s="64">
        <f t="shared" si="4"/>
        <v>0</v>
      </c>
      <c r="X9" s="64">
        <f t="shared" si="4"/>
        <v>0</v>
      </c>
      <c r="Y9" s="65">
        <f>SUM(E9:X9)</f>
        <v>0</v>
      </c>
    </row>
    <row r="10" spans="1:25" x14ac:dyDescent="0.15">
      <c r="B10" s="33" t="s">
        <v>81</v>
      </c>
      <c r="C10" s="34"/>
      <c r="D10" s="66"/>
      <c r="E10" s="64">
        <f t="shared" ref="E10:X10" si="5">SUM(E8,-E9)</f>
        <v>0</v>
      </c>
      <c r="F10" s="64">
        <f t="shared" si="5"/>
        <v>0</v>
      </c>
      <c r="G10" s="64">
        <f t="shared" si="5"/>
        <v>0</v>
      </c>
      <c r="H10" s="64">
        <f t="shared" si="5"/>
        <v>0</v>
      </c>
      <c r="I10" s="64">
        <f t="shared" si="5"/>
        <v>0</v>
      </c>
      <c r="J10" s="64">
        <f t="shared" si="5"/>
        <v>0</v>
      </c>
      <c r="K10" s="64">
        <f t="shared" si="5"/>
        <v>0</v>
      </c>
      <c r="L10" s="64">
        <f t="shared" si="5"/>
        <v>0</v>
      </c>
      <c r="M10" s="64">
        <f t="shared" si="5"/>
        <v>0</v>
      </c>
      <c r="N10" s="64">
        <f t="shared" si="5"/>
        <v>0</v>
      </c>
      <c r="O10" s="64">
        <f t="shared" si="5"/>
        <v>0</v>
      </c>
      <c r="P10" s="64">
        <f t="shared" si="5"/>
        <v>0</v>
      </c>
      <c r="Q10" s="64">
        <f t="shared" si="5"/>
        <v>0</v>
      </c>
      <c r="R10" s="64">
        <f t="shared" si="5"/>
        <v>0</v>
      </c>
      <c r="S10" s="64">
        <f t="shared" si="5"/>
        <v>0</v>
      </c>
      <c r="T10" s="64">
        <f t="shared" si="5"/>
        <v>0</v>
      </c>
      <c r="U10" s="64">
        <f t="shared" si="5"/>
        <v>0</v>
      </c>
      <c r="V10" s="64">
        <f t="shared" si="5"/>
        <v>0</v>
      </c>
      <c r="W10" s="64">
        <f t="shared" si="5"/>
        <v>0</v>
      </c>
      <c r="X10" s="64">
        <f t="shared" si="5"/>
        <v>0</v>
      </c>
      <c r="Y10" s="65"/>
    </row>
    <row r="11" spans="1:25" x14ac:dyDescent="0.15">
      <c r="B11" s="5"/>
      <c r="C11" s="5"/>
      <c r="D11" s="3"/>
      <c r="E11" s="44"/>
      <c r="F11" s="25"/>
      <c r="G11" s="25"/>
      <c r="H11" s="25"/>
      <c r="I11" s="25"/>
      <c r="J11" s="25"/>
      <c r="K11" s="25"/>
      <c r="L11" s="25"/>
      <c r="M11" s="25"/>
      <c r="N11" s="25"/>
      <c r="O11" s="25"/>
      <c r="P11" s="25"/>
      <c r="Q11" s="25"/>
      <c r="R11" s="25"/>
      <c r="S11" s="25"/>
      <c r="T11" s="25"/>
      <c r="U11" s="25"/>
      <c r="V11" s="25"/>
      <c r="W11" s="25"/>
      <c r="X11" s="25"/>
      <c r="Y11" s="25"/>
    </row>
    <row r="12" spans="1:25" x14ac:dyDescent="0.15">
      <c r="A12" s="26" t="s">
        <v>82</v>
      </c>
      <c r="B12" s="24"/>
      <c r="C12" s="24"/>
      <c r="D12" s="45"/>
      <c r="E12" s="25"/>
      <c r="F12" s="25"/>
      <c r="G12" s="25"/>
      <c r="H12" s="25"/>
      <c r="I12" s="25"/>
      <c r="J12" s="25"/>
      <c r="K12" s="25"/>
      <c r="L12" s="25"/>
      <c r="M12" s="25"/>
      <c r="N12" s="25"/>
      <c r="O12" s="25"/>
      <c r="P12" s="25"/>
      <c r="Q12" s="25"/>
      <c r="R12" s="25"/>
      <c r="S12" s="25"/>
      <c r="T12" s="25"/>
      <c r="U12" s="25"/>
      <c r="V12" s="25"/>
      <c r="W12" s="25"/>
      <c r="X12" s="25"/>
      <c r="Y12" s="25"/>
    </row>
    <row r="13" spans="1:25" x14ac:dyDescent="0.15">
      <c r="B13" s="24"/>
      <c r="C13" s="24"/>
      <c r="D13" s="45"/>
      <c r="E13" s="25"/>
      <c r="F13" s="25"/>
      <c r="G13" s="25"/>
      <c r="H13" s="25"/>
      <c r="I13" s="25"/>
      <c r="J13" s="25"/>
      <c r="K13" s="25"/>
      <c r="L13" s="25"/>
      <c r="M13" s="25"/>
      <c r="N13" s="25"/>
      <c r="O13" s="25"/>
      <c r="P13" s="25"/>
      <c r="Q13" s="25"/>
      <c r="R13" s="25"/>
      <c r="S13" s="25"/>
      <c r="T13" s="25"/>
      <c r="U13" s="25"/>
      <c r="V13" s="25"/>
      <c r="W13" s="25"/>
      <c r="X13" s="25"/>
      <c r="Y13" s="53" t="s">
        <v>54</v>
      </c>
    </row>
    <row r="14" spans="1:25" x14ac:dyDescent="0.15">
      <c r="B14" s="33" t="s">
        <v>79</v>
      </c>
      <c r="C14" s="34"/>
      <c r="D14" s="66"/>
      <c r="E14" s="64">
        <f>E8</f>
        <v>0</v>
      </c>
      <c r="F14" s="64">
        <f>E17</f>
        <v>0</v>
      </c>
      <c r="G14" s="64">
        <f t="shared" ref="G14:X14" si="6">F17</f>
        <v>0</v>
      </c>
      <c r="H14" s="64">
        <f t="shared" si="6"/>
        <v>0</v>
      </c>
      <c r="I14" s="64">
        <f t="shared" si="6"/>
        <v>0</v>
      </c>
      <c r="J14" s="64">
        <f t="shared" si="6"/>
        <v>0</v>
      </c>
      <c r="K14" s="64">
        <f t="shared" si="6"/>
        <v>0</v>
      </c>
      <c r="L14" s="64">
        <f t="shared" si="6"/>
        <v>0</v>
      </c>
      <c r="M14" s="64">
        <f t="shared" si="6"/>
        <v>0</v>
      </c>
      <c r="N14" s="64">
        <f t="shared" si="6"/>
        <v>0</v>
      </c>
      <c r="O14" s="64">
        <f t="shared" si="6"/>
        <v>0</v>
      </c>
      <c r="P14" s="64">
        <f t="shared" si="6"/>
        <v>0</v>
      </c>
      <c r="Q14" s="64">
        <f t="shared" si="6"/>
        <v>0</v>
      </c>
      <c r="R14" s="64">
        <f t="shared" si="6"/>
        <v>0</v>
      </c>
      <c r="S14" s="64">
        <f t="shared" si="6"/>
        <v>0</v>
      </c>
      <c r="T14" s="64">
        <f t="shared" si="6"/>
        <v>0</v>
      </c>
      <c r="U14" s="64">
        <f t="shared" si="6"/>
        <v>0</v>
      </c>
      <c r="V14" s="64">
        <f t="shared" si="6"/>
        <v>0</v>
      </c>
      <c r="W14" s="64">
        <f t="shared" si="6"/>
        <v>0</v>
      </c>
      <c r="X14" s="64">
        <f t="shared" si="6"/>
        <v>0</v>
      </c>
      <c r="Y14" s="65"/>
    </row>
    <row r="15" spans="1:25" x14ac:dyDescent="0.15">
      <c r="B15" s="33" t="s">
        <v>111</v>
      </c>
      <c r="C15" s="34"/>
      <c r="D15" s="66"/>
      <c r="E15" s="64">
        <f>E14/4</f>
        <v>0</v>
      </c>
      <c r="F15" s="64">
        <v>0</v>
      </c>
      <c r="G15" s="64">
        <f>F15</f>
        <v>0</v>
      </c>
      <c r="H15" s="64">
        <f t="shared" ref="H15:X15" si="7">G15</f>
        <v>0</v>
      </c>
      <c r="I15" s="64">
        <f t="shared" si="7"/>
        <v>0</v>
      </c>
      <c r="J15" s="64">
        <f t="shared" si="7"/>
        <v>0</v>
      </c>
      <c r="K15" s="64">
        <f t="shared" si="7"/>
        <v>0</v>
      </c>
      <c r="L15" s="64">
        <f t="shared" si="7"/>
        <v>0</v>
      </c>
      <c r="M15" s="64">
        <f t="shared" si="7"/>
        <v>0</v>
      </c>
      <c r="N15" s="64">
        <f t="shared" si="7"/>
        <v>0</v>
      </c>
      <c r="O15" s="64">
        <f t="shared" si="7"/>
        <v>0</v>
      </c>
      <c r="P15" s="64">
        <f t="shared" si="7"/>
        <v>0</v>
      </c>
      <c r="Q15" s="64">
        <f t="shared" si="7"/>
        <v>0</v>
      </c>
      <c r="R15" s="64">
        <f t="shared" si="7"/>
        <v>0</v>
      </c>
      <c r="S15" s="64">
        <f t="shared" si="7"/>
        <v>0</v>
      </c>
      <c r="T15" s="64">
        <f t="shared" si="7"/>
        <v>0</v>
      </c>
      <c r="U15" s="64">
        <f t="shared" si="7"/>
        <v>0</v>
      </c>
      <c r="V15" s="64">
        <f t="shared" si="7"/>
        <v>0</v>
      </c>
      <c r="W15" s="64">
        <f t="shared" si="7"/>
        <v>0</v>
      </c>
      <c r="X15" s="64">
        <f t="shared" si="7"/>
        <v>0</v>
      </c>
      <c r="Y15" s="65">
        <f>SUM(E15:X15)</f>
        <v>0</v>
      </c>
    </row>
    <row r="16" spans="1:25" x14ac:dyDescent="0.15">
      <c r="B16" s="33" t="s">
        <v>112</v>
      </c>
      <c r="C16" s="34"/>
      <c r="D16" s="66"/>
      <c r="E16" s="64">
        <f>($E$14-$E$15)/$D$3</f>
        <v>0</v>
      </c>
      <c r="F16" s="64">
        <f>$E$16</f>
        <v>0</v>
      </c>
      <c r="G16" s="64">
        <f t="shared" ref="G16:X16" si="8">$E$16</f>
        <v>0</v>
      </c>
      <c r="H16" s="64">
        <f t="shared" si="8"/>
        <v>0</v>
      </c>
      <c r="I16" s="64">
        <f t="shared" si="8"/>
        <v>0</v>
      </c>
      <c r="J16" s="64">
        <f t="shared" si="8"/>
        <v>0</v>
      </c>
      <c r="K16" s="64">
        <f t="shared" si="8"/>
        <v>0</v>
      </c>
      <c r="L16" s="64">
        <f t="shared" si="8"/>
        <v>0</v>
      </c>
      <c r="M16" s="64">
        <f t="shared" si="8"/>
        <v>0</v>
      </c>
      <c r="N16" s="64">
        <f t="shared" si="8"/>
        <v>0</v>
      </c>
      <c r="O16" s="64">
        <f t="shared" si="8"/>
        <v>0</v>
      </c>
      <c r="P16" s="64">
        <f t="shared" si="8"/>
        <v>0</v>
      </c>
      <c r="Q16" s="64">
        <f t="shared" si="8"/>
        <v>0</v>
      </c>
      <c r="R16" s="64">
        <f t="shared" si="8"/>
        <v>0</v>
      </c>
      <c r="S16" s="64">
        <f t="shared" si="8"/>
        <v>0</v>
      </c>
      <c r="T16" s="64">
        <f t="shared" si="8"/>
        <v>0</v>
      </c>
      <c r="U16" s="64">
        <f t="shared" si="8"/>
        <v>0</v>
      </c>
      <c r="V16" s="64">
        <f t="shared" si="8"/>
        <v>0</v>
      </c>
      <c r="W16" s="64">
        <f t="shared" si="8"/>
        <v>0</v>
      </c>
      <c r="X16" s="64">
        <f t="shared" si="8"/>
        <v>0</v>
      </c>
      <c r="Y16" s="64">
        <f>SUM(E16:X16)</f>
        <v>0</v>
      </c>
    </row>
    <row r="17" spans="2:25" x14ac:dyDescent="0.15">
      <c r="B17" s="33" t="s">
        <v>81</v>
      </c>
      <c r="C17" s="34"/>
      <c r="D17" s="66"/>
      <c r="E17" s="64">
        <f>SUM(E14,-E15,-E16)</f>
        <v>0</v>
      </c>
      <c r="F17" s="64">
        <f t="shared" ref="F17:X17" si="9">SUM(F14,-F15,-F16)</f>
        <v>0</v>
      </c>
      <c r="G17" s="64">
        <f t="shared" si="9"/>
        <v>0</v>
      </c>
      <c r="H17" s="64">
        <f t="shared" si="9"/>
        <v>0</v>
      </c>
      <c r="I17" s="64">
        <f t="shared" si="9"/>
        <v>0</v>
      </c>
      <c r="J17" s="64">
        <f t="shared" si="9"/>
        <v>0</v>
      </c>
      <c r="K17" s="64">
        <f t="shared" si="9"/>
        <v>0</v>
      </c>
      <c r="L17" s="64">
        <f t="shared" si="9"/>
        <v>0</v>
      </c>
      <c r="M17" s="64">
        <f t="shared" si="9"/>
        <v>0</v>
      </c>
      <c r="N17" s="64">
        <f t="shared" si="9"/>
        <v>0</v>
      </c>
      <c r="O17" s="64">
        <f t="shared" si="9"/>
        <v>0</v>
      </c>
      <c r="P17" s="64">
        <f t="shared" si="9"/>
        <v>0</v>
      </c>
      <c r="Q17" s="64">
        <f t="shared" si="9"/>
        <v>0</v>
      </c>
      <c r="R17" s="64">
        <f t="shared" si="9"/>
        <v>0</v>
      </c>
      <c r="S17" s="64">
        <f t="shared" si="9"/>
        <v>0</v>
      </c>
      <c r="T17" s="64">
        <f t="shared" si="9"/>
        <v>0</v>
      </c>
      <c r="U17" s="64">
        <f t="shared" si="9"/>
        <v>0</v>
      </c>
      <c r="V17" s="64">
        <f t="shared" si="9"/>
        <v>0</v>
      </c>
      <c r="W17" s="64">
        <f t="shared" si="9"/>
        <v>0</v>
      </c>
      <c r="X17" s="64">
        <f t="shared" si="9"/>
        <v>0</v>
      </c>
      <c r="Y17" s="65"/>
    </row>
  </sheetData>
  <phoneticPr fontId="3"/>
  <pageMargins left="0.70866141732283472" right="0.70866141732283472" top="0.74803149606299213" bottom="0.74803149606299213" header="0.31496062992125984" footer="0.31496062992125984"/>
  <pageSetup paperSize="8" scale="6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
  <sheetViews>
    <sheetView workbookViewId="0">
      <selection activeCell="I42" sqref="I42"/>
    </sheetView>
  </sheetViews>
  <sheetFormatPr defaultRowHeight="13.5" x14ac:dyDescent="0.15"/>
  <sheetData/>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zoomScaleNormal="100" workbookViewId="0">
      <selection activeCell="B6" sqref="B6"/>
    </sheetView>
  </sheetViews>
  <sheetFormatPr defaultRowHeight="13.5" x14ac:dyDescent="0.15"/>
  <sheetData>
    <row r="1" spans="1:9" x14ac:dyDescent="0.15">
      <c r="A1" s="37"/>
    </row>
    <row r="2" spans="1:9" x14ac:dyDescent="0.15">
      <c r="A2" s="37"/>
    </row>
    <row r="3" spans="1:9" x14ac:dyDescent="0.15">
      <c r="A3" s="37"/>
    </row>
    <row r="4" spans="1:9" x14ac:dyDescent="0.15">
      <c r="A4" s="37"/>
    </row>
    <row r="5" spans="1:9" x14ac:dyDescent="0.15">
      <c r="A5" s="38"/>
      <c r="I5" s="38" t="s">
        <v>71</v>
      </c>
    </row>
    <row r="6" spans="1:9" x14ac:dyDescent="0.15">
      <c r="A6" s="39"/>
    </row>
    <row r="7" spans="1:9" x14ac:dyDescent="0.15">
      <c r="A7" s="39"/>
    </row>
    <row r="8" spans="1:9" ht="14.25" x14ac:dyDescent="0.15">
      <c r="A8" s="117" t="s">
        <v>72</v>
      </c>
      <c r="B8" s="117"/>
      <c r="C8" s="117"/>
      <c r="D8" s="117"/>
      <c r="E8" s="117"/>
      <c r="F8" s="117"/>
      <c r="G8" s="117"/>
      <c r="H8" s="117"/>
      <c r="I8" s="117"/>
    </row>
    <row r="9" spans="1:9" ht="14.25" x14ac:dyDescent="0.15">
      <c r="A9" s="117" t="s">
        <v>126</v>
      </c>
      <c r="B9" s="117"/>
      <c r="C9" s="117"/>
      <c r="D9" s="117"/>
      <c r="E9" s="117"/>
      <c r="F9" s="117"/>
      <c r="G9" s="117"/>
      <c r="H9" s="117"/>
      <c r="I9" s="117"/>
    </row>
    <row r="12" spans="1:9" x14ac:dyDescent="0.15">
      <c r="A12" s="118" t="s">
        <v>74</v>
      </c>
      <c r="B12" s="118"/>
      <c r="C12" s="118"/>
      <c r="D12" s="118"/>
      <c r="E12" s="118"/>
      <c r="F12" s="118"/>
      <c r="G12" s="118"/>
      <c r="H12" s="118"/>
      <c r="I12" s="118"/>
    </row>
    <row r="13" spans="1:9" x14ac:dyDescent="0.15">
      <c r="A13" s="118"/>
      <c r="B13" s="118"/>
      <c r="C13" s="118"/>
      <c r="D13" s="118"/>
      <c r="E13" s="118"/>
      <c r="F13" s="118"/>
      <c r="G13" s="118"/>
      <c r="H13" s="118"/>
      <c r="I13" s="118"/>
    </row>
    <row r="14" spans="1:9" x14ac:dyDescent="0.15">
      <c r="A14" s="118"/>
      <c r="B14" s="118"/>
      <c r="C14" s="118"/>
      <c r="D14" s="118"/>
      <c r="E14" s="118"/>
      <c r="F14" s="118"/>
      <c r="G14" s="118"/>
      <c r="H14" s="118"/>
      <c r="I14" s="118"/>
    </row>
    <row r="15" spans="1:9" x14ac:dyDescent="0.15">
      <c r="A15" s="118"/>
      <c r="B15" s="118"/>
      <c r="C15" s="118"/>
      <c r="D15" s="118"/>
      <c r="E15" s="118"/>
      <c r="F15" s="118"/>
      <c r="G15" s="118"/>
      <c r="H15" s="118"/>
      <c r="I15" s="118"/>
    </row>
    <row r="16" spans="1:9" x14ac:dyDescent="0.15">
      <c r="A16" s="118"/>
      <c r="B16" s="118"/>
      <c r="C16" s="118"/>
      <c r="D16" s="118"/>
      <c r="E16" s="118"/>
      <c r="F16" s="118"/>
      <c r="G16" s="118"/>
      <c r="H16" s="118"/>
      <c r="I16" s="118"/>
    </row>
    <row r="20" spans="1:7" ht="14.25" thickBot="1" x14ac:dyDescent="0.2">
      <c r="B20" s="40" t="s">
        <v>75</v>
      </c>
    </row>
    <row r="21" spans="1:7" ht="14.25" thickBot="1" x14ac:dyDescent="0.2">
      <c r="C21" s="43"/>
      <c r="D21" s="119">
        <v>400000000</v>
      </c>
      <c r="E21" s="120"/>
      <c r="F21" s="121"/>
      <c r="G21" t="s">
        <v>120</v>
      </c>
    </row>
    <row r="23" spans="1:7" x14ac:dyDescent="0.15">
      <c r="A23" s="41" t="s">
        <v>86</v>
      </c>
    </row>
    <row r="29" spans="1:7" x14ac:dyDescent="0.15">
      <c r="A29" s="41"/>
    </row>
  </sheetData>
  <mergeCells count="4">
    <mergeCell ref="A8:I8"/>
    <mergeCell ref="A9:I9"/>
    <mergeCell ref="A12:I16"/>
    <mergeCell ref="D21:F21"/>
  </mergeCells>
  <phoneticPr fontId="3"/>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Z87"/>
  <sheetViews>
    <sheetView showGridLines="0" zoomScale="70" zoomScaleNormal="70" workbookViewId="0">
      <selection activeCell="J16" sqref="J16"/>
    </sheetView>
  </sheetViews>
  <sheetFormatPr defaultColWidth="0" defaultRowHeight="14.25" x14ac:dyDescent="0.15"/>
  <cols>
    <col min="1" max="2" width="4.125" style="1" customWidth="1"/>
    <col min="3" max="3" width="33.125" style="42" customWidth="1"/>
    <col min="4" max="4" width="10.5" style="1" customWidth="1"/>
    <col min="5" max="25" width="12.625" style="1" customWidth="1"/>
    <col min="26" max="26" width="9" style="1" customWidth="1"/>
    <col min="27" max="16384" width="9" style="1" hidden="1"/>
  </cols>
  <sheetData>
    <row r="8" spans="1:25" ht="15.75" x14ac:dyDescent="0.15">
      <c r="A8" s="4" t="s">
        <v>32</v>
      </c>
      <c r="Y8" s="53" t="s">
        <v>54</v>
      </c>
    </row>
    <row r="9" spans="1:25" x14ac:dyDescent="0.15">
      <c r="E9" s="7" t="s">
        <v>0</v>
      </c>
      <c r="F9" s="7" t="s">
        <v>1</v>
      </c>
      <c r="G9" s="7" t="s">
        <v>2</v>
      </c>
      <c r="H9" s="7" t="s">
        <v>3</v>
      </c>
      <c r="I9" s="7" t="s">
        <v>4</v>
      </c>
      <c r="J9" s="7" t="s">
        <v>5</v>
      </c>
      <c r="K9" s="7" t="s">
        <v>6</v>
      </c>
      <c r="L9" s="7" t="s">
        <v>7</v>
      </c>
      <c r="M9" s="7" t="s">
        <v>8</v>
      </c>
      <c r="N9" s="7" t="s">
        <v>9</v>
      </c>
      <c r="O9" s="7" t="s">
        <v>10</v>
      </c>
      <c r="P9" s="7" t="s">
        <v>11</v>
      </c>
      <c r="Q9" s="7" t="s">
        <v>12</v>
      </c>
      <c r="R9" s="7" t="s">
        <v>13</v>
      </c>
      <c r="S9" s="7" t="s">
        <v>14</v>
      </c>
      <c r="T9" s="7" t="s">
        <v>15</v>
      </c>
      <c r="U9" s="7" t="s">
        <v>16</v>
      </c>
      <c r="V9" s="7" t="s">
        <v>17</v>
      </c>
      <c r="W9" s="7" t="s">
        <v>18</v>
      </c>
      <c r="X9" s="7" t="s">
        <v>19</v>
      </c>
      <c r="Y9" s="10"/>
    </row>
    <row r="10" spans="1:25" x14ac:dyDescent="0.15">
      <c r="E10" s="8">
        <v>1</v>
      </c>
      <c r="F10" s="8">
        <f>E10+1</f>
        <v>2</v>
      </c>
      <c r="G10" s="8">
        <f t="shared" ref="G10:X10" si="0">F10+1</f>
        <v>3</v>
      </c>
      <c r="H10" s="8">
        <f t="shared" si="0"/>
        <v>4</v>
      </c>
      <c r="I10" s="8">
        <f t="shared" si="0"/>
        <v>5</v>
      </c>
      <c r="J10" s="8">
        <f t="shared" si="0"/>
        <v>6</v>
      </c>
      <c r="K10" s="8">
        <f t="shared" si="0"/>
        <v>7</v>
      </c>
      <c r="L10" s="8">
        <f t="shared" si="0"/>
        <v>8</v>
      </c>
      <c r="M10" s="8">
        <f t="shared" si="0"/>
        <v>9</v>
      </c>
      <c r="N10" s="8">
        <f t="shared" si="0"/>
        <v>10</v>
      </c>
      <c r="O10" s="8">
        <f t="shared" si="0"/>
        <v>11</v>
      </c>
      <c r="P10" s="8">
        <f t="shared" si="0"/>
        <v>12</v>
      </c>
      <c r="Q10" s="8">
        <f t="shared" si="0"/>
        <v>13</v>
      </c>
      <c r="R10" s="8">
        <f t="shared" si="0"/>
        <v>14</v>
      </c>
      <c r="S10" s="8">
        <f t="shared" si="0"/>
        <v>15</v>
      </c>
      <c r="T10" s="8">
        <f t="shared" si="0"/>
        <v>16</v>
      </c>
      <c r="U10" s="8">
        <f t="shared" si="0"/>
        <v>17</v>
      </c>
      <c r="V10" s="8">
        <f t="shared" si="0"/>
        <v>18</v>
      </c>
      <c r="W10" s="8">
        <f t="shared" si="0"/>
        <v>19</v>
      </c>
      <c r="X10" s="8">
        <f t="shared" si="0"/>
        <v>20</v>
      </c>
      <c r="Y10" s="11" t="s">
        <v>29</v>
      </c>
    </row>
    <row r="11" spans="1:25" x14ac:dyDescent="0.15">
      <c r="E11" s="9">
        <v>43555</v>
      </c>
      <c r="F11" s="9">
        <f>DATE(YEAR(E11)+1,MONTH(E11),DAY(E11))</f>
        <v>43921</v>
      </c>
      <c r="G11" s="9">
        <f t="shared" ref="G11:X11" si="1">DATE(YEAR(F11)+1,MONTH(F11),DAY(F11))</f>
        <v>44286</v>
      </c>
      <c r="H11" s="9">
        <f t="shared" si="1"/>
        <v>44651</v>
      </c>
      <c r="I11" s="9">
        <f t="shared" si="1"/>
        <v>45016</v>
      </c>
      <c r="J11" s="9">
        <f t="shared" si="1"/>
        <v>45382</v>
      </c>
      <c r="K11" s="9">
        <f t="shared" si="1"/>
        <v>45747</v>
      </c>
      <c r="L11" s="9">
        <f t="shared" si="1"/>
        <v>46112</v>
      </c>
      <c r="M11" s="9">
        <f t="shared" si="1"/>
        <v>46477</v>
      </c>
      <c r="N11" s="9">
        <f t="shared" si="1"/>
        <v>46843</v>
      </c>
      <c r="O11" s="9">
        <f t="shared" si="1"/>
        <v>47208</v>
      </c>
      <c r="P11" s="9">
        <f t="shared" si="1"/>
        <v>47573</v>
      </c>
      <c r="Q11" s="9">
        <f t="shared" si="1"/>
        <v>47938</v>
      </c>
      <c r="R11" s="9">
        <f t="shared" si="1"/>
        <v>48304</v>
      </c>
      <c r="S11" s="9">
        <f t="shared" si="1"/>
        <v>48669</v>
      </c>
      <c r="T11" s="9">
        <f t="shared" si="1"/>
        <v>49034</v>
      </c>
      <c r="U11" s="9">
        <f t="shared" si="1"/>
        <v>49399</v>
      </c>
      <c r="V11" s="9">
        <f t="shared" si="1"/>
        <v>49765</v>
      </c>
      <c r="W11" s="9">
        <f t="shared" si="1"/>
        <v>50130</v>
      </c>
      <c r="X11" s="9">
        <f t="shared" si="1"/>
        <v>50495</v>
      </c>
      <c r="Y11" s="12"/>
    </row>
    <row r="12" spans="1:25" x14ac:dyDescent="0.15">
      <c r="B12" s="71" t="s">
        <v>27</v>
      </c>
      <c r="C12" s="86"/>
      <c r="D12" s="73"/>
      <c r="E12" s="104">
        <f>SUM(E13:E17)</f>
        <v>1813</v>
      </c>
      <c r="F12" s="104">
        <f t="shared" ref="F12:X12" si="2">SUM(F13:F17)</f>
        <v>1814</v>
      </c>
      <c r="G12" s="104">
        <f t="shared" si="2"/>
        <v>1815</v>
      </c>
      <c r="H12" s="104">
        <f t="shared" si="2"/>
        <v>1816</v>
      </c>
      <c r="I12" s="104">
        <f t="shared" si="2"/>
        <v>1817</v>
      </c>
      <c r="J12" s="104">
        <f t="shared" si="2"/>
        <v>1818</v>
      </c>
      <c r="K12" s="104">
        <f t="shared" si="2"/>
        <v>1819</v>
      </c>
      <c r="L12" s="104">
        <f t="shared" si="2"/>
        <v>1820</v>
      </c>
      <c r="M12" s="104">
        <f t="shared" si="2"/>
        <v>1819</v>
      </c>
      <c r="N12" s="104">
        <f t="shared" si="2"/>
        <v>1818</v>
      </c>
      <c r="O12" s="104">
        <f t="shared" si="2"/>
        <v>1817</v>
      </c>
      <c r="P12" s="104">
        <f t="shared" si="2"/>
        <v>1816</v>
      </c>
      <c r="Q12" s="104">
        <f t="shared" si="2"/>
        <v>1815</v>
      </c>
      <c r="R12" s="104">
        <f t="shared" si="2"/>
        <v>1812</v>
      </c>
      <c r="S12" s="104">
        <f t="shared" si="2"/>
        <v>1810</v>
      </c>
      <c r="T12" s="104">
        <f t="shared" si="2"/>
        <v>1807</v>
      </c>
      <c r="U12" s="104">
        <f t="shared" si="2"/>
        <v>1805</v>
      </c>
      <c r="V12" s="104">
        <f t="shared" si="2"/>
        <v>1803</v>
      </c>
      <c r="W12" s="104">
        <f t="shared" si="2"/>
        <v>1799</v>
      </c>
      <c r="X12" s="104">
        <f t="shared" si="2"/>
        <v>1794</v>
      </c>
      <c r="Y12" s="104">
        <f>SUM(E12:X12)</f>
        <v>36247</v>
      </c>
    </row>
    <row r="13" spans="1:25" x14ac:dyDescent="0.15">
      <c r="B13" s="87"/>
      <c r="C13" s="88" t="s">
        <v>20</v>
      </c>
      <c r="D13" s="89"/>
      <c r="E13" s="110">
        <v>1813</v>
      </c>
      <c r="F13" s="110">
        <v>1814</v>
      </c>
      <c r="G13" s="110">
        <v>1815</v>
      </c>
      <c r="H13" s="110">
        <v>1816</v>
      </c>
      <c r="I13" s="110">
        <v>1817</v>
      </c>
      <c r="J13" s="110">
        <v>1818</v>
      </c>
      <c r="K13" s="110">
        <v>1819</v>
      </c>
      <c r="L13" s="110">
        <v>1820</v>
      </c>
      <c r="M13" s="110">
        <v>1819</v>
      </c>
      <c r="N13" s="110">
        <v>1818</v>
      </c>
      <c r="O13" s="110">
        <v>1817</v>
      </c>
      <c r="P13" s="110">
        <v>1816</v>
      </c>
      <c r="Q13" s="110">
        <v>1815</v>
      </c>
      <c r="R13" s="110">
        <v>1812</v>
      </c>
      <c r="S13" s="110">
        <v>1810</v>
      </c>
      <c r="T13" s="110">
        <v>1807</v>
      </c>
      <c r="U13" s="110">
        <v>1805</v>
      </c>
      <c r="V13" s="110">
        <v>1803</v>
      </c>
      <c r="W13" s="110">
        <v>1799</v>
      </c>
      <c r="X13" s="110">
        <v>1794</v>
      </c>
      <c r="Y13" s="105">
        <f t="shared" ref="Y13:Y39" si="3">SUM(E13:X13)</f>
        <v>36247</v>
      </c>
    </row>
    <row r="14" spans="1:25" x14ac:dyDescent="0.15">
      <c r="B14" s="87"/>
      <c r="C14" s="90" t="s">
        <v>21</v>
      </c>
      <c r="D14" s="74"/>
      <c r="E14" s="111"/>
      <c r="F14" s="111"/>
      <c r="G14" s="111"/>
      <c r="H14" s="111"/>
      <c r="I14" s="111"/>
      <c r="J14" s="111"/>
      <c r="K14" s="111"/>
      <c r="L14" s="111"/>
      <c r="M14" s="111"/>
      <c r="N14" s="111"/>
      <c r="O14" s="111"/>
      <c r="P14" s="111"/>
      <c r="Q14" s="111"/>
      <c r="R14" s="111"/>
      <c r="S14" s="111"/>
      <c r="T14" s="111"/>
      <c r="U14" s="111"/>
      <c r="V14" s="111"/>
      <c r="W14" s="111"/>
      <c r="X14" s="111"/>
      <c r="Y14" s="106">
        <f t="shared" si="3"/>
        <v>0</v>
      </c>
    </row>
    <row r="15" spans="1:25" x14ac:dyDescent="0.15">
      <c r="B15" s="87"/>
      <c r="C15" s="90" t="s">
        <v>22</v>
      </c>
      <c r="D15" s="74"/>
      <c r="E15" s="111"/>
      <c r="F15" s="111"/>
      <c r="G15" s="111"/>
      <c r="H15" s="111"/>
      <c r="I15" s="111"/>
      <c r="J15" s="111"/>
      <c r="K15" s="111"/>
      <c r="L15" s="111"/>
      <c r="M15" s="111"/>
      <c r="N15" s="111"/>
      <c r="O15" s="111"/>
      <c r="P15" s="111"/>
      <c r="Q15" s="111"/>
      <c r="R15" s="111"/>
      <c r="S15" s="111"/>
      <c r="T15" s="111"/>
      <c r="U15" s="111"/>
      <c r="V15" s="111"/>
      <c r="W15" s="111"/>
      <c r="X15" s="111"/>
      <c r="Y15" s="106">
        <f t="shared" si="3"/>
        <v>0</v>
      </c>
    </row>
    <row r="16" spans="1:25" x14ac:dyDescent="0.15">
      <c r="B16" s="87"/>
      <c r="C16" s="90"/>
      <c r="D16" s="74"/>
      <c r="E16" s="111"/>
      <c r="F16" s="111"/>
      <c r="G16" s="111"/>
      <c r="H16" s="111"/>
      <c r="I16" s="111"/>
      <c r="J16" s="111"/>
      <c r="K16" s="111"/>
      <c r="L16" s="111"/>
      <c r="M16" s="111"/>
      <c r="N16" s="111"/>
      <c r="O16" s="111"/>
      <c r="P16" s="111"/>
      <c r="Q16" s="111"/>
      <c r="R16" s="111"/>
      <c r="S16" s="111"/>
      <c r="T16" s="111"/>
      <c r="U16" s="111"/>
      <c r="V16" s="111"/>
      <c r="W16" s="111"/>
      <c r="X16" s="111"/>
      <c r="Y16" s="106">
        <f t="shared" si="3"/>
        <v>0</v>
      </c>
    </row>
    <row r="17" spans="2:25" x14ac:dyDescent="0.15">
      <c r="B17" s="87"/>
      <c r="C17" s="90"/>
      <c r="D17" s="74"/>
      <c r="E17" s="111"/>
      <c r="F17" s="111"/>
      <c r="G17" s="111"/>
      <c r="H17" s="111"/>
      <c r="I17" s="111"/>
      <c r="J17" s="111"/>
      <c r="K17" s="111"/>
      <c r="L17" s="111"/>
      <c r="M17" s="111"/>
      <c r="N17" s="111"/>
      <c r="O17" s="111"/>
      <c r="P17" s="111"/>
      <c r="Q17" s="111"/>
      <c r="R17" s="111"/>
      <c r="S17" s="111"/>
      <c r="T17" s="111"/>
      <c r="U17" s="111"/>
      <c r="V17" s="111"/>
      <c r="W17" s="111"/>
      <c r="X17" s="111"/>
      <c r="Y17" s="101">
        <f t="shared" si="3"/>
        <v>0</v>
      </c>
    </row>
    <row r="18" spans="2:25" x14ac:dyDescent="0.15">
      <c r="B18" s="71" t="s">
        <v>23</v>
      </c>
      <c r="C18" s="86"/>
      <c r="D18" s="73"/>
      <c r="E18" s="99">
        <f>SUM(E19:E25)</f>
        <v>1564.8026550119</v>
      </c>
      <c r="F18" s="99">
        <f t="shared" ref="F18:X18" si="4">SUM(F19:F25)</f>
        <v>1571.1895422668019</v>
      </c>
      <c r="G18" s="99">
        <f t="shared" si="4"/>
        <v>1577.5764295217039</v>
      </c>
      <c r="H18" s="99">
        <f t="shared" si="4"/>
        <v>1583.963316776606</v>
      </c>
      <c r="I18" s="99">
        <f t="shared" si="4"/>
        <v>1590.3502040315079</v>
      </c>
      <c r="J18" s="99">
        <f t="shared" si="4"/>
        <v>1596.7370912864098</v>
      </c>
      <c r="K18" s="99">
        <f t="shared" si="4"/>
        <v>1603.1239785413118</v>
      </c>
      <c r="L18" s="99">
        <f t="shared" si="4"/>
        <v>1609.5108657962137</v>
      </c>
      <c r="M18" s="99">
        <f t="shared" si="4"/>
        <v>1615.8977530511156</v>
      </c>
      <c r="N18" s="99">
        <f t="shared" si="4"/>
        <v>1640.8515520707235</v>
      </c>
      <c r="O18" s="99">
        <f t="shared" si="4"/>
        <v>1646.6446893256254</v>
      </c>
      <c r="P18" s="99">
        <f t="shared" si="4"/>
        <v>1651.4878265805273</v>
      </c>
      <c r="Q18" s="99">
        <f t="shared" si="4"/>
        <v>1656.3309638354294</v>
      </c>
      <c r="R18" s="99">
        <f t="shared" si="4"/>
        <v>1661.1741010903313</v>
      </c>
      <c r="S18" s="99">
        <f t="shared" si="4"/>
        <v>1666.0172383452334</v>
      </c>
      <c r="T18" s="99">
        <f t="shared" si="4"/>
        <v>1670.8603756001353</v>
      </c>
      <c r="U18" s="99">
        <f t="shared" si="4"/>
        <v>1674.4368461883705</v>
      </c>
      <c r="V18" s="99">
        <f t="shared" si="4"/>
        <v>1676.232066776606</v>
      </c>
      <c r="W18" s="99">
        <f t="shared" si="4"/>
        <v>1697.2927285413118</v>
      </c>
      <c r="X18" s="99">
        <f t="shared" si="4"/>
        <v>1696.3427285413118</v>
      </c>
      <c r="Y18" s="104">
        <f t="shared" si="3"/>
        <v>32650.822953179184</v>
      </c>
    </row>
    <row r="19" spans="2:25" x14ac:dyDescent="0.15">
      <c r="B19" s="87"/>
      <c r="C19" s="88" t="s">
        <v>24</v>
      </c>
      <c r="D19" s="89"/>
      <c r="E19" s="110">
        <v>1458.3026550119</v>
      </c>
      <c r="F19" s="110">
        <v>1458.3026550119</v>
      </c>
      <c r="G19" s="110">
        <v>1458.3026550119</v>
      </c>
      <c r="H19" s="110">
        <v>1458.3026550119</v>
      </c>
      <c r="I19" s="110">
        <v>1458.3026550119</v>
      </c>
      <c r="J19" s="110">
        <v>1458.3026550119</v>
      </c>
      <c r="K19" s="110">
        <v>1458.3026550119</v>
      </c>
      <c r="L19" s="110">
        <v>1458.3026550119</v>
      </c>
      <c r="M19" s="110">
        <v>1458.3026550119</v>
      </c>
      <c r="N19" s="110">
        <v>1458.3026550119</v>
      </c>
      <c r="O19" s="110">
        <v>1458.3026550119</v>
      </c>
      <c r="P19" s="110">
        <v>1458.3026550119</v>
      </c>
      <c r="Q19" s="110">
        <v>1458.3026550119</v>
      </c>
      <c r="R19" s="110">
        <v>1458.3026550119</v>
      </c>
      <c r="S19" s="110">
        <v>1458.3026550119</v>
      </c>
      <c r="T19" s="110">
        <v>1458.3026550119</v>
      </c>
      <c r="U19" s="110">
        <v>1458.3026550119</v>
      </c>
      <c r="V19" s="110">
        <v>1458.3026550119</v>
      </c>
      <c r="W19" s="110">
        <v>1458.3026550119</v>
      </c>
      <c r="X19" s="110">
        <v>1458.3026550119</v>
      </c>
      <c r="Y19" s="105">
        <f t="shared" si="3"/>
        <v>29166.05310023799</v>
      </c>
    </row>
    <row r="20" spans="2:25" x14ac:dyDescent="0.15">
      <c r="B20" s="87"/>
      <c r="C20" s="90" t="s">
        <v>25</v>
      </c>
      <c r="D20" s="74"/>
      <c r="E20" s="111">
        <v>56.5</v>
      </c>
      <c r="F20" s="111">
        <v>56.5</v>
      </c>
      <c r="G20" s="111">
        <v>56.5</v>
      </c>
      <c r="H20" s="111">
        <v>56.5</v>
      </c>
      <c r="I20" s="111">
        <v>56.5</v>
      </c>
      <c r="J20" s="111">
        <v>56.5</v>
      </c>
      <c r="K20" s="111">
        <v>56.5</v>
      </c>
      <c r="L20" s="111">
        <v>56.5</v>
      </c>
      <c r="M20" s="111">
        <v>56.5</v>
      </c>
      <c r="N20" s="111">
        <v>56.5</v>
      </c>
      <c r="O20" s="111">
        <v>56.5</v>
      </c>
      <c r="P20" s="111">
        <v>56.5</v>
      </c>
      <c r="Q20" s="111">
        <v>56.5</v>
      </c>
      <c r="R20" s="111">
        <v>56.5</v>
      </c>
      <c r="S20" s="111">
        <v>56.5</v>
      </c>
      <c r="T20" s="111">
        <v>56.5</v>
      </c>
      <c r="U20" s="111">
        <v>56.5</v>
      </c>
      <c r="V20" s="111">
        <v>56.5</v>
      </c>
      <c r="W20" s="111">
        <v>56.5</v>
      </c>
      <c r="X20" s="111">
        <v>56.5</v>
      </c>
      <c r="Y20" s="106">
        <f t="shared" si="3"/>
        <v>1130</v>
      </c>
    </row>
    <row r="21" spans="2:25" x14ac:dyDescent="0.15">
      <c r="B21" s="87"/>
      <c r="C21" s="90" t="s">
        <v>92</v>
      </c>
      <c r="D21" s="74"/>
      <c r="E21" s="111">
        <v>30</v>
      </c>
      <c r="F21" s="111">
        <v>30</v>
      </c>
      <c r="G21" s="111">
        <v>30</v>
      </c>
      <c r="H21" s="111">
        <v>30</v>
      </c>
      <c r="I21" s="111">
        <v>30</v>
      </c>
      <c r="J21" s="111">
        <v>30</v>
      </c>
      <c r="K21" s="111">
        <v>30</v>
      </c>
      <c r="L21" s="111">
        <v>30</v>
      </c>
      <c r="M21" s="111">
        <v>30</v>
      </c>
      <c r="N21" s="111">
        <v>30</v>
      </c>
      <c r="O21" s="111">
        <v>30</v>
      </c>
      <c r="P21" s="111">
        <v>30</v>
      </c>
      <c r="Q21" s="111">
        <v>30</v>
      </c>
      <c r="R21" s="111">
        <v>30</v>
      </c>
      <c r="S21" s="111">
        <v>30</v>
      </c>
      <c r="T21" s="111">
        <v>30</v>
      </c>
      <c r="U21" s="111">
        <v>30</v>
      </c>
      <c r="V21" s="111">
        <v>30</v>
      </c>
      <c r="W21" s="111">
        <v>30</v>
      </c>
      <c r="X21" s="111">
        <v>30</v>
      </c>
      <c r="Y21" s="106">
        <f t="shared" si="3"/>
        <v>600</v>
      </c>
    </row>
    <row r="22" spans="2:25" x14ac:dyDescent="0.15">
      <c r="B22" s="87"/>
      <c r="C22" s="90" t="s">
        <v>113</v>
      </c>
      <c r="D22" s="74"/>
      <c r="E22" s="101">
        <f>'改築（例）'!E321</f>
        <v>0</v>
      </c>
      <c r="F22" s="101">
        <f>'改築（例）'!F321</f>
        <v>6.3868872549019589</v>
      </c>
      <c r="G22" s="101">
        <f>'改築（例）'!G321</f>
        <v>12.773774509803919</v>
      </c>
      <c r="H22" s="101">
        <f>'改築（例）'!H321</f>
        <v>19.160661764705878</v>
      </c>
      <c r="I22" s="101">
        <f>'改築（例）'!I321</f>
        <v>25.547549019607839</v>
      </c>
      <c r="J22" s="101">
        <f>'改築（例）'!J321</f>
        <v>31.934436274509796</v>
      </c>
      <c r="K22" s="101">
        <f>'改築（例）'!K321</f>
        <v>38.321323529411757</v>
      </c>
      <c r="L22" s="101">
        <f>'改築（例）'!L321</f>
        <v>44.708210784313721</v>
      </c>
      <c r="M22" s="101">
        <f>'改築（例）'!M321</f>
        <v>51.095098039215678</v>
      </c>
      <c r="N22" s="101">
        <f>'改築（例）'!N321</f>
        <v>76.048897058823513</v>
      </c>
      <c r="O22" s="101">
        <f>'改築（例）'!O321</f>
        <v>81.842034313725463</v>
      </c>
      <c r="P22" s="101">
        <f>'改築（例）'!P321</f>
        <v>86.685171568627425</v>
      </c>
      <c r="Q22" s="101">
        <f>'改築（例）'!Q321</f>
        <v>91.528308823529386</v>
      </c>
      <c r="R22" s="101">
        <f>'改築（例）'!R321</f>
        <v>96.371446078431362</v>
      </c>
      <c r="S22" s="101">
        <f>'改築（例）'!S321</f>
        <v>101.21458333333331</v>
      </c>
      <c r="T22" s="101">
        <f>'改築（例）'!T321</f>
        <v>106.05772058823528</v>
      </c>
      <c r="U22" s="101">
        <f>'改築（例）'!U321</f>
        <v>109.63419117647058</v>
      </c>
      <c r="V22" s="101">
        <f>'改築（例）'!V321</f>
        <v>111.42941176470586</v>
      </c>
      <c r="W22" s="101">
        <f>'改築（例）'!W321</f>
        <v>132.49007352941183</v>
      </c>
      <c r="X22" s="101">
        <f>'改築（例）'!X321</f>
        <v>131.54007352941179</v>
      </c>
      <c r="Y22" s="106">
        <f t="shared" si="3"/>
        <v>1354.7698529411764</v>
      </c>
    </row>
    <row r="23" spans="2:25" x14ac:dyDescent="0.15">
      <c r="B23" s="87"/>
      <c r="C23" s="90" t="s">
        <v>67</v>
      </c>
      <c r="D23" s="74"/>
      <c r="E23" s="101">
        <f>'運営権（例）'!E9</f>
        <v>20</v>
      </c>
      <c r="F23" s="101">
        <f>'運営権（例）'!F9</f>
        <v>20</v>
      </c>
      <c r="G23" s="101">
        <f>'運営権（例）'!G9</f>
        <v>20</v>
      </c>
      <c r="H23" s="101">
        <f>'運営権（例）'!H9</f>
        <v>20</v>
      </c>
      <c r="I23" s="101">
        <f>'運営権（例）'!I9</f>
        <v>20</v>
      </c>
      <c r="J23" s="101">
        <f>'運営権（例）'!J9</f>
        <v>20</v>
      </c>
      <c r="K23" s="101">
        <f>'運営権（例）'!K9</f>
        <v>20</v>
      </c>
      <c r="L23" s="101">
        <f>'運営権（例）'!L9</f>
        <v>20</v>
      </c>
      <c r="M23" s="101">
        <f>'運営権（例）'!M9</f>
        <v>20</v>
      </c>
      <c r="N23" s="101">
        <f>'運営権（例）'!N9</f>
        <v>20</v>
      </c>
      <c r="O23" s="101">
        <f>'運営権（例）'!O9</f>
        <v>20</v>
      </c>
      <c r="P23" s="101">
        <f>'運営権（例）'!P9</f>
        <v>20</v>
      </c>
      <c r="Q23" s="101">
        <f>'運営権（例）'!Q9</f>
        <v>20</v>
      </c>
      <c r="R23" s="101">
        <f>'運営権（例）'!R9</f>
        <v>20</v>
      </c>
      <c r="S23" s="101">
        <f>'運営権（例）'!S9</f>
        <v>20</v>
      </c>
      <c r="T23" s="101">
        <f>'運営権（例）'!T9</f>
        <v>20</v>
      </c>
      <c r="U23" s="101">
        <f>'運営権（例）'!U9</f>
        <v>20</v>
      </c>
      <c r="V23" s="101">
        <f>'運営権（例）'!V9</f>
        <v>20</v>
      </c>
      <c r="W23" s="101">
        <f>'運営権（例）'!W9</f>
        <v>20</v>
      </c>
      <c r="X23" s="101">
        <f>'運営権（例）'!X9</f>
        <v>20</v>
      </c>
      <c r="Y23" s="101">
        <f t="shared" ref="Y23:Y24" si="5">SUM(E23:X23)</f>
        <v>400</v>
      </c>
    </row>
    <row r="24" spans="2:25" x14ac:dyDescent="0.15">
      <c r="B24" s="87"/>
      <c r="C24" s="90"/>
      <c r="D24" s="74"/>
      <c r="E24" s="111"/>
      <c r="F24" s="111"/>
      <c r="G24" s="111"/>
      <c r="H24" s="111"/>
      <c r="I24" s="111"/>
      <c r="J24" s="111"/>
      <c r="K24" s="111"/>
      <c r="L24" s="111"/>
      <c r="M24" s="111"/>
      <c r="N24" s="111"/>
      <c r="O24" s="111"/>
      <c r="P24" s="111"/>
      <c r="Q24" s="111"/>
      <c r="R24" s="111"/>
      <c r="S24" s="111"/>
      <c r="T24" s="111"/>
      <c r="U24" s="111"/>
      <c r="V24" s="111"/>
      <c r="W24" s="111"/>
      <c r="X24" s="111"/>
      <c r="Y24" s="101">
        <f t="shared" si="5"/>
        <v>0</v>
      </c>
    </row>
    <row r="25" spans="2:25" x14ac:dyDescent="0.15">
      <c r="B25" s="87"/>
      <c r="C25" s="90"/>
      <c r="D25" s="74"/>
      <c r="E25" s="111"/>
      <c r="F25" s="111"/>
      <c r="G25" s="111"/>
      <c r="H25" s="111"/>
      <c r="I25" s="111"/>
      <c r="J25" s="111"/>
      <c r="K25" s="111"/>
      <c r="L25" s="111"/>
      <c r="M25" s="111"/>
      <c r="N25" s="111"/>
      <c r="O25" s="111"/>
      <c r="P25" s="111"/>
      <c r="Q25" s="111"/>
      <c r="R25" s="111"/>
      <c r="S25" s="111"/>
      <c r="T25" s="111"/>
      <c r="U25" s="111"/>
      <c r="V25" s="111"/>
      <c r="W25" s="111"/>
      <c r="X25" s="111"/>
      <c r="Y25" s="101">
        <f t="shared" si="3"/>
        <v>0</v>
      </c>
    </row>
    <row r="26" spans="2:25" x14ac:dyDescent="0.15">
      <c r="B26" s="33" t="s">
        <v>89</v>
      </c>
      <c r="C26" s="91"/>
      <c r="D26" s="66"/>
      <c r="E26" s="103">
        <f>SUM(E12,-E18)</f>
        <v>248.19734498809999</v>
      </c>
      <c r="F26" s="103">
        <f t="shared" ref="F26:X26" si="6">SUM(F12,-F18)</f>
        <v>242.81045773319806</v>
      </c>
      <c r="G26" s="103">
        <f t="shared" si="6"/>
        <v>237.42357047829614</v>
      </c>
      <c r="H26" s="103">
        <f t="shared" si="6"/>
        <v>232.03668322339399</v>
      </c>
      <c r="I26" s="103">
        <f t="shared" si="6"/>
        <v>226.64979596849207</v>
      </c>
      <c r="J26" s="103">
        <f t="shared" si="6"/>
        <v>221.26290871359015</v>
      </c>
      <c r="K26" s="103">
        <f t="shared" si="6"/>
        <v>215.87602145868823</v>
      </c>
      <c r="L26" s="103">
        <f t="shared" si="6"/>
        <v>210.48913420378631</v>
      </c>
      <c r="M26" s="103">
        <f t="shared" si="6"/>
        <v>203.10224694888439</v>
      </c>
      <c r="N26" s="103">
        <f t="shared" si="6"/>
        <v>177.14844792927647</v>
      </c>
      <c r="O26" s="103">
        <f t="shared" si="6"/>
        <v>170.35531067437455</v>
      </c>
      <c r="P26" s="103">
        <f t="shared" si="6"/>
        <v>164.51217341947267</v>
      </c>
      <c r="Q26" s="103">
        <f t="shared" si="6"/>
        <v>158.66903616457057</v>
      </c>
      <c r="R26" s="103">
        <f t="shared" si="6"/>
        <v>150.82589890966869</v>
      </c>
      <c r="S26" s="103">
        <f t="shared" si="6"/>
        <v>143.98276165476659</v>
      </c>
      <c r="T26" s="103">
        <f t="shared" si="6"/>
        <v>136.13962439986472</v>
      </c>
      <c r="U26" s="103">
        <f t="shared" si="6"/>
        <v>130.56315381162949</v>
      </c>
      <c r="V26" s="103">
        <f t="shared" si="6"/>
        <v>126.76793322339404</v>
      </c>
      <c r="W26" s="103">
        <f t="shared" si="6"/>
        <v>101.70727145868818</v>
      </c>
      <c r="X26" s="103">
        <f t="shared" si="6"/>
        <v>97.657271458688228</v>
      </c>
      <c r="Y26" s="107">
        <f t="shared" si="3"/>
        <v>3596.1770468208233</v>
      </c>
    </row>
    <row r="27" spans="2:25" x14ac:dyDescent="0.15">
      <c r="B27" s="71" t="s">
        <v>26</v>
      </c>
      <c r="C27" s="86"/>
      <c r="D27" s="73"/>
      <c r="E27" s="99">
        <f>SUM(E28:E30)</f>
        <v>0</v>
      </c>
      <c r="F27" s="99">
        <f t="shared" ref="F27:X27" si="7">SUM(F28:F30)</f>
        <v>0</v>
      </c>
      <c r="G27" s="99">
        <f t="shared" si="7"/>
        <v>0</v>
      </c>
      <c r="H27" s="99">
        <f t="shared" si="7"/>
        <v>0</v>
      </c>
      <c r="I27" s="99">
        <f t="shared" si="7"/>
        <v>0</v>
      </c>
      <c r="J27" s="99">
        <f t="shared" si="7"/>
        <v>0</v>
      </c>
      <c r="K27" s="99">
        <f t="shared" si="7"/>
        <v>0</v>
      </c>
      <c r="L27" s="99">
        <f t="shared" si="7"/>
        <v>0</v>
      </c>
      <c r="M27" s="99">
        <f t="shared" si="7"/>
        <v>0</v>
      </c>
      <c r="N27" s="99">
        <f t="shared" si="7"/>
        <v>0</v>
      </c>
      <c r="O27" s="99">
        <f t="shared" si="7"/>
        <v>0</v>
      </c>
      <c r="P27" s="99">
        <f t="shared" si="7"/>
        <v>0</v>
      </c>
      <c r="Q27" s="99">
        <f t="shared" si="7"/>
        <v>0</v>
      </c>
      <c r="R27" s="99">
        <f t="shared" si="7"/>
        <v>0</v>
      </c>
      <c r="S27" s="99">
        <f t="shared" si="7"/>
        <v>0</v>
      </c>
      <c r="T27" s="99">
        <f t="shared" si="7"/>
        <v>0</v>
      </c>
      <c r="U27" s="99">
        <f t="shared" si="7"/>
        <v>0</v>
      </c>
      <c r="V27" s="99">
        <f t="shared" si="7"/>
        <v>0</v>
      </c>
      <c r="W27" s="99">
        <f t="shared" si="7"/>
        <v>0</v>
      </c>
      <c r="X27" s="99">
        <f t="shared" si="7"/>
        <v>0</v>
      </c>
      <c r="Y27" s="104">
        <f t="shared" si="3"/>
        <v>0</v>
      </c>
    </row>
    <row r="28" spans="2:25" x14ac:dyDescent="0.15">
      <c r="B28" s="87"/>
      <c r="C28" s="88"/>
      <c r="D28" s="89"/>
      <c r="E28" s="110"/>
      <c r="F28" s="110"/>
      <c r="G28" s="110"/>
      <c r="H28" s="110"/>
      <c r="I28" s="110"/>
      <c r="J28" s="110"/>
      <c r="K28" s="110"/>
      <c r="L28" s="110"/>
      <c r="M28" s="110"/>
      <c r="N28" s="110"/>
      <c r="O28" s="110"/>
      <c r="P28" s="110"/>
      <c r="Q28" s="110"/>
      <c r="R28" s="110"/>
      <c r="S28" s="110"/>
      <c r="T28" s="110"/>
      <c r="U28" s="110"/>
      <c r="V28" s="110"/>
      <c r="W28" s="110"/>
      <c r="X28" s="110"/>
      <c r="Y28" s="105">
        <f t="shared" si="3"/>
        <v>0</v>
      </c>
    </row>
    <row r="29" spans="2:25" x14ac:dyDescent="0.15">
      <c r="B29" s="87"/>
      <c r="C29" s="92"/>
      <c r="D29" s="93"/>
      <c r="E29" s="112"/>
      <c r="F29" s="112"/>
      <c r="G29" s="112"/>
      <c r="H29" s="112"/>
      <c r="I29" s="112"/>
      <c r="J29" s="112"/>
      <c r="K29" s="112"/>
      <c r="L29" s="112"/>
      <c r="M29" s="112"/>
      <c r="N29" s="112"/>
      <c r="O29" s="112"/>
      <c r="P29" s="112"/>
      <c r="Q29" s="112"/>
      <c r="R29" s="112"/>
      <c r="S29" s="112"/>
      <c r="T29" s="112"/>
      <c r="U29" s="112"/>
      <c r="V29" s="112"/>
      <c r="W29" s="112"/>
      <c r="X29" s="112"/>
      <c r="Y29" s="109">
        <f>SUM(E29:X29)</f>
        <v>0</v>
      </c>
    </row>
    <row r="30" spans="2:25" x14ac:dyDescent="0.15">
      <c r="B30" s="87"/>
      <c r="C30" s="90"/>
      <c r="D30" s="74"/>
      <c r="E30" s="111"/>
      <c r="F30" s="111"/>
      <c r="G30" s="111"/>
      <c r="H30" s="111"/>
      <c r="I30" s="111"/>
      <c r="J30" s="111"/>
      <c r="K30" s="111"/>
      <c r="L30" s="111"/>
      <c r="M30" s="111"/>
      <c r="N30" s="111"/>
      <c r="O30" s="111"/>
      <c r="P30" s="111"/>
      <c r="Q30" s="111"/>
      <c r="R30" s="111"/>
      <c r="S30" s="111"/>
      <c r="T30" s="111"/>
      <c r="U30" s="111"/>
      <c r="V30" s="111"/>
      <c r="W30" s="111"/>
      <c r="X30" s="111"/>
      <c r="Y30" s="101">
        <f t="shared" si="3"/>
        <v>0</v>
      </c>
    </row>
    <row r="31" spans="2:25" x14ac:dyDescent="0.15">
      <c r="B31" s="71" t="s">
        <v>28</v>
      </c>
      <c r="C31" s="86"/>
      <c r="D31" s="73"/>
      <c r="E31" s="99">
        <f>SUM(E32:E34)</f>
        <v>1.05</v>
      </c>
      <c r="F31" s="99">
        <f t="shared" ref="F31:X31" si="8">SUM(F32:F34)</f>
        <v>1.05</v>
      </c>
      <c r="G31" s="99">
        <f t="shared" si="8"/>
        <v>1.05</v>
      </c>
      <c r="H31" s="99">
        <f t="shared" si="8"/>
        <v>1.05</v>
      </c>
      <c r="I31" s="99">
        <f t="shared" si="8"/>
        <v>1.05</v>
      </c>
      <c r="J31" s="99">
        <f t="shared" si="8"/>
        <v>1.05</v>
      </c>
      <c r="K31" s="99">
        <f t="shared" si="8"/>
        <v>1.05</v>
      </c>
      <c r="L31" s="99">
        <f t="shared" si="8"/>
        <v>1.05</v>
      </c>
      <c r="M31" s="99">
        <f t="shared" si="8"/>
        <v>4.2</v>
      </c>
      <c r="N31" s="99">
        <f t="shared" si="8"/>
        <v>1.05</v>
      </c>
      <c r="O31" s="99">
        <f t="shared" si="8"/>
        <v>1.05</v>
      </c>
      <c r="P31" s="99">
        <f t="shared" si="8"/>
        <v>1.05</v>
      </c>
      <c r="Q31" s="99">
        <f t="shared" si="8"/>
        <v>1.05</v>
      </c>
      <c r="R31" s="99">
        <f t="shared" si="8"/>
        <v>1.05</v>
      </c>
      <c r="S31" s="99">
        <f t="shared" si="8"/>
        <v>1.05</v>
      </c>
      <c r="T31" s="99">
        <f t="shared" si="8"/>
        <v>1.05</v>
      </c>
      <c r="U31" s="99">
        <f t="shared" si="8"/>
        <v>1.05</v>
      </c>
      <c r="V31" s="99">
        <f t="shared" si="8"/>
        <v>4.2</v>
      </c>
      <c r="W31" s="99">
        <f t="shared" si="8"/>
        <v>1.05</v>
      </c>
      <c r="X31" s="99">
        <f t="shared" si="8"/>
        <v>1.05</v>
      </c>
      <c r="Y31" s="104">
        <f t="shared" si="3"/>
        <v>27.300000000000008</v>
      </c>
    </row>
    <row r="32" spans="2:25" x14ac:dyDescent="0.15">
      <c r="B32" s="87"/>
      <c r="C32" s="88" t="s">
        <v>91</v>
      </c>
      <c r="D32" s="89"/>
      <c r="E32" s="102">
        <f>E62*1%</f>
        <v>1.05</v>
      </c>
      <c r="F32" s="102">
        <f t="shared" ref="F32:X32" si="9">F62*1%</f>
        <v>1.05</v>
      </c>
      <c r="G32" s="102">
        <f t="shared" si="9"/>
        <v>1.05</v>
      </c>
      <c r="H32" s="102">
        <f t="shared" si="9"/>
        <v>1.05</v>
      </c>
      <c r="I32" s="102">
        <f t="shared" si="9"/>
        <v>1.05</v>
      </c>
      <c r="J32" s="102">
        <f t="shared" si="9"/>
        <v>1.05</v>
      </c>
      <c r="K32" s="102">
        <f t="shared" si="9"/>
        <v>1.05</v>
      </c>
      <c r="L32" s="102">
        <f t="shared" si="9"/>
        <v>1.05</v>
      </c>
      <c r="M32" s="102">
        <f t="shared" si="9"/>
        <v>4.2</v>
      </c>
      <c r="N32" s="102">
        <f t="shared" si="9"/>
        <v>1.05</v>
      </c>
      <c r="O32" s="102">
        <f t="shared" si="9"/>
        <v>1.05</v>
      </c>
      <c r="P32" s="102">
        <f t="shared" si="9"/>
        <v>1.05</v>
      </c>
      <c r="Q32" s="102">
        <f t="shared" si="9"/>
        <v>1.05</v>
      </c>
      <c r="R32" s="102">
        <f t="shared" si="9"/>
        <v>1.05</v>
      </c>
      <c r="S32" s="102">
        <f t="shared" si="9"/>
        <v>1.05</v>
      </c>
      <c r="T32" s="102">
        <f t="shared" si="9"/>
        <v>1.05</v>
      </c>
      <c r="U32" s="102">
        <f t="shared" si="9"/>
        <v>1.05</v>
      </c>
      <c r="V32" s="102">
        <f t="shared" si="9"/>
        <v>4.2</v>
      </c>
      <c r="W32" s="102">
        <f t="shared" si="9"/>
        <v>1.05</v>
      </c>
      <c r="X32" s="102">
        <f t="shared" si="9"/>
        <v>1.05</v>
      </c>
      <c r="Y32" s="105">
        <f t="shared" si="3"/>
        <v>27.300000000000008</v>
      </c>
    </row>
    <row r="33" spans="1:26" x14ac:dyDescent="0.15">
      <c r="B33" s="87"/>
      <c r="C33" s="92"/>
      <c r="D33" s="93"/>
      <c r="E33" s="112"/>
      <c r="F33" s="112"/>
      <c r="G33" s="112"/>
      <c r="H33" s="112"/>
      <c r="I33" s="112"/>
      <c r="J33" s="112"/>
      <c r="K33" s="112"/>
      <c r="L33" s="112"/>
      <c r="M33" s="112"/>
      <c r="N33" s="112"/>
      <c r="O33" s="112"/>
      <c r="P33" s="112"/>
      <c r="Q33" s="112"/>
      <c r="R33" s="112"/>
      <c r="S33" s="112"/>
      <c r="T33" s="112"/>
      <c r="U33" s="112"/>
      <c r="V33" s="112"/>
      <c r="W33" s="112"/>
      <c r="X33" s="112"/>
      <c r="Y33" s="109">
        <f>SUM(E33:X33)</f>
        <v>0</v>
      </c>
    </row>
    <row r="34" spans="1:26" x14ac:dyDescent="0.15">
      <c r="B34" s="87"/>
      <c r="C34" s="90"/>
      <c r="D34" s="74"/>
      <c r="E34" s="111"/>
      <c r="F34" s="111"/>
      <c r="G34" s="111"/>
      <c r="H34" s="111"/>
      <c r="I34" s="111"/>
      <c r="J34" s="111"/>
      <c r="K34" s="111"/>
      <c r="L34" s="111"/>
      <c r="M34" s="111"/>
      <c r="N34" s="111"/>
      <c r="O34" s="111"/>
      <c r="P34" s="111"/>
      <c r="Q34" s="111"/>
      <c r="R34" s="111"/>
      <c r="S34" s="111"/>
      <c r="T34" s="111"/>
      <c r="U34" s="111"/>
      <c r="V34" s="111"/>
      <c r="W34" s="111"/>
      <c r="X34" s="111"/>
      <c r="Y34" s="101">
        <f t="shared" si="3"/>
        <v>0</v>
      </c>
      <c r="Z34" s="13"/>
    </row>
    <row r="35" spans="1:26" x14ac:dyDescent="0.15">
      <c r="B35" s="33" t="s">
        <v>90</v>
      </c>
      <c r="C35" s="91"/>
      <c r="D35" s="66"/>
      <c r="E35" s="103">
        <f>SUM(E26:E27,-E31)</f>
        <v>247.14734498809997</v>
      </c>
      <c r="F35" s="103">
        <f t="shared" ref="F35:X35" si="10">SUM(F26:F27,-F31)</f>
        <v>241.76045773319805</v>
      </c>
      <c r="G35" s="103">
        <f t="shared" si="10"/>
        <v>236.37357047829613</v>
      </c>
      <c r="H35" s="103">
        <f t="shared" si="10"/>
        <v>230.98668322339398</v>
      </c>
      <c r="I35" s="103">
        <f t="shared" si="10"/>
        <v>225.59979596849206</v>
      </c>
      <c r="J35" s="103">
        <f t="shared" si="10"/>
        <v>220.21290871359014</v>
      </c>
      <c r="K35" s="103">
        <f t="shared" si="10"/>
        <v>214.82602145868822</v>
      </c>
      <c r="L35" s="103">
        <f t="shared" si="10"/>
        <v>209.4391342037863</v>
      </c>
      <c r="M35" s="103">
        <f t="shared" si="10"/>
        <v>198.9022469488844</v>
      </c>
      <c r="N35" s="103">
        <f t="shared" si="10"/>
        <v>176.09844792927646</v>
      </c>
      <c r="O35" s="103">
        <f t="shared" si="10"/>
        <v>169.30531067437454</v>
      </c>
      <c r="P35" s="103">
        <f t="shared" si="10"/>
        <v>163.46217341947266</v>
      </c>
      <c r="Q35" s="103">
        <f t="shared" si="10"/>
        <v>157.61903616457056</v>
      </c>
      <c r="R35" s="103">
        <f t="shared" si="10"/>
        <v>149.77589890966868</v>
      </c>
      <c r="S35" s="103">
        <f t="shared" si="10"/>
        <v>142.93276165476658</v>
      </c>
      <c r="T35" s="103">
        <f t="shared" si="10"/>
        <v>135.0896243998647</v>
      </c>
      <c r="U35" s="103">
        <f t="shared" si="10"/>
        <v>129.51315381162948</v>
      </c>
      <c r="V35" s="103">
        <f t="shared" si="10"/>
        <v>122.56793322339404</v>
      </c>
      <c r="W35" s="103">
        <f t="shared" si="10"/>
        <v>100.65727145868819</v>
      </c>
      <c r="X35" s="103">
        <f t="shared" si="10"/>
        <v>96.607271458688231</v>
      </c>
      <c r="Y35" s="107">
        <f t="shared" si="3"/>
        <v>3568.8770468208227</v>
      </c>
    </row>
    <row r="36" spans="1:26" x14ac:dyDescent="0.15">
      <c r="B36" s="33" t="s">
        <v>88</v>
      </c>
      <c r="C36" s="91"/>
      <c r="D36" s="66"/>
      <c r="E36" s="103">
        <f>E35</f>
        <v>247.14734498809997</v>
      </c>
      <c r="F36" s="103">
        <f t="shared" ref="F36:X36" si="11">F35</f>
        <v>241.76045773319805</v>
      </c>
      <c r="G36" s="103">
        <f t="shared" si="11"/>
        <v>236.37357047829613</v>
      </c>
      <c r="H36" s="103">
        <f t="shared" si="11"/>
        <v>230.98668322339398</v>
      </c>
      <c r="I36" s="103">
        <f t="shared" si="11"/>
        <v>225.59979596849206</v>
      </c>
      <c r="J36" s="103">
        <f t="shared" si="11"/>
        <v>220.21290871359014</v>
      </c>
      <c r="K36" s="103">
        <f t="shared" si="11"/>
        <v>214.82602145868822</v>
      </c>
      <c r="L36" s="103">
        <f t="shared" si="11"/>
        <v>209.4391342037863</v>
      </c>
      <c r="M36" s="103">
        <f t="shared" si="11"/>
        <v>198.9022469488844</v>
      </c>
      <c r="N36" s="103">
        <f t="shared" si="11"/>
        <v>176.09844792927646</v>
      </c>
      <c r="O36" s="103">
        <f t="shared" si="11"/>
        <v>169.30531067437454</v>
      </c>
      <c r="P36" s="103">
        <f t="shared" si="11"/>
        <v>163.46217341947266</v>
      </c>
      <c r="Q36" s="103">
        <f t="shared" si="11"/>
        <v>157.61903616457056</v>
      </c>
      <c r="R36" s="103">
        <f t="shared" si="11"/>
        <v>149.77589890966868</v>
      </c>
      <c r="S36" s="103">
        <f t="shared" si="11"/>
        <v>142.93276165476658</v>
      </c>
      <c r="T36" s="103">
        <f t="shared" si="11"/>
        <v>135.0896243998647</v>
      </c>
      <c r="U36" s="103">
        <f t="shared" si="11"/>
        <v>129.51315381162948</v>
      </c>
      <c r="V36" s="103">
        <f t="shared" si="11"/>
        <v>122.56793322339404</v>
      </c>
      <c r="W36" s="103">
        <f t="shared" si="11"/>
        <v>100.65727145868819</v>
      </c>
      <c r="X36" s="103">
        <f t="shared" si="11"/>
        <v>96.607271458688231</v>
      </c>
      <c r="Y36" s="107">
        <f t="shared" si="3"/>
        <v>3568.8770468208227</v>
      </c>
    </row>
    <row r="37" spans="1:26" x14ac:dyDescent="0.15">
      <c r="B37" s="33" t="s">
        <v>30</v>
      </c>
      <c r="C37" s="91"/>
      <c r="D37" s="115">
        <v>0.3483</v>
      </c>
      <c r="E37" s="103">
        <f>MAX(E36*$D$37,0)</f>
        <v>86.081420259355227</v>
      </c>
      <c r="F37" s="103">
        <f t="shared" ref="F37:X37" si="12">MAX(F36*$D$37,0)</f>
        <v>84.205167428472876</v>
      </c>
      <c r="G37" s="103">
        <f t="shared" si="12"/>
        <v>82.32891459759054</v>
      </c>
      <c r="H37" s="103">
        <f t="shared" si="12"/>
        <v>80.452661766708118</v>
      </c>
      <c r="I37" s="103">
        <f t="shared" si="12"/>
        <v>78.576408935825782</v>
      </c>
      <c r="J37" s="103">
        <f t="shared" si="12"/>
        <v>76.700156104943446</v>
      </c>
      <c r="K37" s="103">
        <f t="shared" si="12"/>
        <v>74.823903274061109</v>
      </c>
      <c r="L37" s="103">
        <f t="shared" si="12"/>
        <v>72.947650443178773</v>
      </c>
      <c r="M37" s="103">
        <f t="shared" si="12"/>
        <v>69.277652612296436</v>
      </c>
      <c r="N37" s="103">
        <f t="shared" si="12"/>
        <v>61.335089413766994</v>
      </c>
      <c r="O37" s="103">
        <f t="shared" si="12"/>
        <v>58.969039707884654</v>
      </c>
      <c r="P37" s="103">
        <f t="shared" si="12"/>
        <v>56.933875002002331</v>
      </c>
      <c r="Q37" s="103">
        <f t="shared" si="12"/>
        <v>54.898710296119923</v>
      </c>
      <c r="R37" s="103">
        <f t="shared" si="12"/>
        <v>52.166945590237603</v>
      </c>
      <c r="S37" s="103">
        <f t="shared" si="12"/>
        <v>49.7834808843552</v>
      </c>
      <c r="T37" s="103">
        <f t="shared" si="12"/>
        <v>47.051716178472873</v>
      </c>
      <c r="U37" s="103">
        <f t="shared" si="12"/>
        <v>45.109431472590551</v>
      </c>
      <c r="V37" s="103">
        <f t="shared" si="12"/>
        <v>42.69041114170814</v>
      </c>
      <c r="W37" s="103">
        <f t="shared" si="12"/>
        <v>35.058927649061097</v>
      </c>
      <c r="X37" s="103">
        <f t="shared" si="12"/>
        <v>33.648312649061111</v>
      </c>
      <c r="Y37" s="107">
        <f t="shared" si="3"/>
        <v>1243.039875407693</v>
      </c>
    </row>
    <row r="38" spans="1:26" x14ac:dyDescent="0.15">
      <c r="B38" s="33" t="s">
        <v>31</v>
      </c>
      <c r="C38" s="91"/>
      <c r="D38" s="66"/>
      <c r="E38" s="113"/>
      <c r="F38" s="113"/>
      <c r="G38" s="113"/>
      <c r="H38" s="113"/>
      <c r="I38" s="113"/>
      <c r="J38" s="113"/>
      <c r="K38" s="113"/>
      <c r="L38" s="113"/>
      <c r="M38" s="113"/>
      <c r="N38" s="113"/>
      <c r="O38" s="113"/>
      <c r="P38" s="113"/>
      <c r="Q38" s="113"/>
      <c r="R38" s="113"/>
      <c r="S38" s="113"/>
      <c r="T38" s="113"/>
      <c r="U38" s="113"/>
      <c r="V38" s="113"/>
      <c r="W38" s="113"/>
      <c r="X38" s="113"/>
      <c r="Y38" s="107">
        <f t="shared" si="3"/>
        <v>0</v>
      </c>
    </row>
    <row r="39" spans="1:26" x14ac:dyDescent="0.15">
      <c r="B39" s="33" t="s">
        <v>87</v>
      </c>
      <c r="C39" s="91"/>
      <c r="D39" s="66"/>
      <c r="E39" s="103">
        <f t="shared" ref="E39:X39" si="13">SUM(E36,-E37,-E38)</f>
        <v>161.06592472874473</v>
      </c>
      <c r="F39" s="103">
        <f t="shared" si="13"/>
        <v>157.55529030472519</v>
      </c>
      <c r="G39" s="103">
        <f t="shared" si="13"/>
        <v>154.04465588070559</v>
      </c>
      <c r="H39" s="103">
        <f t="shared" si="13"/>
        <v>150.53402145668588</v>
      </c>
      <c r="I39" s="103">
        <f t="shared" si="13"/>
        <v>147.02338703266628</v>
      </c>
      <c r="J39" s="103">
        <f t="shared" si="13"/>
        <v>143.51275260864668</v>
      </c>
      <c r="K39" s="103">
        <f t="shared" si="13"/>
        <v>140.00211818462711</v>
      </c>
      <c r="L39" s="103">
        <f t="shared" si="13"/>
        <v>136.49148376060754</v>
      </c>
      <c r="M39" s="103">
        <f t="shared" si="13"/>
        <v>129.62459433658796</v>
      </c>
      <c r="N39" s="103">
        <f t="shared" si="13"/>
        <v>114.76335851550947</v>
      </c>
      <c r="O39" s="103">
        <f t="shared" si="13"/>
        <v>110.33627096648988</v>
      </c>
      <c r="P39" s="103">
        <f t="shared" si="13"/>
        <v>106.52829841747032</v>
      </c>
      <c r="Q39" s="103">
        <f t="shared" si="13"/>
        <v>102.72032586845063</v>
      </c>
      <c r="R39" s="103">
        <f t="shared" si="13"/>
        <v>97.60895331943108</v>
      </c>
      <c r="S39" s="103">
        <f t="shared" si="13"/>
        <v>93.14928077041138</v>
      </c>
      <c r="T39" s="103">
        <f t="shared" si="13"/>
        <v>88.037908221391831</v>
      </c>
      <c r="U39" s="103">
        <f t="shared" si="13"/>
        <v>84.403722339038922</v>
      </c>
      <c r="V39" s="103">
        <f t="shared" si="13"/>
        <v>79.877522081685896</v>
      </c>
      <c r="W39" s="103">
        <f t="shared" si="13"/>
        <v>65.598343809627096</v>
      </c>
      <c r="X39" s="103">
        <f t="shared" si="13"/>
        <v>62.95895880962712</v>
      </c>
      <c r="Y39" s="107">
        <f t="shared" si="3"/>
        <v>2325.8371714131308</v>
      </c>
    </row>
    <row r="40" spans="1:26" x14ac:dyDescent="0.15">
      <c r="E40" s="13"/>
      <c r="F40" s="13"/>
      <c r="G40" s="13"/>
      <c r="H40" s="13"/>
      <c r="I40" s="13"/>
      <c r="J40" s="13"/>
      <c r="K40" s="13"/>
      <c r="L40" s="13"/>
      <c r="M40" s="13"/>
      <c r="N40" s="13"/>
      <c r="O40" s="13"/>
      <c r="P40" s="13"/>
      <c r="Q40" s="13"/>
      <c r="R40" s="13"/>
      <c r="S40" s="13"/>
      <c r="T40" s="13"/>
      <c r="U40" s="13"/>
      <c r="V40" s="13"/>
      <c r="W40" s="13"/>
      <c r="X40" s="13"/>
    </row>
    <row r="41" spans="1:26" ht="15.75" x14ac:dyDescent="0.15">
      <c r="A41" s="4" t="s">
        <v>33</v>
      </c>
      <c r="E41" s="13"/>
      <c r="F41" s="13"/>
      <c r="G41" s="13"/>
      <c r="H41" s="13"/>
      <c r="I41" s="13"/>
      <c r="J41" s="13"/>
      <c r="K41" s="13"/>
      <c r="L41" s="13"/>
      <c r="M41" s="13"/>
      <c r="N41" s="13"/>
      <c r="O41" s="13"/>
      <c r="P41" s="13"/>
      <c r="Q41" s="13"/>
      <c r="R41" s="13"/>
      <c r="S41" s="13"/>
      <c r="T41" s="13"/>
      <c r="U41" s="13"/>
      <c r="V41" s="13"/>
      <c r="W41" s="13"/>
      <c r="X41" s="13"/>
      <c r="Y41" s="53" t="s">
        <v>54</v>
      </c>
    </row>
    <row r="42" spans="1:26" x14ac:dyDescent="0.15">
      <c r="E42" s="7" t="s">
        <v>0</v>
      </c>
      <c r="F42" s="7" t="s">
        <v>1</v>
      </c>
      <c r="G42" s="7" t="s">
        <v>2</v>
      </c>
      <c r="H42" s="7" t="s">
        <v>3</v>
      </c>
      <c r="I42" s="7" t="s">
        <v>4</v>
      </c>
      <c r="J42" s="7" t="s">
        <v>5</v>
      </c>
      <c r="K42" s="7" t="s">
        <v>6</v>
      </c>
      <c r="L42" s="7" t="s">
        <v>7</v>
      </c>
      <c r="M42" s="7" t="s">
        <v>8</v>
      </c>
      <c r="N42" s="7" t="s">
        <v>9</v>
      </c>
      <c r="O42" s="7" t="s">
        <v>10</v>
      </c>
      <c r="P42" s="7" t="s">
        <v>11</v>
      </c>
      <c r="Q42" s="7" t="s">
        <v>12</v>
      </c>
      <c r="R42" s="7" t="s">
        <v>13</v>
      </c>
      <c r="S42" s="7" t="s">
        <v>14</v>
      </c>
      <c r="T42" s="7" t="s">
        <v>15</v>
      </c>
      <c r="U42" s="7" t="s">
        <v>16</v>
      </c>
      <c r="V42" s="7" t="s">
        <v>17</v>
      </c>
      <c r="W42" s="7" t="s">
        <v>18</v>
      </c>
      <c r="X42" s="7" t="s">
        <v>19</v>
      </c>
      <c r="Y42" s="10"/>
    </row>
    <row r="43" spans="1:26" x14ac:dyDescent="0.15">
      <c r="E43" s="8">
        <v>1</v>
      </c>
      <c r="F43" s="8">
        <f>E43+1</f>
        <v>2</v>
      </c>
      <c r="G43" s="8">
        <f t="shared" ref="G43:X43" si="14">F43+1</f>
        <v>3</v>
      </c>
      <c r="H43" s="8">
        <f t="shared" si="14"/>
        <v>4</v>
      </c>
      <c r="I43" s="8">
        <f t="shared" si="14"/>
        <v>5</v>
      </c>
      <c r="J43" s="8">
        <f t="shared" si="14"/>
        <v>6</v>
      </c>
      <c r="K43" s="8">
        <f t="shared" si="14"/>
        <v>7</v>
      </c>
      <c r="L43" s="8">
        <f t="shared" si="14"/>
        <v>8</v>
      </c>
      <c r="M43" s="8">
        <f t="shared" si="14"/>
        <v>9</v>
      </c>
      <c r="N43" s="8">
        <f t="shared" si="14"/>
        <v>10</v>
      </c>
      <c r="O43" s="8">
        <f t="shared" si="14"/>
        <v>11</v>
      </c>
      <c r="P43" s="8">
        <f t="shared" si="14"/>
        <v>12</v>
      </c>
      <c r="Q43" s="8">
        <f t="shared" si="14"/>
        <v>13</v>
      </c>
      <c r="R43" s="8">
        <f t="shared" si="14"/>
        <v>14</v>
      </c>
      <c r="S43" s="8">
        <f t="shared" si="14"/>
        <v>15</v>
      </c>
      <c r="T43" s="8">
        <f t="shared" si="14"/>
        <v>16</v>
      </c>
      <c r="U43" s="8">
        <f t="shared" si="14"/>
        <v>17</v>
      </c>
      <c r="V43" s="8">
        <f t="shared" si="14"/>
        <v>18</v>
      </c>
      <c r="W43" s="8">
        <f t="shared" si="14"/>
        <v>19</v>
      </c>
      <c r="X43" s="8">
        <f t="shared" si="14"/>
        <v>20</v>
      </c>
      <c r="Y43" s="11" t="s">
        <v>29</v>
      </c>
    </row>
    <row r="44" spans="1:26" x14ac:dyDescent="0.15">
      <c r="E44" s="9">
        <v>43555</v>
      </c>
      <c r="F44" s="9">
        <f>DATE(YEAR(E44)+1,MONTH(E44),DAY(E44))</f>
        <v>43921</v>
      </c>
      <c r="G44" s="9">
        <f t="shared" ref="G44:X44" si="15">DATE(YEAR(F44)+1,MONTH(F44),DAY(F44))</f>
        <v>44286</v>
      </c>
      <c r="H44" s="9">
        <f t="shared" si="15"/>
        <v>44651</v>
      </c>
      <c r="I44" s="9">
        <f t="shared" si="15"/>
        <v>45016</v>
      </c>
      <c r="J44" s="9">
        <f t="shared" si="15"/>
        <v>45382</v>
      </c>
      <c r="K44" s="9">
        <f t="shared" si="15"/>
        <v>45747</v>
      </c>
      <c r="L44" s="9">
        <f t="shared" si="15"/>
        <v>46112</v>
      </c>
      <c r="M44" s="9">
        <f t="shared" si="15"/>
        <v>46477</v>
      </c>
      <c r="N44" s="9">
        <f t="shared" si="15"/>
        <v>46843</v>
      </c>
      <c r="O44" s="9">
        <f t="shared" si="15"/>
        <v>47208</v>
      </c>
      <c r="P44" s="9">
        <f t="shared" si="15"/>
        <v>47573</v>
      </c>
      <c r="Q44" s="9">
        <f t="shared" si="15"/>
        <v>47938</v>
      </c>
      <c r="R44" s="9">
        <f t="shared" si="15"/>
        <v>48304</v>
      </c>
      <c r="S44" s="9">
        <f t="shared" si="15"/>
        <v>48669</v>
      </c>
      <c r="T44" s="9">
        <f t="shared" si="15"/>
        <v>49034</v>
      </c>
      <c r="U44" s="9">
        <f t="shared" si="15"/>
        <v>49399</v>
      </c>
      <c r="V44" s="9">
        <f t="shared" si="15"/>
        <v>49765</v>
      </c>
      <c r="W44" s="9">
        <f t="shared" si="15"/>
        <v>50130</v>
      </c>
      <c r="X44" s="9">
        <f t="shared" si="15"/>
        <v>50495</v>
      </c>
      <c r="Y44" s="12"/>
    </row>
    <row r="45" spans="1:26" x14ac:dyDescent="0.15">
      <c r="B45" s="71" t="s">
        <v>34</v>
      </c>
      <c r="C45" s="86"/>
      <c r="D45" s="73"/>
      <c r="E45" s="99">
        <f t="shared" ref="E45:W45" si="16">SUM(E46:E54)</f>
        <v>173.9159247287447</v>
      </c>
      <c r="F45" s="99">
        <f t="shared" si="16"/>
        <v>174.89217755962716</v>
      </c>
      <c r="G45" s="99">
        <f t="shared" si="16"/>
        <v>175.86843039050947</v>
      </c>
      <c r="H45" s="99">
        <f t="shared" si="16"/>
        <v>175.16821263315643</v>
      </c>
      <c r="I45" s="99">
        <f t="shared" si="16"/>
        <v>174.46799487580353</v>
      </c>
      <c r="J45" s="99">
        <f t="shared" si="16"/>
        <v>172.50111045178389</v>
      </c>
      <c r="K45" s="99">
        <f t="shared" si="16"/>
        <v>170.53422602776433</v>
      </c>
      <c r="L45" s="99">
        <f t="shared" si="16"/>
        <v>168.56734160374481</v>
      </c>
      <c r="M45" s="99">
        <f t="shared" si="16"/>
        <v>50.81773159148986</v>
      </c>
      <c r="N45" s="99">
        <f t="shared" si="16"/>
        <v>168.49362812335261</v>
      </c>
      <c r="O45" s="99">
        <f t="shared" si="16"/>
        <v>164.06654057433303</v>
      </c>
      <c r="P45" s="99">
        <f t="shared" si="16"/>
        <v>159.30856802531343</v>
      </c>
      <c r="Q45" s="99">
        <f t="shared" si="16"/>
        <v>153.95684547629372</v>
      </c>
      <c r="R45" s="99">
        <f t="shared" si="16"/>
        <v>147.30172292727417</v>
      </c>
      <c r="S45" s="99">
        <f t="shared" si="16"/>
        <v>141.29830037825454</v>
      </c>
      <c r="T45" s="99">
        <f t="shared" si="16"/>
        <v>134.64317782923496</v>
      </c>
      <c r="U45" s="99">
        <f t="shared" si="16"/>
        <v>128.19857528021535</v>
      </c>
      <c r="V45" s="99">
        <f t="shared" si="16"/>
        <v>-157.59796811439259</v>
      </c>
      <c r="W45" s="99">
        <f t="shared" si="16"/>
        <v>119.47530459394088</v>
      </c>
      <c r="X45" s="99">
        <f>SUM(X46:X54)</f>
        <v>1484.7291793978625</v>
      </c>
      <c r="Y45" s="104">
        <f>SUM(E45:X45)</f>
        <v>4080.6070243543068</v>
      </c>
    </row>
    <row r="46" spans="1:26" x14ac:dyDescent="0.15">
      <c r="B46" s="87"/>
      <c r="C46" s="88" t="s">
        <v>93</v>
      </c>
      <c r="D46" s="94"/>
      <c r="E46" s="102">
        <f t="shared" ref="E46:X46" si="17">E35</f>
        <v>247.14734498809997</v>
      </c>
      <c r="F46" s="102">
        <f t="shared" si="17"/>
        <v>241.76045773319805</v>
      </c>
      <c r="G46" s="102">
        <f t="shared" si="17"/>
        <v>236.37357047829613</v>
      </c>
      <c r="H46" s="102">
        <f t="shared" si="17"/>
        <v>230.98668322339398</v>
      </c>
      <c r="I46" s="102">
        <f t="shared" si="17"/>
        <v>225.59979596849206</v>
      </c>
      <c r="J46" s="102">
        <f t="shared" si="17"/>
        <v>220.21290871359014</v>
      </c>
      <c r="K46" s="102">
        <f t="shared" si="17"/>
        <v>214.82602145868822</v>
      </c>
      <c r="L46" s="102">
        <f t="shared" si="17"/>
        <v>209.4391342037863</v>
      </c>
      <c r="M46" s="102">
        <f t="shared" si="17"/>
        <v>198.9022469488844</v>
      </c>
      <c r="N46" s="102">
        <f t="shared" si="17"/>
        <v>176.09844792927646</v>
      </c>
      <c r="O46" s="102">
        <f t="shared" si="17"/>
        <v>169.30531067437454</v>
      </c>
      <c r="P46" s="102">
        <f t="shared" si="17"/>
        <v>163.46217341947266</v>
      </c>
      <c r="Q46" s="102">
        <f t="shared" si="17"/>
        <v>157.61903616457056</v>
      </c>
      <c r="R46" s="102">
        <f t="shared" si="17"/>
        <v>149.77589890966868</v>
      </c>
      <c r="S46" s="102">
        <f t="shared" si="17"/>
        <v>142.93276165476658</v>
      </c>
      <c r="T46" s="102">
        <f t="shared" si="17"/>
        <v>135.0896243998647</v>
      </c>
      <c r="U46" s="102">
        <f t="shared" si="17"/>
        <v>129.51315381162948</v>
      </c>
      <c r="V46" s="102">
        <f t="shared" si="17"/>
        <v>122.56793322339404</v>
      </c>
      <c r="W46" s="102">
        <f t="shared" si="17"/>
        <v>100.65727145868819</v>
      </c>
      <c r="X46" s="102">
        <f t="shared" si="17"/>
        <v>96.607271458688231</v>
      </c>
      <c r="Y46" s="105">
        <f t="shared" ref="Y46:Y64" si="18">SUM(E46:X46)</f>
        <v>3568.8770468208227</v>
      </c>
    </row>
    <row r="47" spans="1:26" x14ac:dyDescent="0.15">
      <c r="B47" s="87"/>
      <c r="C47" s="90" t="s">
        <v>119</v>
      </c>
      <c r="D47" s="74"/>
      <c r="E47" s="101">
        <f t="shared" ref="E47:X47" si="19">E22</f>
        <v>0</v>
      </c>
      <c r="F47" s="101">
        <f t="shared" si="19"/>
        <v>6.3868872549019589</v>
      </c>
      <c r="G47" s="101">
        <f t="shared" si="19"/>
        <v>12.773774509803919</v>
      </c>
      <c r="H47" s="101">
        <f t="shared" si="19"/>
        <v>19.160661764705878</v>
      </c>
      <c r="I47" s="101">
        <f t="shared" si="19"/>
        <v>25.547549019607839</v>
      </c>
      <c r="J47" s="101">
        <f t="shared" si="19"/>
        <v>31.934436274509796</v>
      </c>
      <c r="K47" s="101">
        <f t="shared" si="19"/>
        <v>38.321323529411757</v>
      </c>
      <c r="L47" s="101">
        <f t="shared" si="19"/>
        <v>44.708210784313721</v>
      </c>
      <c r="M47" s="101">
        <f t="shared" si="19"/>
        <v>51.095098039215678</v>
      </c>
      <c r="N47" s="101">
        <f t="shared" si="19"/>
        <v>76.048897058823513</v>
      </c>
      <c r="O47" s="101">
        <f t="shared" si="19"/>
        <v>81.842034313725463</v>
      </c>
      <c r="P47" s="101">
        <f t="shared" si="19"/>
        <v>86.685171568627425</v>
      </c>
      <c r="Q47" s="101">
        <f t="shared" si="19"/>
        <v>91.528308823529386</v>
      </c>
      <c r="R47" s="101">
        <f t="shared" si="19"/>
        <v>96.371446078431362</v>
      </c>
      <c r="S47" s="101">
        <f t="shared" si="19"/>
        <v>101.21458333333331</v>
      </c>
      <c r="T47" s="101">
        <f t="shared" si="19"/>
        <v>106.05772058823528</v>
      </c>
      <c r="U47" s="101">
        <f t="shared" si="19"/>
        <v>109.63419117647058</v>
      </c>
      <c r="V47" s="101">
        <f t="shared" si="19"/>
        <v>111.42941176470586</v>
      </c>
      <c r="W47" s="101">
        <f t="shared" si="19"/>
        <v>132.49007352941183</v>
      </c>
      <c r="X47" s="101">
        <f t="shared" si="19"/>
        <v>131.54007352941179</v>
      </c>
      <c r="Y47" s="106">
        <f t="shared" si="18"/>
        <v>1354.7698529411764</v>
      </c>
    </row>
    <row r="48" spans="1:26" x14ac:dyDescent="0.15">
      <c r="B48" s="87"/>
      <c r="C48" s="90" t="s">
        <v>83</v>
      </c>
      <c r="D48" s="74"/>
      <c r="E48" s="101">
        <f>E23</f>
        <v>20</v>
      </c>
      <c r="F48" s="101">
        <f t="shared" ref="F48:X48" si="20">F23</f>
        <v>20</v>
      </c>
      <c r="G48" s="101">
        <f t="shared" si="20"/>
        <v>20</v>
      </c>
      <c r="H48" s="101">
        <f t="shared" si="20"/>
        <v>20</v>
      </c>
      <c r="I48" s="101">
        <f t="shared" si="20"/>
        <v>20</v>
      </c>
      <c r="J48" s="101">
        <f t="shared" si="20"/>
        <v>20</v>
      </c>
      <c r="K48" s="101">
        <f t="shared" si="20"/>
        <v>20</v>
      </c>
      <c r="L48" s="101">
        <f t="shared" si="20"/>
        <v>20</v>
      </c>
      <c r="M48" s="101">
        <f t="shared" si="20"/>
        <v>20</v>
      </c>
      <c r="N48" s="101">
        <f t="shared" si="20"/>
        <v>20</v>
      </c>
      <c r="O48" s="101">
        <f t="shared" si="20"/>
        <v>20</v>
      </c>
      <c r="P48" s="101">
        <f t="shared" si="20"/>
        <v>20</v>
      </c>
      <c r="Q48" s="101">
        <f t="shared" si="20"/>
        <v>20</v>
      </c>
      <c r="R48" s="101">
        <f t="shared" si="20"/>
        <v>20</v>
      </c>
      <c r="S48" s="101">
        <f t="shared" si="20"/>
        <v>20</v>
      </c>
      <c r="T48" s="101">
        <f t="shared" si="20"/>
        <v>20</v>
      </c>
      <c r="U48" s="101">
        <f t="shared" si="20"/>
        <v>20</v>
      </c>
      <c r="V48" s="101">
        <f t="shared" si="20"/>
        <v>20</v>
      </c>
      <c r="W48" s="101">
        <f t="shared" si="20"/>
        <v>20</v>
      </c>
      <c r="X48" s="101">
        <f t="shared" si="20"/>
        <v>20</v>
      </c>
      <c r="Y48" s="106">
        <f t="shared" si="18"/>
        <v>400</v>
      </c>
    </row>
    <row r="49" spans="2:26" x14ac:dyDescent="0.15">
      <c r="B49" s="87"/>
      <c r="C49" s="90" t="s">
        <v>35</v>
      </c>
      <c r="D49" s="74"/>
      <c r="E49" s="101">
        <f t="shared" ref="E49:X49" si="21">-E37</f>
        <v>-86.081420259355227</v>
      </c>
      <c r="F49" s="101">
        <f t="shared" si="21"/>
        <v>-84.205167428472876</v>
      </c>
      <c r="G49" s="101">
        <f t="shared" si="21"/>
        <v>-82.32891459759054</v>
      </c>
      <c r="H49" s="101">
        <f t="shared" si="21"/>
        <v>-80.452661766708118</v>
      </c>
      <c r="I49" s="101">
        <f t="shared" si="21"/>
        <v>-78.576408935825782</v>
      </c>
      <c r="J49" s="101">
        <f t="shared" si="21"/>
        <v>-76.700156104943446</v>
      </c>
      <c r="K49" s="101">
        <f t="shared" si="21"/>
        <v>-74.823903274061109</v>
      </c>
      <c r="L49" s="101">
        <f t="shared" si="21"/>
        <v>-72.947650443178773</v>
      </c>
      <c r="M49" s="101">
        <f t="shared" si="21"/>
        <v>-69.277652612296436</v>
      </c>
      <c r="N49" s="101">
        <f t="shared" si="21"/>
        <v>-61.335089413766994</v>
      </c>
      <c r="O49" s="101">
        <f t="shared" si="21"/>
        <v>-58.969039707884654</v>
      </c>
      <c r="P49" s="101">
        <f t="shared" si="21"/>
        <v>-56.933875002002331</v>
      </c>
      <c r="Q49" s="101">
        <f t="shared" si="21"/>
        <v>-54.898710296119923</v>
      </c>
      <c r="R49" s="101">
        <f t="shared" si="21"/>
        <v>-52.166945590237603</v>
      </c>
      <c r="S49" s="101">
        <f t="shared" si="21"/>
        <v>-49.7834808843552</v>
      </c>
      <c r="T49" s="101">
        <f t="shared" si="21"/>
        <v>-47.051716178472873</v>
      </c>
      <c r="U49" s="101">
        <f t="shared" si="21"/>
        <v>-45.109431472590551</v>
      </c>
      <c r="V49" s="101">
        <f t="shared" si="21"/>
        <v>-42.69041114170814</v>
      </c>
      <c r="W49" s="101">
        <f t="shared" si="21"/>
        <v>-35.058927649061097</v>
      </c>
      <c r="X49" s="101">
        <f t="shared" si="21"/>
        <v>-33.648312649061111</v>
      </c>
      <c r="Y49" s="106">
        <f t="shared" si="18"/>
        <v>-1243.039875407693</v>
      </c>
    </row>
    <row r="50" spans="2:26" ht="14.25" customHeight="1" x14ac:dyDescent="0.15">
      <c r="B50" s="87"/>
      <c r="C50" s="122" t="s">
        <v>114</v>
      </c>
      <c r="D50" s="123"/>
      <c r="E50" s="101">
        <f>-'改築（例）'!E318</f>
        <v>-7.150000000000027</v>
      </c>
      <c r="F50" s="101">
        <f>-'改築（例）'!F318</f>
        <v>-9.0500000000000256</v>
      </c>
      <c r="G50" s="101">
        <f>-'改築（例）'!G318</f>
        <v>-10.950000000000024</v>
      </c>
      <c r="H50" s="101">
        <f>-'改築（例）'!H318</f>
        <v>-14.526470588235316</v>
      </c>
      <c r="I50" s="101">
        <f>-'改築（例）'!I318</f>
        <v>-18.102941176470608</v>
      </c>
      <c r="J50" s="101">
        <f>-'改築（例）'!J318</f>
        <v>-22.946078431372566</v>
      </c>
      <c r="K50" s="101">
        <f>-'改築（例）'!K318</f>
        <v>-27.789215686274524</v>
      </c>
      <c r="L50" s="101">
        <f>-'改築（例）'!L318</f>
        <v>-32.632352941176478</v>
      </c>
      <c r="M50" s="101">
        <f>-'改築（例）'!M318</f>
        <v>-149.90196078431376</v>
      </c>
      <c r="N50" s="101">
        <f>-'改築（例）'!N318</f>
        <v>-42.318627450980401</v>
      </c>
      <c r="O50" s="101">
        <f>-'改築（例）'!O318</f>
        <v>-48.111764705882351</v>
      </c>
      <c r="P50" s="101">
        <f>-'改築（例）'!P318</f>
        <v>-53.904901960784315</v>
      </c>
      <c r="Q50" s="101">
        <f>-'改築（例）'!Q318</f>
        <v>-60.291789215686279</v>
      </c>
      <c r="R50" s="101">
        <f>-'改築（例）'!R318</f>
        <v>-66.678676470588243</v>
      </c>
      <c r="S50" s="101">
        <f>-'改築（例）'!S318</f>
        <v>-73.065563725490193</v>
      </c>
      <c r="T50" s="101">
        <f>-'改築（例）'!T318</f>
        <v>-79.452450980392143</v>
      </c>
      <c r="U50" s="101">
        <f>-'改築（例）'!U318</f>
        <v>-85.839338235294122</v>
      </c>
      <c r="V50" s="101">
        <f>-'改築（例）'!V318</f>
        <v>-368.90490196078434</v>
      </c>
      <c r="W50" s="101">
        <f>-'改築（例）'!W318</f>
        <v>-98.61311274509805</v>
      </c>
      <c r="X50" s="101">
        <f>-'改築（例）'!X318</f>
        <v>-105</v>
      </c>
      <c r="Y50" s="106">
        <f t="shared" si="18"/>
        <v>-1375.2301470588236</v>
      </c>
    </row>
    <row r="51" spans="2:26" x14ac:dyDescent="0.15">
      <c r="B51" s="87"/>
      <c r="C51" s="122" t="s">
        <v>117</v>
      </c>
      <c r="D51" s="123"/>
      <c r="E51" s="101"/>
      <c r="F51" s="101"/>
      <c r="G51" s="101"/>
      <c r="H51" s="101"/>
      <c r="I51" s="101"/>
      <c r="J51" s="101"/>
      <c r="K51" s="101"/>
      <c r="L51" s="101"/>
      <c r="M51" s="101"/>
      <c r="N51" s="101"/>
      <c r="O51" s="101"/>
      <c r="P51" s="101"/>
      <c r="Q51" s="101"/>
      <c r="R51" s="101"/>
      <c r="S51" s="101"/>
      <c r="T51" s="101"/>
      <c r="U51" s="101"/>
      <c r="V51" s="101"/>
      <c r="W51" s="101"/>
      <c r="X51" s="101">
        <f>'改築（例）'!Y318</f>
        <v>1375.2301470588236</v>
      </c>
      <c r="Y51" s="101">
        <f>SUM(E51:X51)</f>
        <v>1375.2301470588236</v>
      </c>
    </row>
    <row r="52" spans="2:26" x14ac:dyDescent="0.15">
      <c r="B52" s="87"/>
      <c r="C52" s="90" t="s">
        <v>70</v>
      </c>
      <c r="D52" s="74"/>
      <c r="E52" s="111"/>
      <c r="F52" s="111"/>
      <c r="G52" s="111"/>
      <c r="H52" s="111"/>
      <c r="I52" s="111"/>
      <c r="J52" s="111"/>
      <c r="K52" s="111"/>
      <c r="L52" s="111"/>
      <c r="M52" s="111"/>
      <c r="N52" s="111"/>
      <c r="O52" s="111"/>
      <c r="P52" s="111"/>
      <c r="Q52" s="111"/>
      <c r="R52" s="111"/>
      <c r="S52" s="111"/>
      <c r="T52" s="111"/>
      <c r="U52" s="111"/>
      <c r="V52" s="111"/>
      <c r="W52" s="111"/>
      <c r="X52" s="111"/>
      <c r="Y52" s="101">
        <f t="shared" si="18"/>
        <v>0</v>
      </c>
      <c r="Z52" s="13"/>
    </row>
    <row r="53" spans="2:26" x14ac:dyDescent="0.15">
      <c r="B53" s="87"/>
      <c r="C53" s="90"/>
      <c r="D53" s="74"/>
      <c r="E53" s="111"/>
      <c r="F53" s="111"/>
      <c r="G53" s="111"/>
      <c r="H53" s="111"/>
      <c r="I53" s="111"/>
      <c r="J53" s="111"/>
      <c r="K53" s="111"/>
      <c r="L53" s="111"/>
      <c r="M53" s="111"/>
      <c r="N53" s="111"/>
      <c r="O53" s="111"/>
      <c r="P53" s="111"/>
      <c r="Q53" s="111"/>
      <c r="R53" s="111"/>
      <c r="S53" s="111"/>
      <c r="T53" s="111"/>
      <c r="U53" s="111"/>
      <c r="V53" s="111"/>
      <c r="W53" s="111"/>
      <c r="X53" s="111"/>
      <c r="Y53" s="101">
        <f t="shared" si="18"/>
        <v>0</v>
      </c>
      <c r="Z53" s="13"/>
    </row>
    <row r="54" spans="2:26" x14ac:dyDescent="0.15">
      <c r="B54" s="87"/>
      <c r="C54" s="90" t="s">
        <v>97</v>
      </c>
      <c r="D54" s="74"/>
      <c r="E54" s="111"/>
      <c r="F54" s="111"/>
      <c r="G54" s="111"/>
      <c r="H54" s="111"/>
      <c r="I54" s="111"/>
      <c r="J54" s="111"/>
      <c r="K54" s="111"/>
      <c r="L54" s="111"/>
      <c r="M54" s="111"/>
      <c r="N54" s="111"/>
      <c r="O54" s="111"/>
      <c r="P54" s="111"/>
      <c r="Q54" s="111"/>
      <c r="R54" s="111"/>
      <c r="S54" s="111"/>
      <c r="T54" s="111"/>
      <c r="U54" s="111"/>
      <c r="V54" s="111"/>
      <c r="W54" s="111"/>
      <c r="X54" s="111"/>
      <c r="Y54" s="106">
        <f t="shared" si="18"/>
        <v>0</v>
      </c>
    </row>
    <row r="55" spans="2:26" x14ac:dyDescent="0.15">
      <c r="B55" s="71" t="s">
        <v>36</v>
      </c>
      <c r="C55" s="86"/>
      <c r="D55" s="73"/>
      <c r="E55" s="99">
        <f t="shared" ref="E55:X55" si="22">SUM(E56:E60)</f>
        <v>-212.84999999999997</v>
      </c>
      <c r="F55" s="99">
        <f t="shared" si="22"/>
        <v>-110.94999999999997</v>
      </c>
      <c r="G55" s="99">
        <f t="shared" si="22"/>
        <v>-109.04999999999998</v>
      </c>
      <c r="H55" s="99">
        <f t="shared" si="22"/>
        <v>-105.47352941176469</v>
      </c>
      <c r="I55" s="99">
        <f t="shared" si="22"/>
        <v>-101.89705882352939</v>
      </c>
      <c r="J55" s="99">
        <f t="shared" si="22"/>
        <v>-97.05392156862743</v>
      </c>
      <c r="K55" s="99">
        <f t="shared" si="22"/>
        <v>-92.210784313725469</v>
      </c>
      <c r="L55" s="99">
        <f t="shared" si="22"/>
        <v>-87.367647058823522</v>
      </c>
      <c r="M55" s="99">
        <f t="shared" si="22"/>
        <v>-285.09803921568624</v>
      </c>
      <c r="N55" s="99">
        <f t="shared" si="22"/>
        <v>-77.681372549019599</v>
      </c>
      <c r="O55" s="99">
        <f t="shared" si="22"/>
        <v>-71.888235294117649</v>
      </c>
      <c r="P55" s="99">
        <f t="shared" si="22"/>
        <v>-66.095098039215685</v>
      </c>
      <c r="Q55" s="99">
        <f t="shared" si="22"/>
        <v>-59.708210784313721</v>
      </c>
      <c r="R55" s="99">
        <f t="shared" si="22"/>
        <v>-53.321323529411757</v>
      </c>
      <c r="S55" s="99">
        <f t="shared" si="22"/>
        <v>-46.934436274509807</v>
      </c>
      <c r="T55" s="99">
        <f t="shared" si="22"/>
        <v>-40.547549019607857</v>
      </c>
      <c r="U55" s="99">
        <f t="shared" si="22"/>
        <v>-34.160661764705878</v>
      </c>
      <c r="V55" s="99">
        <f t="shared" si="22"/>
        <v>-66.095098039215657</v>
      </c>
      <c r="W55" s="99">
        <f t="shared" si="22"/>
        <v>-21.38688725490195</v>
      </c>
      <c r="X55" s="99">
        <f t="shared" si="22"/>
        <v>-15</v>
      </c>
      <c r="Y55" s="104">
        <f t="shared" si="18"/>
        <v>-1754.7698529411762</v>
      </c>
    </row>
    <row r="56" spans="2:26" x14ac:dyDescent="0.15">
      <c r="B56" s="87"/>
      <c r="C56" s="88" t="s">
        <v>94</v>
      </c>
      <c r="D56" s="94"/>
      <c r="E56" s="102">
        <f>-'主要工事一覧（例）'!D45</f>
        <v>-1050</v>
      </c>
      <c r="F56" s="102">
        <f>-'主要工事一覧（例）'!E45</f>
        <v>-1050</v>
      </c>
      <c r="G56" s="102">
        <f>-'主要工事一覧（例）'!F45</f>
        <v>-1050</v>
      </c>
      <c r="H56" s="102">
        <f>-'主要工事一覧（例）'!G45</f>
        <v>-1050</v>
      </c>
      <c r="I56" s="102">
        <f>-'主要工事一覧（例）'!H45</f>
        <v>-1050</v>
      </c>
      <c r="J56" s="102">
        <f>-'主要工事一覧（例）'!I45</f>
        <v>-1050</v>
      </c>
      <c r="K56" s="102">
        <f>-'主要工事一覧（例）'!J45</f>
        <v>-1050</v>
      </c>
      <c r="L56" s="102">
        <f>-'主要工事一覧（例）'!K45</f>
        <v>-1050</v>
      </c>
      <c r="M56" s="102">
        <f>-'主要工事一覧（例）'!L45</f>
        <v>-4200</v>
      </c>
      <c r="N56" s="102">
        <f>-'主要工事一覧（例）'!M45</f>
        <v>-1050</v>
      </c>
      <c r="O56" s="102">
        <f>-'主要工事一覧（例）'!N45</f>
        <v>-1050</v>
      </c>
      <c r="P56" s="102">
        <f>-'主要工事一覧（例）'!O45</f>
        <v>-1050</v>
      </c>
      <c r="Q56" s="102">
        <f>-'主要工事一覧（例）'!P45</f>
        <v>-1050</v>
      </c>
      <c r="R56" s="102">
        <f>-'主要工事一覧（例）'!Q45</f>
        <v>-1050</v>
      </c>
      <c r="S56" s="102">
        <f>-'主要工事一覧（例）'!R45</f>
        <v>-1050</v>
      </c>
      <c r="T56" s="102">
        <f>-'主要工事一覧（例）'!S45</f>
        <v>-1050</v>
      </c>
      <c r="U56" s="102">
        <f>-'主要工事一覧（例）'!T45</f>
        <v>-1050</v>
      </c>
      <c r="V56" s="102">
        <f>-'主要工事一覧（例）'!U45</f>
        <v>-4200</v>
      </c>
      <c r="W56" s="102">
        <f>-'主要工事一覧（例）'!V45</f>
        <v>-1050</v>
      </c>
      <c r="X56" s="102">
        <f>-'主要工事一覧（例）'!W45</f>
        <v>-1050</v>
      </c>
      <c r="Y56" s="105">
        <f t="shared" si="18"/>
        <v>-27300</v>
      </c>
    </row>
    <row r="57" spans="2:26" x14ac:dyDescent="0.15">
      <c r="B57" s="87"/>
      <c r="C57" s="95" t="s">
        <v>95</v>
      </c>
      <c r="D57" s="96"/>
      <c r="E57" s="101">
        <f>SUM('改築（例）'!E319:E320)</f>
        <v>945</v>
      </c>
      <c r="F57" s="101">
        <f>SUM('改築（例）'!F319:F320)</f>
        <v>945</v>
      </c>
      <c r="G57" s="101">
        <f>SUM('改築（例）'!G319:G320)</f>
        <v>945</v>
      </c>
      <c r="H57" s="101">
        <f>SUM('改築（例）'!H319:H320)</f>
        <v>945</v>
      </c>
      <c r="I57" s="101">
        <f>SUM('改築（例）'!I319:I320)</f>
        <v>945</v>
      </c>
      <c r="J57" s="101">
        <f>SUM('改築（例）'!J319:J320)</f>
        <v>945</v>
      </c>
      <c r="K57" s="101">
        <f>SUM('改築（例）'!K319:K320)</f>
        <v>945</v>
      </c>
      <c r="L57" s="101">
        <f>SUM('改築（例）'!L319:L320)</f>
        <v>945</v>
      </c>
      <c r="M57" s="101">
        <f>SUM('改築（例）'!M319:M320)</f>
        <v>3780</v>
      </c>
      <c r="N57" s="101">
        <f>SUM('改築（例）'!N319:N320)</f>
        <v>945</v>
      </c>
      <c r="O57" s="101">
        <f>SUM('改築（例）'!O319:O320)</f>
        <v>945</v>
      </c>
      <c r="P57" s="101">
        <f>SUM('改築（例）'!P319:P320)</f>
        <v>945</v>
      </c>
      <c r="Q57" s="101">
        <f>SUM('改築（例）'!Q319:Q320)</f>
        <v>945</v>
      </c>
      <c r="R57" s="101">
        <f>SUM('改築（例）'!R319:R320)</f>
        <v>945</v>
      </c>
      <c r="S57" s="101">
        <f>SUM('改築（例）'!S319:S320)</f>
        <v>945</v>
      </c>
      <c r="T57" s="101">
        <f>SUM('改築（例）'!T319:T320)</f>
        <v>945</v>
      </c>
      <c r="U57" s="101">
        <f>SUM('改築（例）'!U319:U320)</f>
        <v>945</v>
      </c>
      <c r="V57" s="101">
        <f>SUM('改築（例）'!V319:V320)</f>
        <v>3780</v>
      </c>
      <c r="W57" s="101">
        <f>SUM('改築（例）'!W319:W320)</f>
        <v>945</v>
      </c>
      <c r="X57" s="101">
        <f>SUM('改築（例）'!X319:X320)</f>
        <v>945</v>
      </c>
      <c r="Y57" s="106">
        <f t="shared" si="18"/>
        <v>24570</v>
      </c>
    </row>
    <row r="58" spans="2:26" x14ac:dyDescent="0.15">
      <c r="B58" s="87"/>
      <c r="C58" s="90" t="s">
        <v>118</v>
      </c>
      <c r="D58" s="96"/>
      <c r="E58" s="101">
        <f>'改築（例）'!E318</f>
        <v>7.150000000000027</v>
      </c>
      <c r="F58" s="101">
        <f>'改築（例）'!F318</f>
        <v>9.0500000000000256</v>
      </c>
      <c r="G58" s="101">
        <f>'改築（例）'!G318</f>
        <v>10.950000000000024</v>
      </c>
      <c r="H58" s="101">
        <f>'改築（例）'!H318</f>
        <v>14.526470588235316</v>
      </c>
      <c r="I58" s="101">
        <f>'改築（例）'!I318</f>
        <v>18.102941176470608</v>
      </c>
      <c r="J58" s="101">
        <f>'改築（例）'!J318</f>
        <v>22.946078431372566</v>
      </c>
      <c r="K58" s="101">
        <f>'改築（例）'!K318</f>
        <v>27.789215686274524</v>
      </c>
      <c r="L58" s="101">
        <f>'改築（例）'!L318</f>
        <v>32.632352941176478</v>
      </c>
      <c r="M58" s="101">
        <f>'改築（例）'!M318</f>
        <v>149.90196078431376</v>
      </c>
      <c r="N58" s="101">
        <f>'改築（例）'!N318</f>
        <v>42.318627450980401</v>
      </c>
      <c r="O58" s="101">
        <f>'改築（例）'!O318</f>
        <v>48.111764705882351</v>
      </c>
      <c r="P58" s="101">
        <f>'改築（例）'!P318</f>
        <v>53.904901960784315</v>
      </c>
      <c r="Q58" s="101">
        <f>'改築（例）'!Q318</f>
        <v>60.291789215686279</v>
      </c>
      <c r="R58" s="101">
        <f>'改築（例）'!R318</f>
        <v>66.678676470588243</v>
      </c>
      <c r="S58" s="101">
        <f>'改築（例）'!S318</f>
        <v>73.065563725490193</v>
      </c>
      <c r="T58" s="101">
        <f>'改築（例）'!T318</f>
        <v>79.452450980392143</v>
      </c>
      <c r="U58" s="101">
        <f>'改築（例）'!U318</f>
        <v>85.839338235294122</v>
      </c>
      <c r="V58" s="101">
        <f>'改築（例）'!V318</f>
        <v>368.90490196078434</v>
      </c>
      <c r="W58" s="101">
        <f>'改築（例）'!W318</f>
        <v>98.61311274509805</v>
      </c>
      <c r="X58" s="101">
        <f>'改築（例）'!X318</f>
        <v>105</v>
      </c>
      <c r="Y58" s="106">
        <f t="shared" si="18"/>
        <v>1375.2301470588236</v>
      </c>
    </row>
    <row r="59" spans="2:26" x14ac:dyDescent="0.15">
      <c r="B59" s="87"/>
      <c r="C59" s="90" t="s">
        <v>96</v>
      </c>
      <c r="D59" s="74"/>
      <c r="E59" s="101">
        <f>-('運営権（例）'!E15+'運営権（例）'!E16)</f>
        <v>-115</v>
      </c>
      <c r="F59" s="101">
        <f>-('運営権（例）'!F15+'運営権（例）'!F16)</f>
        <v>-15</v>
      </c>
      <c r="G59" s="101">
        <f>-('運営権（例）'!G15+'運営権（例）'!G16)</f>
        <v>-15</v>
      </c>
      <c r="H59" s="101">
        <f>-('運営権（例）'!H15+'運営権（例）'!H16)</f>
        <v>-15</v>
      </c>
      <c r="I59" s="101">
        <f>-('運営権（例）'!I15+'運営権（例）'!I16)</f>
        <v>-15</v>
      </c>
      <c r="J59" s="101">
        <f>-('運営権（例）'!J15+'運営権（例）'!J16)</f>
        <v>-15</v>
      </c>
      <c r="K59" s="101">
        <f>-('運営権（例）'!K15+'運営権（例）'!K16)</f>
        <v>-15</v>
      </c>
      <c r="L59" s="101">
        <f>-('運営権（例）'!L15+'運営権（例）'!L16)</f>
        <v>-15</v>
      </c>
      <c r="M59" s="101">
        <f>-('運営権（例）'!M15+'運営権（例）'!M16)</f>
        <v>-15</v>
      </c>
      <c r="N59" s="101">
        <f>-('運営権（例）'!N15+'運営権（例）'!N16)</f>
        <v>-15</v>
      </c>
      <c r="O59" s="101">
        <f>-('運営権（例）'!O15+'運営権（例）'!O16)</f>
        <v>-15</v>
      </c>
      <c r="P59" s="101">
        <f>-('運営権（例）'!P15+'運営権（例）'!P16)</f>
        <v>-15</v>
      </c>
      <c r="Q59" s="101">
        <f>-('運営権（例）'!Q15+'運営権（例）'!Q16)</f>
        <v>-15</v>
      </c>
      <c r="R59" s="101">
        <f>-('運営権（例）'!R15+'運営権（例）'!R16)</f>
        <v>-15</v>
      </c>
      <c r="S59" s="101">
        <f>-('運営権（例）'!S15+'運営権（例）'!S16)</f>
        <v>-15</v>
      </c>
      <c r="T59" s="101">
        <f>-('運営権（例）'!T15+'運営権（例）'!T16)</f>
        <v>-15</v>
      </c>
      <c r="U59" s="101">
        <f>-('運営権（例）'!U15+'運営権（例）'!U16)</f>
        <v>-15</v>
      </c>
      <c r="V59" s="101">
        <f>-('運営権（例）'!V15+'運営権（例）'!V16)</f>
        <v>-15</v>
      </c>
      <c r="W59" s="101">
        <f>-('運営権（例）'!W15+'運営権（例）'!W16)</f>
        <v>-15</v>
      </c>
      <c r="X59" s="101">
        <f>-('運営権（例）'!X15+'運営権（例）'!X16)</f>
        <v>-15</v>
      </c>
      <c r="Y59" s="101">
        <f t="shared" si="18"/>
        <v>-400</v>
      </c>
    </row>
    <row r="60" spans="2:26" x14ac:dyDescent="0.15">
      <c r="B60" s="87"/>
      <c r="C60" s="90"/>
      <c r="D60" s="74"/>
      <c r="E60" s="111"/>
      <c r="F60" s="111"/>
      <c r="G60" s="111"/>
      <c r="H60" s="111"/>
      <c r="I60" s="111"/>
      <c r="J60" s="111"/>
      <c r="K60" s="111"/>
      <c r="L60" s="111"/>
      <c r="M60" s="111"/>
      <c r="N60" s="111"/>
      <c r="O60" s="111"/>
      <c r="P60" s="111"/>
      <c r="Q60" s="111"/>
      <c r="R60" s="111"/>
      <c r="S60" s="111"/>
      <c r="T60" s="111"/>
      <c r="U60" s="111"/>
      <c r="V60" s="111"/>
      <c r="W60" s="111"/>
      <c r="X60" s="111"/>
      <c r="Y60" s="101">
        <f t="shared" si="18"/>
        <v>0</v>
      </c>
    </row>
    <row r="61" spans="2:26" x14ac:dyDescent="0.15">
      <c r="B61" s="71" t="s">
        <v>37</v>
      </c>
      <c r="C61" s="86"/>
      <c r="D61" s="73"/>
      <c r="E61" s="99">
        <f>SUM(E62:E64)</f>
        <v>0</v>
      </c>
      <c r="F61" s="99">
        <f t="shared" ref="F61:X61" si="23">SUM(F62:F64)</f>
        <v>0</v>
      </c>
      <c r="G61" s="99">
        <f t="shared" si="23"/>
        <v>0</v>
      </c>
      <c r="H61" s="99">
        <f t="shared" si="23"/>
        <v>0</v>
      </c>
      <c r="I61" s="99">
        <f t="shared" si="23"/>
        <v>0</v>
      </c>
      <c r="J61" s="99">
        <f t="shared" si="23"/>
        <v>0</v>
      </c>
      <c r="K61" s="99">
        <f t="shared" si="23"/>
        <v>0</v>
      </c>
      <c r="L61" s="99">
        <f t="shared" si="23"/>
        <v>0</v>
      </c>
      <c r="M61" s="99">
        <f t="shared" si="23"/>
        <v>0</v>
      </c>
      <c r="N61" s="99">
        <f t="shared" si="23"/>
        <v>0</v>
      </c>
      <c r="O61" s="99">
        <f t="shared" si="23"/>
        <v>0</v>
      </c>
      <c r="P61" s="99">
        <f t="shared" si="23"/>
        <v>0</v>
      </c>
      <c r="Q61" s="99">
        <f t="shared" si="23"/>
        <v>0</v>
      </c>
      <c r="R61" s="99">
        <f t="shared" si="23"/>
        <v>0</v>
      </c>
      <c r="S61" s="99">
        <f t="shared" si="23"/>
        <v>0</v>
      </c>
      <c r="T61" s="99">
        <f t="shared" si="23"/>
        <v>0</v>
      </c>
      <c r="U61" s="99">
        <f t="shared" si="23"/>
        <v>0</v>
      </c>
      <c r="V61" s="99">
        <f t="shared" si="23"/>
        <v>0</v>
      </c>
      <c r="W61" s="99">
        <f t="shared" si="23"/>
        <v>0</v>
      </c>
      <c r="X61" s="99">
        <f t="shared" si="23"/>
        <v>0</v>
      </c>
      <c r="Y61" s="104">
        <f t="shared" si="18"/>
        <v>0</v>
      </c>
    </row>
    <row r="62" spans="2:26" x14ac:dyDescent="0.15">
      <c r="B62" s="87"/>
      <c r="C62" s="88" t="s">
        <v>39</v>
      </c>
      <c r="D62" s="94"/>
      <c r="E62" s="110">
        <f t="shared" ref="E62:X62" si="24">-E56/10</f>
        <v>105</v>
      </c>
      <c r="F62" s="110">
        <f t="shared" si="24"/>
        <v>105</v>
      </c>
      <c r="G62" s="110">
        <f t="shared" si="24"/>
        <v>105</v>
      </c>
      <c r="H62" s="110">
        <f t="shared" si="24"/>
        <v>105</v>
      </c>
      <c r="I62" s="110">
        <f t="shared" si="24"/>
        <v>105</v>
      </c>
      <c r="J62" s="110">
        <f t="shared" si="24"/>
        <v>105</v>
      </c>
      <c r="K62" s="110">
        <f t="shared" si="24"/>
        <v>105</v>
      </c>
      <c r="L62" s="110">
        <f t="shared" si="24"/>
        <v>105</v>
      </c>
      <c r="M62" s="110">
        <f t="shared" si="24"/>
        <v>420</v>
      </c>
      <c r="N62" s="110">
        <f t="shared" si="24"/>
        <v>105</v>
      </c>
      <c r="O62" s="110">
        <f t="shared" si="24"/>
        <v>105</v>
      </c>
      <c r="P62" s="110">
        <f t="shared" si="24"/>
        <v>105</v>
      </c>
      <c r="Q62" s="110">
        <f t="shared" si="24"/>
        <v>105</v>
      </c>
      <c r="R62" s="110">
        <f t="shared" si="24"/>
        <v>105</v>
      </c>
      <c r="S62" s="110">
        <f t="shared" si="24"/>
        <v>105</v>
      </c>
      <c r="T62" s="110">
        <f t="shared" si="24"/>
        <v>105</v>
      </c>
      <c r="U62" s="110">
        <f t="shared" si="24"/>
        <v>105</v>
      </c>
      <c r="V62" s="110">
        <f t="shared" si="24"/>
        <v>420</v>
      </c>
      <c r="W62" s="110">
        <f t="shared" si="24"/>
        <v>105</v>
      </c>
      <c r="X62" s="110">
        <f t="shared" si="24"/>
        <v>105</v>
      </c>
      <c r="Y62" s="105">
        <f>SUM(E62:X62)</f>
        <v>2730</v>
      </c>
    </row>
    <row r="63" spans="2:26" x14ac:dyDescent="0.15">
      <c r="B63" s="87"/>
      <c r="C63" s="90" t="s">
        <v>38</v>
      </c>
      <c r="D63" s="96"/>
      <c r="E63" s="111">
        <f>-E62</f>
        <v>-105</v>
      </c>
      <c r="F63" s="111">
        <f t="shared" ref="F63:X63" si="25">-F62</f>
        <v>-105</v>
      </c>
      <c r="G63" s="111">
        <f t="shared" si="25"/>
        <v>-105</v>
      </c>
      <c r="H63" s="111">
        <f t="shared" si="25"/>
        <v>-105</v>
      </c>
      <c r="I63" s="111">
        <f t="shared" si="25"/>
        <v>-105</v>
      </c>
      <c r="J63" s="111">
        <f t="shared" si="25"/>
        <v>-105</v>
      </c>
      <c r="K63" s="111">
        <f t="shared" si="25"/>
        <v>-105</v>
      </c>
      <c r="L63" s="111">
        <f t="shared" si="25"/>
        <v>-105</v>
      </c>
      <c r="M63" s="111">
        <f t="shared" si="25"/>
        <v>-420</v>
      </c>
      <c r="N63" s="111">
        <f t="shared" si="25"/>
        <v>-105</v>
      </c>
      <c r="O63" s="111">
        <f t="shared" si="25"/>
        <v>-105</v>
      </c>
      <c r="P63" s="111">
        <f t="shared" si="25"/>
        <v>-105</v>
      </c>
      <c r="Q63" s="111">
        <f t="shared" si="25"/>
        <v>-105</v>
      </c>
      <c r="R63" s="111">
        <f t="shared" si="25"/>
        <v>-105</v>
      </c>
      <c r="S63" s="111">
        <f t="shared" si="25"/>
        <v>-105</v>
      </c>
      <c r="T63" s="111">
        <f t="shared" si="25"/>
        <v>-105</v>
      </c>
      <c r="U63" s="111">
        <f t="shared" si="25"/>
        <v>-105</v>
      </c>
      <c r="V63" s="111">
        <f t="shared" si="25"/>
        <v>-420</v>
      </c>
      <c r="W63" s="111">
        <f t="shared" si="25"/>
        <v>-105</v>
      </c>
      <c r="X63" s="111">
        <f t="shared" si="25"/>
        <v>-105</v>
      </c>
      <c r="Y63" s="106">
        <f t="shared" si="18"/>
        <v>-2730</v>
      </c>
    </row>
    <row r="64" spans="2:26" x14ac:dyDescent="0.15">
      <c r="B64" s="87"/>
      <c r="C64" s="90"/>
      <c r="D64" s="74"/>
      <c r="E64" s="111"/>
      <c r="F64" s="111"/>
      <c r="G64" s="111"/>
      <c r="H64" s="111"/>
      <c r="I64" s="111"/>
      <c r="J64" s="111"/>
      <c r="K64" s="111"/>
      <c r="L64" s="111"/>
      <c r="M64" s="111"/>
      <c r="N64" s="111"/>
      <c r="O64" s="111"/>
      <c r="P64" s="111"/>
      <c r="Q64" s="111"/>
      <c r="R64" s="111"/>
      <c r="S64" s="111"/>
      <c r="T64" s="111"/>
      <c r="U64" s="111"/>
      <c r="V64" s="111"/>
      <c r="W64" s="111"/>
      <c r="X64" s="111"/>
      <c r="Y64" s="101">
        <f t="shared" si="18"/>
        <v>0</v>
      </c>
    </row>
    <row r="65" spans="1:26" x14ac:dyDescent="0.15">
      <c r="B65" s="33" t="s">
        <v>40</v>
      </c>
      <c r="C65" s="91"/>
      <c r="D65" s="66"/>
      <c r="E65" s="103">
        <f t="shared" ref="E65:X65" si="26">SUM(E45,E55,E61)</f>
        <v>-38.934075271255267</v>
      </c>
      <c r="F65" s="103">
        <f t="shared" si="26"/>
        <v>63.942177559627183</v>
      </c>
      <c r="G65" s="103">
        <f t="shared" si="26"/>
        <v>66.818430390509491</v>
      </c>
      <c r="H65" s="103">
        <f t="shared" si="26"/>
        <v>69.694683221391742</v>
      </c>
      <c r="I65" s="103">
        <f t="shared" si="26"/>
        <v>72.570936052274135</v>
      </c>
      <c r="J65" s="103">
        <f t="shared" si="26"/>
        <v>75.447188883156457</v>
      </c>
      <c r="K65" s="103">
        <f t="shared" si="26"/>
        <v>78.323441714038864</v>
      </c>
      <c r="L65" s="103">
        <f t="shared" si="26"/>
        <v>81.199694544921286</v>
      </c>
      <c r="M65" s="103">
        <f t="shared" si="26"/>
        <v>-234.28030762419638</v>
      </c>
      <c r="N65" s="103">
        <f t="shared" si="26"/>
        <v>90.812255574333008</v>
      </c>
      <c r="O65" s="103">
        <f t="shared" si="26"/>
        <v>92.178305280215383</v>
      </c>
      <c r="P65" s="103">
        <f t="shared" si="26"/>
        <v>93.213469986097749</v>
      </c>
      <c r="Q65" s="103">
        <f t="shared" si="26"/>
        <v>94.248634691980001</v>
      </c>
      <c r="R65" s="103">
        <f t="shared" si="26"/>
        <v>93.980399397862413</v>
      </c>
      <c r="S65" s="103">
        <f t="shared" si="26"/>
        <v>94.363864103744731</v>
      </c>
      <c r="T65" s="103">
        <f t="shared" si="26"/>
        <v>94.095628809627101</v>
      </c>
      <c r="U65" s="103">
        <f t="shared" si="26"/>
        <v>94.037913515509473</v>
      </c>
      <c r="V65" s="103">
        <f t="shared" si="26"/>
        <v>-223.69306615360824</v>
      </c>
      <c r="W65" s="103">
        <f t="shared" si="26"/>
        <v>98.088417339038926</v>
      </c>
      <c r="X65" s="103">
        <f t="shared" si="26"/>
        <v>1469.7291793978625</v>
      </c>
      <c r="Y65" s="107"/>
    </row>
    <row r="66" spans="1:26" x14ac:dyDescent="0.15">
      <c r="B66" s="33" t="s">
        <v>41</v>
      </c>
      <c r="C66" s="91"/>
      <c r="D66" s="66"/>
      <c r="E66" s="108">
        <f>E83</f>
        <v>400</v>
      </c>
      <c r="F66" s="103">
        <f>E67</f>
        <v>361.06592472874473</v>
      </c>
      <c r="G66" s="103">
        <f t="shared" ref="G66:X66" si="27">F67</f>
        <v>425.0081022883719</v>
      </c>
      <c r="H66" s="103">
        <f t="shared" si="27"/>
        <v>491.82653267888139</v>
      </c>
      <c r="I66" s="103">
        <f t="shared" si="27"/>
        <v>561.52121590027309</v>
      </c>
      <c r="J66" s="103">
        <f t="shared" si="27"/>
        <v>634.09215195254728</v>
      </c>
      <c r="K66" s="103">
        <f t="shared" si="27"/>
        <v>709.5393408357038</v>
      </c>
      <c r="L66" s="103">
        <f t="shared" si="27"/>
        <v>787.86278254974263</v>
      </c>
      <c r="M66" s="103">
        <f t="shared" si="27"/>
        <v>869.0624770946639</v>
      </c>
      <c r="N66" s="103">
        <f t="shared" si="27"/>
        <v>634.78216947046758</v>
      </c>
      <c r="O66" s="103">
        <f t="shared" si="27"/>
        <v>725.59442504480057</v>
      </c>
      <c r="P66" s="103">
        <f t="shared" si="27"/>
        <v>817.77273032501591</v>
      </c>
      <c r="Q66" s="103">
        <f t="shared" si="27"/>
        <v>910.98620031111363</v>
      </c>
      <c r="R66" s="103">
        <f t="shared" si="27"/>
        <v>1005.2348350030936</v>
      </c>
      <c r="S66" s="103">
        <f t="shared" si="27"/>
        <v>1099.215234400956</v>
      </c>
      <c r="T66" s="103">
        <f t="shared" si="27"/>
        <v>1193.5790985047006</v>
      </c>
      <c r="U66" s="103">
        <f t="shared" si="27"/>
        <v>1287.6747273143278</v>
      </c>
      <c r="V66" s="103">
        <f t="shared" si="27"/>
        <v>1381.7126408298373</v>
      </c>
      <c r="W66" s="103">
        <f t="shared" si="27"/>
        <v>1158.019574676229</v>
      </c>
      <c r="X66" s="103">
        <f t="shared" si="27"/>
        <v>1256.1079920152679</v>
      </c>
      <c r="Y66" s="107"/>
    </row>
    <row r="67" spans="1:26" x14ac:dyDescent="0.15">
      <c r="B67" s="33" t="s">
        <v>42</v>
      </c>
      <c r="C67" s="91"/>
      <c r="D67" s="66"/>
      <c r="E67" s="103">
        <f>SUM(E65:E66)</f>
        <v>361.06592472874473</v>
      </c>
      <c r="F67" s="103">
        <f>SUM(F65:F66)</f>
        <v>425.0081022883719</v>
      </c>
      <c r="G67" s="103">
        <f t="shared" ref="G67:X67" si="28">SUM(G65:G66)</f>
        <v>491.82653267888139</v>
      </c>
      <c r="H67" s="103">
        <f t="shared" si="28"/>
        <v>561.52121590027309</v>
      </c>
      <c r="I67" s="103">
        <f t="shared" si="28"/>
        <v>634.09215195254728</v>
      </c>
      <c r="J67" s="103">
        <f t="shared" si="28"/>
        <v>709.5393408357038</v>
      </c>
      <c r="K67" s="103">
        <f t="shared" si="28"/>
        <v>787.86278254974263</v>
      </c>
      <c r="L67" s="103">
        <f t="shared" si="28"/>
        <v>869.0624770946639</v>
      </c>
      <c r="M67" s="103">
        <f t="shared" si="28"/>
        <v>634.78216947046758</v>
      </c>
      <c r="N67" s="103">
        <f t="shared" si="28"/>
        <v>725.59442504480057</v>
      </c>
      <c r="O67" s="103">
        <f t="shared" si="28"/>
        <v>817.77273032501591</v>
      </c>
      <c r="P67" s="103">
        <f t="shared" si="28"/>
        <v>910.98620031111363</v>
      </c>
      <c r="Q67" s="103">
        <f t="shared" si="28"/>
        <v>1005.2348350030936</v>
      </c>
      <c r="R67" s="103">
        <f t="shared" si="28"/>
        <v>1099.215234400956</v>
      </c>
      <c r="S67" s="103">
        <f t="shared" si="28"/>
        <v>1193.5790985047006</v>
      </c>
      <c r="T67" s="103">
        <f t="shared" si="28"/>
        <v>1287.6747273143278</v>
      </c>
      <c r="U67" s="103">
        <f t="shared" si="28"/>
        <v>1381.7126408298373</v>
      </c>
      <c r="V67" s="103">
        <f t="shared" si="28"/>
        <v>1158.019574676229</v>
      </c>
      <c r="W67" s="103">
        <f t="shared" si="28"/>
        <v>1256.1079920152679</v>
      </c>
      <c r="X67" s="103">
        <f t="shared" si="28"/>
        <v>2725.8371714131304</v>
      </c>
      <c r="Y67" s="107"/>
    </row>
    <row r="68" spans="1:26" x14ac:dyDescent="0.15">
      <c r="E68" s="13"/>
      <c r="F68" s="13"/>
      <c r="G68" s="13"/>
      <c r="H68" s="13"/>
      <c r="I68" s="13"/>
      <c r="J68" s="13"/>
      <c r="K68" s="13"/>
      <c r="L68" s="13"/>
      <c r="M68" s="13"/>
      <c r="N68" s="13"/>
      <c r="O68" s="13"/>
      <c r="P68" s="13"/>
      <c r="Q68" s="13"/>
      <c r="R68" s="13"/>
      <c r="S68" s="13"/>
      <c r="T68" s="13"/>
      <c r="U68" s="13"/>
      <c r="V68" s="13"/>
      <c r="W68" s="13"/>
      <c r="X68" s="13"/>
    </row>
    <row r="69" spans="1:26" ht="15.75" x14ac:dyDescent="0.15">
      <c r="A69" s="4" t="s">
        <v>43</v>
      </c>
      <c r="E69" s="13"/>
      <c r="F69" s="13"/>
      <c r="G69" s="13"/>
      <c r="H69" s="13"/>
      <c r="I69" s="13"/>
      <c r="J69" s="13"/>
      <c r="K69" s="13"/>
      <c r="L69" s="13"/>
      <c r="M69" s="13"/>
      <c r="N69" s="13"/>
      <c r="O69" s="13"/>
      <c r="P69" s="13"/>
      <c r="Q69" s="13"/>
      <c r="R69" s="13"/>
      <c r="S69" s="13"/>
      <c r="T69" s="13"/>
      <c r="U69" s="13"/>
      <c r="V69" s="13"/>
      <c r="W69" s="13"/>
      <c r="X69" s="53" t="s">
        <v>54</v>
      </c>
    </row>
    <row r="70" spans="1:26" x14ac:dyDescent="0.15">
      <c r="E70" s="7" t="s">
        <v>0</v>
      </c>
      <c r="F70" s="7" t="s">
        <v>1</v>
      </c>
      <c r="G70" s="7" t="s">
        <v>2</v>
      </c>
      <c r="H70" s="7" t="s">
        <v>3</v>
      </c>
      <c r="I70" s="7" t="s">
        <v>4</v>
      </c>
      <c r="J70" s="7" t="s">
        <v>5</v>
      </c>
      <c r="K70" s="7" t="s">
        <v>6</v>
      </c>
      <c r="L70" s="7" t="s">
        <v>7</v>
      </c>
      <c r="M70" s="7" t="s">
        <v>8</v>
      </c>
      <c r="N70" s="7" t="s">
        <v>9</v>
      </c>
      <c r="O70" s="7" t="s">
        <v>10</v>
      </c>
      <c r="P70" s="7" t="s">
        <v>11</v>
      </c>
      <c r="Q70" s="7" t="s">
        <v>12</v>
      </c>
      <c r="R70" s="7" t="s">
        <v>13</v>
      </c>
      <c r="S70" s="7" t="s">
        <v>14</v>
      </c>
      <c r="T70" s="7" t="s">
        <v>15</v>
      </c>
      <c r="U70" s="7" t="s">
        <v>16</v>
      </c>
      <c r="V70" s="7" t="s">
        <v>17</v>
      </c>
      <c r="W70" s="7" t="s">
        <v>18</v>
      </c>
      <c r="X70" s="7" t="s">
        <v>19</v>
      </c>
    </row>
    <row r="71" spans="1:26" x14ac:dyDescent="0.15">
      <c r="E71" s="8">
        <v>1</v>
      </c>
      <c r="F71" s="8">
        <f>E71+1</f>
        <v>2</v>
      </c>
      <c r="G71" s="8">
        <f t="shared" ref="G71:X71" si="29">F71+1</f>
        <v>3</v>
      </c>
      <c r="H71" s="8">
        <f t="shared" si="29"/>
        <v>4</v>
      </c>
      <c r="I71" s="8">
        <f t="shared" si="29"/>
        <v>5</v>
      </c>
      <c r="J71" s="8">
        <f t="shared" si="29"/>
        <v>6</v>
      </c>
      <c r="K71" s="8">
        <f t="shared" si="29"/>
        <v>7</v>
      </c>
      <c r="L71" s="8">
        <f t="shared" si="29"/>
        <v>8</v>
      </c>
      <c r="M71" s="8">
        <f t="shared" si="29"/>
        <v>9</v>
      </c>
      <c r="N71" s="8">
        <f t="shared" si="29"/>
        <v>10</v>
      </c>
      <c r="O71" s="8">
        <f t="shared" si="29"/>
        <v>11</v>
      </c>
      <c r="P71" s="8">
        <f t="shared" si="29"/>
        <v>12</v>
      </c>
      <c r="Q71" s="8">
        <f t="shared" si="29"/>
        <v>13</v>
      </c>
      <c r="R71" s="8">
        <f t="shared" si="29"/>
        <v>14</v>
      </c>
      <c r="S71" s="8">
        <f t="shared" si="29"/>
        <v>15</v>
      </c>
      <c r="T71" s="8">
        <f t="shared" si="29"/>
        <v>16</v>
      </c>
      <c r="U71" s="8">
        <f t="shared" si="29"/>
        <v>17</v>
      </c>
      <c r="V71" s="8">
        <f t="shared" si="29"/>
        <v>18</v>
      </c>
      <c r="W71" s="8">
        <f t="shared" si="29"/>
        <v>19</v>
      </c>
      <c r="X71" s="8">
        <f t="shared" si="29"/>
        <v>20</v>
      </c>
    </row>
    <row r="72" spans="1:26" x14ac:dyDescent="0.15">
      <c r="E72" s="9">
        <v>43555</v>
      </c>
      <c r="F72" s="9">
        <f>DATE(YEAR(E72)+1,MONTH(E72),DAY(E72))</f>
        <v>43921</v>
      </c>
      <c r="G72" s="9">
        <f t="shared" ref="G72:X72" si="30">DATE(YEAR(F72)+1,MONTH(F72),DAY(F72))</f>
        <v>44286</v>
      </c>
      <c r="H72" s="9">
        <f t="shared" si="30"/>
        <v>44651</v>
      </c>
      <c r="I72" s="9">
        <f t="shared" si="30"/>
        <v>45016</v>
      </c>
      <c r="J72" s="9">
        <f t="shared" si="30"/>
        <v>45382</v>
      </c>
      <c r="K72" s="9">
        <f t="shared" si="30"/>
        <v>45747</v>
      </c>
      <c r="L72" s="9">
        <f t="shared" si="30"/>
        <v>46112</v>
      </c>
      <c r="M72" s="9">
        <f t="shared" si="30"/>
        <v>46477</v>
      </c>
      <c r="N72" s="9">
        <f t="shared" si="30"/>
        <v>46843</v>
      </c>
      <c r="O72" s="9">
        <f t="shared" si="30"/>
        <v>47208</v>
      </c>
      <c r="P72" s="9">
        <f t="shared" si="30"/>
        <v>47573</v>
      </c>
      <c r="Q72" s="9">
        <f t="shared" si="30"/>
        <v>47938</v>
      </c>
      <c r="R72" s="9">
        <f t="shared" si="30"/>
        <v>48304</v>
      </c>
      <c r="S72" s="9">
        <f t="shared" si="30"/>
        <v>48669</v>
      </c>
      <c r="T72" s="9">
        <f t="shared" si="30"/>
        <v>49034</v>
      </c>
      <c r="U72" s="9">
        <f t="shared" si="30"/>
        <v>49399</v>
      </c>
      <c r="V72" s="9">
        <f t="shared" si="30"/>
        <v>49765</v>
      </c>
      <c r="W72" s="9">
        <f t="shared" si="30"/>
        <v>50130</v>
      </c>
      <c r="X72" s="9">
        <f t="shared" si="30"/>
        <v>50495</v>
      </c>
    </row>
    <row r="73" spans="1:26" x14ac:dyDescent="0.15">
      <c r="B73" s="71" t="s">
        <v>44</v>
      </c>
      <c r="C73" s="86"/>
      <c r="D73" s="73"/>
      <c r="E73" s="99">
        <f t="shared" ref="E73:X73" si="31">SUM(E74:E77)</f>
        <v>846.06592472874468</v>
      </c>
      <c r="F73" s="99">
        <f t="shared" si="31"/>
        <v>988.62121503346998</v>
      </c>
      <c r="G73" s="99">
        <f t="shared" si="31"/>
        <v>1127.6658709141755</v>
      </c>
      <c r="H73" s="99">
        <f t="shared" si="31"/>
        <v>1263.1998923708613</v>
      </c>
      <c r="I73" s="99">
        <f t="shared" si="31"/>
        <v>1395.2232794035276</v>
      </c>
      <c r="J73" s="99">
        <f t="shared" si="31"/>
        <v>1523.7360320121745</v>
      </c>
      <c r="K73" s="99">
        <f t="shared" si="31"/>
        <v>1648.7381501968016</v>
      </c>
      <c r="L73" s="99">
        <f t="shared" si="31"/>
        <v>1770.2296339574091</v>
      </c>
      <c r="M73" s="99">
        <f t="shared" si="31"/>
        <v>1884.854228293997</v>
      </c>
      <c r="N73" s="99">
        <f t="shared" si="31"/>
        <v>1984.6175868095065</v>
      </c>
      <c r="O73" s="99">
        <f t="shared" si="31"/>
        <v>2079.9538577759963</v>
      </c>
      <c r="P73" s="99">
        <f t="shared" si="31"/>
        <v>2171.4821561934668</v>
      </c>
      <c r="Q73" s="99">
        <f t="shared" si="31"/>
        <v>2259.2024820619172</v>
      </c>
      <c r="R73" s="99">
        <f t="shared" si="31"/>
        <v>2341.811435381348</v>
      </c>
      <c r="S73" s="99">
        <f t="shared" si="31"/>
        <v>2419.9607161517597</v>
      </c>
      <c r="T73" s="99">
        <f t="shared" si="31"/>
        <v>2492.9986243731514</v>
      </c>
      <c r="U73" s="99">
        <f t="shared" si="31"/>
        <v>2562.4023467121901</v>
      </c>
      <c r="V73" s="99">
        <f t="shared" si="31"/>
        <v>2627.2798687938766</v>
      </c>
      <c r="W73" s="99">
        <f>SUM(W74:W77)</f>
        <v>2677.8782126035035</v>
      </c>
      <c r="X73" s="99">
        <f t="shared" si="31"/>
        <v>2725.8371714131304</v>
      </c>
    </row>
    <row r="74" spans="1:26" s="42" customFormat="1" x14ac:dyDescent="0.15">
      <c r="B74" s="97"/>
      <c r="C74" s="88" t="s">
        <v>53</v>
      </c>
      <c r="D74" s="94"/>
      <c r="E74" s="100">
        <f>E67</f>
        <v>361.06592472874473</v>
      </c>
      <c r="F74" s="100">
        <f>F67</f>
        <v>425.0081022883719</v>
      </c>
      <c r="G74" s="100">
        <f t="shared" ref="G74:X74" si="32">G67</f>
        <v>491.82653267888139</v>
      </c>
      <c r="H74" s="100">
        <f t="shared" si="32"/>
        <v>561.52121590027309</v>
      </c>
      <c r="I74" s="100">
        <f t="shared" si="32"/>
        <v>634.09215195254728</v>
      </c>
      <c r="J74" s="100">
        <f t="shared" si="32"/>
        <v>709.5393408357038</v>
      </c>
      <c r="K74" s="100">
        <f t="shared" si="32"/>
        <v>787.86278254974263</v>
      </c>
      <c r="L74" s="100">
        <f t="shared" si="32"/>
        <v>869.0624770946639</v>
      </c>
      <c r="M74" s="100">
        <f t="shared" si="32"/>
        <v>634.78216947046758</v>
      </c>
      <c r="N74" s="100">
        <f t="shared" si="32"/>
        <v>725.59442504480057</v>
      </c>
      <c r="O74" s="100">
        <f t="shared" si="32"/>
        <v>817.77273032501591</v>
      </c>
      <c r="P74" s="100">
        <f t="shared" si="32"/>
        <v>910.98620031111363</v>
      </c>
      <c r="Q74" s="100">
        <f t="shared" si="32"/>
        <v>1005.2348350030936</v>
      </c>
      <c r="R74" s="100">
        <f t="shared" si="32"/>
        <v>1099.215234400956</v>
      </c>
      <c r="S74" s="100">
        <f t="shared" si="32"/>
        <v>1193.5790985047006</v>
      </c>
      <c r="T74" s="100">
        <f t="shared" si="32"/>
        <v>1287.6747273143278</v>
      </c>
      <c r="U74" s="100">
        <f t="shared" si="32"/>
        <v>1381.7126408298373</v>
      </c>
      <c r="V74" s="100">
        <f t="shared" si="32"/>
        <v>1158.019574676229</v>
      </c>
      <c r="W74" s="100">
        <f t="shared" si="32"/>
        <v>1256.1079920152679</v>
      </c>
      <c r="X74" s="100">
        <f t="shared" si="32"/>
        <v>2725.8371714131304</v>
      </c>
    </row>
    <row r="75" spans="1:26" x14ac:dyDescent="0.15">
      <c r="B75" s="87"/>
      <c r="C75" s="90" t="s">
        <v>115</v>
      </c>
      <c r="D75" s="74"/>
      <c r="E75" s="101">
        <f>'改築（例）'!E318</f>
        <v>7.150000000000027</v>
      </c>
      <c r="F75" s="101">
        <f>SUM('改築（例）'!$E$318:'改築（例）'!F318)</f>
        <v>16.200000000000053</v>
      </c>
      <c r="G75" s="101">
        <f>SUM('改築（例）'!$E$318:'改築（例）'!G318)</f>
        <v>27.150000000000077</v>
      </c>
      <c r="H75" s="101">
        <f>SUM('改築（例）'!$E$318:'改築（例）'!H318)</f>
        <v>41.676470588235389</v>
      </c>
      <c r="I75" s="101">
        <f>SUM('改築（例）'!$E$318:'改築（例）'!I318)</f>
        <v>59.779411764705998</v>
      </c>
      <c r="J75" s="101">
        <f>SUM('改築（例）'!$E$318:'改築（例）'!J318)</f>
        <v>82.725490196078567</v>
      </c>
      <c r="K75" s="101">
        <f>SUM('改築（例）'!$E$318:'改築（例）'!K318)</f>
        <v>110.5147058823531</v>
      </c>
      <c r="L75" s="101">
        <f>SUM('改築（例）'!$E$318:'改築（例）'!L318)</f>
        <v>143.14705882352956</v>
      </c>
      <c r="M75" s="101">
        <f>SUM('改築（例）'!$E$318:'改築（例）'!M318)</f>
        <v>293.04901960784332</v>
      </c>
      <c r="N75" s="101">
        <f>SUM('改築（例）'!$E$318:'改築（例）'!N318)</f>
        <v>335.36764705882371</v>
      </c>
      <c r="O75" s="101">
        <f>SUM('改築（例）'!$E$318:'改築（例）'!O318)</f>
        <v>383.47941176470607</v>
      </c>
      <c r="P75" s="101">
        <f>SUM('改築（例）'!$E$318:'改築（例）'!P318)</f>
        <v>437.38431372549041</v>
      </c>
      <c r="Q75" s="101">
        <f>SUM('改築（例）'!$E$318:'改築（例）'!Q318)</f>
        <v>497.67610294117668</v>
      </c>
      <c r="R75" s="101">
        <f>SUM('改築（例）'!$E$318:'改築（例）'!R318)</f>
        <v>564.35477941176487</v>
      </c>
      <c r="S75" s="101">
        <f>SUM('改築（例）'!$E$318:'改築（例）'!S318)</f>
        <v>637.42034313725503</v>
      </c>
      <c r="T75" s="101">
        <f>SUM('改築（例）'!$E$318:'改築（例）'!T318)</f>
        <v>716.87279411764712</v>
      </c>
      <c r="U75" s="101">
        <f>SUM('改築（例）'!$E$318:'改築（例）'!U318)</f>
        <v>802.71213235294124</v>
      </c>
      <c r="V75" s="101">
        <f>SUM('改築（例）'!$E$318:'改築（例）'!V318)</f>
        <v>1171.6170343137255</v>
      </c>
      <c r="W75" s="101">
        <f>SUM('改築（例）'!$E$318:'改築（例）'!W318)</f>
        <v>1270.2301470588236</v>
      </c>
      <c r="X75" s="101">
        <f>SUM('改築（例）'!$E$318:'改築（例）'!X318)-'改築（例）'!Y318</f>
        <v>0</v>
      </c>
    </row>
    <row r="76" spans="1:26" x14ac:dyDescent="0.15">
      <c r="B76" s="87"/>
      <c r="C76" s="90" t="s">
        <v>116</v>
      </c>
      <c r="D76" s="74"/>
      <c r="E76" s="101">
        <f>'改築（例）'!E322</f>
        <v>97.849999999999966</v>
      </c>
      <c r="F76" s="101">
        <f>'改築（例）'!F322</f>
        <v>187.41311274509798</v>
      </c>
      <c r="G76" s="101">
        <f>'改築（例）'!G322</f>
        <v>268.68933823529409</v>
      </c>
      <c r="H76" s="101">
        <f>'改築（例）'!H322</f>
        <v>340.00220588235288</v>
      </c>
      <c r="I76" s="101">
        <f>'改築（例）'!I322</f>
        <v>401.35171568627447</v>
      </c>
      <c r="J76" s="101">
        <f>'改築（例）'!J322</f>
        <v>451.47120098039215</v>
      </c>
      <c r="K76" s="101">
        <f>'改築（例）'!K322</f>
        <v>490.36066176470581</v>
      </c>
      <c r="L76" s="101">
        <f>'改築（例）'!L322</f>
        <v>518.02009803921567</v>
      </c>
      <c r="M76" s="101">
        <f>'改築（例）'!M322</f>
        <v>737.02303921568614</v>
      </c>
      <c r="N76" s="101">
        <f>'改築（例）'!N322</f>
        <v>723.65551470588218</v>
      </c>
      <c r="O76" s="101">
        <f>'改築（例）'!O322</f>
        <v>698.70171568627438</v>
      </c>
      <c r="P76" s="101">
        <f>'改築（例）'!P322</f>
        <v>663.11164215686267</v>
      </c>
      <c r="Q76" s="101">
        <f>'改築（例）'!Q322</f>
        <v>616.29154411764705</v>
      </c>
      <c r="R76" s="101">
        <f>'改築（例）'!R322</f>
        <v>558.2414215686274</v>
      </c>
      <c r="S76" s="101">
        <f>'改築（例）'!S322</f>
        <v>488.96127450980384</v>
      </c>
      <c r="T76" s="101">
        <f>'改築（例）'!T322</f>
        <v>408.45110294117649</v>
      </c>
      <c r="U76" s="101">
        <f>'改築（例）'!U322</f>
        <v>317.9775735294117</v>
      </c>
      <c r="V76" s="101">
        <f>'改築（例）'!V322</f>
        <v>257.64325980392164</v>
      </c>
      <c r="W76" s="101">
        <f>'改築（例）'!W322</f>
        <v>131.54007352941179</v>
      </c>
      <c r="X76" s="101">
        <f>'改築（例）'!X322</f>
        <v>0</v>
      </c>
    </row>
    <row r="77" spans="1:26" x14ac:dyDescent="0.15">
      <c r="B77" s="87"/>
      <c r="C77" s="90" t="s">
        <v>68</v>
      </c>
      <c r="D77" s="74"/>
      <c r="E77" s="101">
        <f>'運営権（例）'!E10</f>
        <v>380</v>
      </c>
      <c r="F77" s="101">
        <f>'運営権（例）'!F10</f>
        <v>360</v>
      </c>
      <c r="G77" s="101">
        <f>'運営権（例）'!G10</f>
        <v>340</v>
      </c>
      <c r="H77" s="101">
        <f>'運営権（例）'!H10</f>
        <v>320</v>
      </c>
      <c r="I77" s="101">
        <f>'運営権（例）'!I10</f>
        <v>300</v>
      </c>
      <c r="J77" s="101">
        <f>'運営権（例）'!J10</f>
        <v>280</v>
      </c>
      <c r="K77" s="101">
        <f>'運営権（例）'!K10</f>
        <v>260</v>
      </c>
      <c r="L77" s="101">
        <f>'運営権（例）'!L10</f>
        <v>240</v>
      </c>
      <c r="M77" s="101">
        <f>'運営権（例）'!M10</f>
        <v>220</v>
      </c>
      <c r="N77" s="101">
        <f>'運営権（例）'!N10</f>
        <v>200</v>
      </c>
      <c r="O77" s="101">
        <f>'運営権（例）'!O10</f>
        <v>180</v>
      </c>
      <c r="P77" s="101">
        <f>'運営権（例）'!P10</f>
        <v>160</v>
      </c>
      <c r="Q77" s="101">
        <f>'運営権（例）'!Q10</f>
        <v>140</v>
      </c>
      <c r="R77" s="101">
        <f>'運営権（例）'!R10</f>
        <v>120</v>
      </c>
      <c r="S77" s="101">
        <f>'運営権（例）'!S10</f>
        <v>100</v>
      </c>
      <c r="T77" s="101">
        <f>'運営権（例）'!T10</f>
        <v>80</v>
      </c>
      <c r="U77" s="101">
        <f>'運営権（例）'!U10</f>
        <v>60</v>
      </c>
      <c r="V77" s="101">
        <f>'運営権（例）'!V10</f>
        <v>40</v>
      </c>
      <c r="W77" s="101">
        <f>'運営権（例）'!W10</f>
        <v>20</v>
      </c>
      <c r="X77" s="101">
        <f>'運営権（例）'!X10</f>
        <v>0</v>
      </c>
      <c r="Y77" s="13"/>
      <c r="Z77" s="13"/>
    </row>
    <row r="78" spans="1:26" x14ac:dyDescent="0.15">
      <c r="B78" s="71" t="s">
        <v>45</v>
      </c>
      <c r="C78" s="86"/>
      <c r="D78" s="73"/>
      <c r="E78" s="99">
        <f>SUM(E79:E81)</f>
        <v>285</v>
      </c>
      <c r="F78" s="99">
        <f t="shared" ref="F78:X78" si="33">SUM(F79:F81)</f>
        <v>270</v>
      </c>
      <c r="G78" s="99">
        <f t="shared" si="33"/>
        <v>255</v>
      </c>
      <c r="H78" s="99">
        <f t="shared" si="33"/>
        <v>240</v>
      </c>
      <c r="I78" s="99">
        <f t="shared" si="33"/>
        <v>225</v>
      </c>
      <c r="J78" s="99">
        <f t="shared" si="33"/>
        <v>210</v>
      </c>
      <c r="K78" s="99">
        <f t="shared" si="33"/>
        <v>195</v>
      </c>
      <c r="L78" s="99">
        <f t="shared" si="33"/>
        <v>180</v>
      </c>
      <c r="M78" s="99">
        <f t="shared" si="33"/>
        <v>165</v>
      </c>
      <c r="N78" s="99">
        <f t="shared" si="33"/>
        <v>150</v>
      </c>
      <c r="O78" s="99">
        <f t="shared" si="33"/>
        <v>135</v>
      </c>
      <c r="P78" s="99">
        <f t="shared" si="33"/>
        <v>120</v>
      </c>
      <c r="Q78" s="99">
        <f t="shared" si="33"/>
        <v>105</v>
      </c>
      <c r="R78" s="99">
        <f t="shared" si="33"/>
        <v>90</v>
      </c>
      <c r="S78" s="99">
        <f t="shared" si="33"/>
        <v>75</v>
      </c>
      <c r="T78" s="99">
        <f t="shared" si="33"/>
        <v>60</v>
      </c>
      <c r="U78" s="99">
        <f t="shared" si="33"/>
        <v>45</v>
      </c>
      <c r="V78" s="99">
        <f t="shared" si="33"/>
        <v>30</v>
      </c>
      <c r="W78" s="99">
        <f t="shared" si="33"/>
        <v>15</v>
      </c>
      <c r="X78" s="99">
        <f t="shared" si="33"/>
        <v>0</v>
      </c>
    </row>
    <row r="79" spans="1:26" x14ac:dyDescent="0.15">
      <c r="B79" s="87"/>
      <c r="C79" s="88" t="s">
        <v>49</v>
      </c>
      <c r="D79" s="94"/>
      <c r="E79" s="102">
        <f>SUM($E62:E63)</f>
        <v>0</v>
      </c>
      <c r="F79" s="102">
        <f>SUM($E62:F63)</f>
        <v>0</v>
      </c>
      <c r="G79" s="102">
        <f>SUM($E62:G63)</f>
        <v>0</v>
      </c>
      <c r="H79" s="102">
        <f>SUM($E62:H63)</f>
        <v>0</v>
      </c>
      <c r="I79" s="102">
        <f>SUM($E62:I63)</f>
        <v>0</v>
      </c>
      <c r="J79" s="102">
        <f>SUM($E62:J63)</f>
        <v>0</v>
      </c>
      <c r="K79" s="102">
        <f>SUM($E62:K63)</f>
        <v>0</v>
      </c>
      <c r="L79" s="102">
        <f>SUM($E62:L63)</f>
        <v>0</v>
      </c>
      <c r="M79" s="102">
        <f>SUM($E62:M63)</f>
        <v>0</v>
      </c>
      <c r="N79" s="102">
        <f>SUM($E62:N63)</f>
        <v>0</v>
      </c>
      <c r="O79" s="102">
        <f>SUM($E62:O63)</f>
        <v>0</v>
      </c>
      <c r="P79" s="102">
        <f>SUM($E62:P63)</f>
        <v>0</v>
      </c>
      <c r="Q79" s="102">
        <f>SUM($E62:Q63)</f>
        <v>0</v>
      </c>
      <c r="R79" s="102">
        <f>SUM($E62:R63)</f>
        <v>0</v>
      </c>
      <c r="S79" s="102">
        <f>SUM($E62:S63)</f>
        <v>0</v>
      </c>
      <c r="T79" s="102">
        <f>SUM($E62:T63)</f>
        <v>0</v>
      </c>
      <c r="U79" s="102">
        <f>SUM($E62:U63)</f>
        <v>0</v>
      </c>
      <c r="V79" s="102">
        <f>SUM($E62:V63)</f>
        <v>0</v>
      </c>
      <c r="W79" s="102">
        <f>SUM($E62:W63)</f>
        <v>0</v>
      </c>
      <c r="X79" s="102">
        <f>SUM($E62:X63)</f>
        <v>0</v>
      </c>
    </row>
    <row r="80" spans="1:26" x14ac:dyDescent="0.15">
      <c r="B80" s="87"/>
      <c r="C80" s="90" t="s">
        <v>69</v>
      </c>
      <c r="D80" s="74"/>
      <c r="E80" s="101">
        <f>'運営権（例）'!E17</f>
        <v>285</v>
      </c>
      <c r="F80" s="101">
        <f>'運営権（例）'!F17</f>
        <v>270</v>
      </c>
      <c r="G80" s="101">
        <f>'運営権（例）'!G17</f>
        <v>255</v>
      </c>
      <c r="H80" s="101">
        <f>'運営権（例）'!H17</f>
        <v>240</v>
      </c>
      <c r="I80" s="101">
        <f>'運営権（例）'!I17</f>
        <v>225</v>
      </c>
      <c r="J80" s="101">
        <f>'運営権（例）'!J17</f>
        <v>210</v>
      </c>
      <c r="K80" s="101">
        <f>'運営権（例）'!K17</f>
        <v>195</v>
      </c>
      <c r="L80" s="101">
        <f>'運営権（例）'!L17</f>
        <v>180</v>
      </c>
      <c r="M80" s="101">
        <f>'運営権（例）'!M17</f>
        <v>165</v>
      </c>
      <c r="N80" s="101">
        <f>'運営権（例）'!N17</f>
        <v>150</v>
      </c>
      <c r="O80" s="101">
        <f>'運営権（例）'!O17</f>
        <v>135</v>
      </c>
      <c r="P80" s="101">
        <f>'運営権（例）'!P17</f>
        <v>120</v>
      </c>
      <c r="Q80" s="101">
        <f>'運営権（例）'!Q17</f>
        <v>105</v>
      </c>
      <c r="R80" s="101">
        <f>'運営権（例）'!R17</f>
        <v>90</v>
      </c>
      <c r="S80" s="101">
        <f>'運営権（例）'!S17</f>
        <v>75</v>
      </c>
      <c r="T80" s="101">
        <f>'運営権（例）'!T17</f>
        <v>60</v>
      </c>
      <c r="U80" s="101">
        <f>'運営権（例）'!U17</f>
        <v>45</v>
      </c>
      <c r="V80" s="101">
        <f>'運営権（例）'!V17</f>
        <v>30</v>
      </c>
      <c r="W80" s="101">
        <f>'運営権（例）'!W17</f>
        <v>15</v>
      </c>
      <c r="X80" s="101">
        <f>'運営権（例）'!X17</f>
        <v>0</v>
      </c>
      <c r="Y80" s="13"/>
      <c r="Z80" s="13"/>
    </row>
    <row r="81" spans="2:26" x14ac:dyDescent="0.15">
      <c r="B81" s="87"/>
      <c r="C81" s="90" t="s">
        <v>84</v>
      </c>
      <c r="D81" s="74"/>
      <c r="E81" s="114"/>
      <c r="F81" s="114"/>
      <c r="G81" s="114"/>
      <c r="H81" s="114"/>
      <c r="I81" s="114"/>
      <c r="J81" s="114"/>
      <c r="K81" s="114"/>
      <c r="L81" s="114"/>
      <c r="M81" s="114"/>
      <c r="N81" s="114"/>
      <c r="O81" s="114"/>
      <c r="P81" s="114"/>
      <c r="Q81" s="114"/>
      <c r="R81" s="114"/>
      <c r="S81" s="114"/>
      <c r="T81" s="114"/>
      <c r="U81" s="114"/>
      <c r="V81" s="114"/>
      <c r="W81" s="114"/>
      <c r="X81" s="114"/>
      <c r="Y81" s="13"/>
      <c r="Z81" s="13"/>
    </row>
    <row r="82" spans="2:26" x14ac:dyDescent="0.15">
      <c r="B82" s="98" t="s">
        <v>46</v>
      </c>
      <c r="C82" s="86"/>
      <c r="D82" s="73"/>
      <c r="E82" s="99">
        <f>SUM(E83:E85)</f>
        <v>561.06592472874468</v>
      </c>
      <c r="F82" s="99">
        <f t="shared" ref="F82:X82" si="34">SUM(F83:F85)</f>
        <v>718.62121503346998</v>
      </c>
      <c r="G82" s="99">
        <f t="shared" si="34"/>
        <v>872.66587091417546</v>
      </c>
      <c r="H82" s="99">
        <f t="shared" si="34"/>
        <v>1023.1998923708613</v>
      </c>
      <c r="I82" s="99">
        <f t="shared" si="34"/>
        <v>1170.2232794035276</v>
      </c>
      <c r="J82" s="99">
        <f t="shared" si="34"/>
        <v>1313.7360320121743</v>
      </c>
      <c r="K82" s="99">
        <f t="shared" si="34"/>
        <v>1453.7381501968014</v>
      </c>
      <c r="L82" s="99">
        <f t="shared" si="34"/>
        <v>1590.2296339574089</v>
      </c>
      <c r="M82" s="99">
        <f t="shared" si="34"/>
        <v>1719.8542282939968</v>
      </c>
      <c r="N82" s="99">
        <f t="shared" si="34"/>
        <v>1834.6175868095063</v>
      </c>
      <c r="O82" s="99">
        <f t="shared" si="34"/>
        <v>1944.9538577759961</v>
      </c>
      <c r="P82" s="99">
        <f t="shared" si="34"/>
        <v>2051.4821561934664</v>
      </c>
      <c r="Q82" s="99">
        <f t="shared" si="34"/>
        <v>2154.2024820619172</v>
      </c>
      <c r="R82" s="99">
        <f t="shared" si="34"/>
        <v>2251.811435381348</v>
      </c>
      <c r="S82" s="99">
        <f t="shared" si="34"/>
        <v>2344.9607161517597</v>
      </c>
      <c r="T82" s="99">
        <f t="shared" si="34"/>
        <v>2432.9986243731514</v>
      </c>
      <c r="U82" s="99">
        <f t="shared" si="34"/>
        <v>2517.4023467121901</v>
      </c>
      <c r="V82" s="99">
        <f t="shared" si="34"/>
        <v>2597.2798687938762</v>
      </c>
      <c r="W82" s="99">
        <f t="shared" si="34"/>
        <v>2662.8782126035035</v>
      </c>
      <c r="X82" s="99">
        <f t="shared" si="34"/>
        <v>2725.8371714131308</v>
      </c>
    </row>
    <row r="83" spans="2:26" x14ac:dyDescent="0.15">
      <c r="B83" s="87"/>
      <c r="C83" s="88" t="s">
        <v>47</v>
      </c>
      <c r="D83" s="94"/>
      <c r="E83" s="110">
        <v>400</v>
      </c>
      <c r="F83" s="110">
        <f>E83</f>
        <v>400</v>
      </c>
      <c r="G83" s="110">
        <f t="shared" ref="G83:X83" si="35">F83</f>
        <v>400</v>
      </c>
      <c r="H83" s="110">
        <f t="shared" si="35"/>
        <v>400</v>
      </c>
      <c r="I83" s="110">
        <f t="shared" si="35"/>
        <v>400</v>
      </c>
      <c r="J83" s="110">
        <f t="shared" si="35"/>
        <v>400</v>
      </c>
      <c r="K83" s="110">
        <f t="shared" si="35"/>
        <v>400</v>
      </c>
      <c r="L83" s="110">
        <f t="shared" si="35"/>
        <v>400</v>
      </c>
      <c r="M83" s="110">
        <f t="shared" si="35"/>
        <v>400</v>
      </c>
      <c r="N83" s="110">
        <f t="shared" si="35"/>
        <v>400</v>
      </c>
      <c r="O83" s="110">
        <f t="shared" si="35"/>
        <v>400</v>
      </c>
      <c r="P83" s="110">
        <f t="shared" si="35"/>
        <v>400</v>
      </c>
      <c r="Q83" s="110">
        <f t="shared" si="35"/>
        <v>400</v>
      </c>
      <c r="R83" s="110">
        <f t="shared" si="35"/>
        <v>400</v>
      </c>
      <c r="S83" s="110">
        <f t="shared" si="35"/>
        <v>400</v>
      </c>
      <c r="T83" s="110">
        <f t="shared" si="35"/>
        <v>400</v>
      </c>
      <c r="U83" s="110">
        <f t="shared" si="35"/>
        <v>400</v>
      </c>
      <c r="V83" s="110">
        <f t="shared" si="35"/>
        <v>400</v>
      </c>
      <c r="W83" s="110">
        <f t="shared" si="35"/>
        <v>400</v>
      </c>
      <c r="X83" s="110">
        <f t="shared" si="35"/>
        <v>400</v>
      </c>
    </row>
    <row r="84" spans="2:26" x14ac:dyDescent="0.15">
      <c r="B84" s="87"/>
      <c r="C84" s="90" t="s">
        <v>73</v>
      </c>
      <c r="D84" s="74"/>
      <c r="E84" s="101">
        <f>SUM($E39:E39)</f>
        <v>161.06592472874473</v>
      </c>
      <c r="F84" s="101">
        <f>SUM($E39:F39)</f>
        <v>318.62121503346992</v>
      </c>
      <c r="G84" s="101">
        <f>SUM($E39:G39)</f>
        <v>472.66587091417551</v>
      </c>
      <c r="H84" s="101">
        <f>SUM($E39:H39)</f>
        <v>623.19989237086133</v>
      </c>
      <c r="I84" s="101">
        <f>SUM($E39:I39)</f>
        <v>770.22327940352761</v>
      </c>
      <c r="J84" s="101">
        <f>SUM($E39:J39)</f>
        <v>913.73603201217429</v>
      </c>
      <c r="K84" s="101">
        <f>SUM($E39:K39)</f>
        <v>1053.7381501968014</v>
      </c>
      <c r="L84" s="101">
        <f>SUM($E39:L39)</f>
        <v>1190.2296339574089</v>
      </c>
      <c r="M84" s="101">
        <f>SUM($E39:M39)</f>
        <v>1319.8542282939968</v>
      </c>
      <c r="N84" s="101">
        <f>SUM($E39:N39)</f>
        <v>1434.6175868095063</v>
      </c>
      <c r="O84" s="101">
        <f>SUM($E39:O39)</f>
        <v>1544.9538577759961</v>
      </c>
      <c r="P84" s="101">
        <f>SUM($E39:P39)</f>
        <v>1651.4821561934664</v>
      </c>
      <c r="Q84" s="101">
        <f>SUM($E39:Q39)</f>
        <v>1754.202482061917</v>
      </c>
      <c r="R84" s="101">
        <f>SUM($E39:R39)</f>
        <v>1851.811435381348</v>
      </c>
      <c r="S84" s="101">
        <f>SUM($E39:S39)</f>
        <v>1944.9607161517595</v>
      </c>
      <c r="T84" s="101">
        <f>SUM($E39:T39)</f>
        <v>2032.9986243731514</v>
      </c>
      <c r="U84" s="101">
        <f>SUM($E39:U39)</f>
        <v>2117.4023467121901</v>
      </c>
      <c r="V84" s="101">
        <f>SUM($E39:V39)</f>
        <v>2197.2798687938762</v>
      </c>
      <c r="W84" s="101">
        <f>SUM($E39:W39)</f>
        <v>2262.8782126035035</v>
      </c>
      <c r="X84" s="101">
        <f>SUM($E39:X39)</f>
        <v>2325.8371714131308</v>
      </c>
    </row>
    <row r="85" spans="2:26" x14ac:dyDescent="0.15">
      <c r="B85" s="87"/>
      <c r="C85" s="90"/>
      <c r="D85" s="74"/>
      <c r="E85" s="111"/>
      <c r="F85" s="111"/>
      <c r="G85" s="111"/>
      <c r="H85" s="111"/>
      <c r="I85" s="111"/>
      <c r="J85" s="111"/>
      <c r="K85" s="111"/>
      <c r="L85" s="111"/>
      <c r="M85" s="111"/>
      <c r="N85" s="111"/>
      <c r="O85" s="111"/>
      <c r="P85" s="111"/>
      <c r="Q85" s="111"/>
      <c r="R85" s="111"/>
      <c r="S85" s="111"/>
      <c r="T85" s="111"/>
      <c r="U85" s="111"/>
      <c r="V85" s="111"/>
      <c r="W85" s="111"/>
      <c r="X85" s="111"/>
      <c r="Y85" s="13"/>
      <c r="Z85" s="13"/>
    </row>
    <row r="86" spans="2:26" x14ac:dyDescent="0.15">
      <c r="B86" s="33" t="s">
        <v>48</v>
      </c>
      <c r="C86" s="91"/>
      <c r="D86" s="66"/>
      <c r="E86" s="103">
        <f>SUM(E78,E82)</f>
        <v>846.06592472874468</v>
      </c>
      <c r="F86" s="103">
        <f t="shared" ref="F86:X86" si="36">SUM(F78,F82)</f>
        <v>988.62121503346998</v>
      </c>
      <c r="G86" s="103">
        <f t="shared" si="36"/>
        <v>1127.6658709141755</v>
      </c>
      <c r="H86" s="103">
        <f t="shared" si="36"/>
        <v>1263.1998923708613</v>
      </c>
      <c r="I86" s="103">
        <f t="shared" si="36"/>
        <v>1395.2232794035276</v>
      </c>
      <c r="J86" s="103">
        <f t="shared" si="36"/>
        <v>1523.7360320121743</v>
      </c>
      <c r="K86" s="103">
        <f t="shared" si="36"/>
        <v>1648.7381501968014</v>
      </c>
      <c r="L86" s="103">
        <f t="shared" si="36"/>
        <v>1770.2296339574089</v>
      </c>
      <c r="M86" s="103">
        <f t="shared" si="36"/>
        <v>1884.8542282939968</v>
      </c>
      <c r="N86" s="103">
        <f t="shared" si="36"/>
        <v>1984.6175868095063</v>
      </c>
      <c r="O86" s="103">
        <f t="shared" si="36"/>
        <v>2079.9538577759959</v>
      </c>
      <c r="P86" s="103">
        <f t="shared" si="36"/>
        <v>2171.4821561934664</v>
      </c>
      <c r="Q86" s="103">
        <f t="shared" si="36"/>
        <v>2259.2024820619172</v>
      </c>
      <c r="R86" s="103">
        <f t="shared" si="36"/>
        <v>2341.811435381348</v>
      </c>
      <c r="S86" s="103">
        <f t="shared" si="36"/>
        <v>2419.9607161517597</v>
      </c>
      <c r="T86" s="103">
        <f t="shared" si="36"/>
        <v>2492.9986243731514</v>
      </c>
      <c r="U86" s="103">
        <f t="shared" si="36"/>
        <v>2562.4023467121901</v>
      </c>
      <c r="V86" s="103">
        <f t="shared" si="36"/>
        <v>2627.2798687938762</v>
      </c>
      <c r="W86" s="103">
        <f t="shared" si="36"/>
        <v>2677.8782126035035</v>
      </c>
      <c r="X86" s="103">
        <f t="shared" si="36"/>
        <v>2725.8371714131308</v>
      </c>
    </row>
    <row r="87" spans="2:26" x14ac:dyDescent="0.15">
      <c r="B87" s="116" t="s">
        <v>125</v>
      </c>
      <c r="C87" s="91"/>
      <c r="D87" s="66"/>
      <c r="E87" s="103">
        <f>E73-E86</f>
        <v>0</v>
      </c>
      <c r="F87" s="103">
        <f t="shared" ref="F87:W87" si="37">F73-F86</f>
        <v>0</v>
      </c>
      <c r="G87" s="103">
        <f t="shared" si="37"/>
        <v>0</v>
      </c>
      <c r="H87" s="103">
        <f t="shared" si="37"/>
        <v>0</v>
      </c>
      <c r="I87" s="103">
        <f t="shared" si="37"/>
        <v>0</v>
      </c>
      <c r="J87" s="103">
        <f t="shared" si="37"/>
        <v>0</v>
      </c>
      <c r="K87" s="103">
        <f t="shared" si="37"/>
        <v>0</v>
      </c>
      <c r="L87" s="103">
        <f t="shared" si="37"/>
        <v>0</v>
      </c>
      <c r="M87" s="103">
        <f t="shared" si="37"/>
        <v>0</v>
      </c>
      <c r="N87" s="103">
        <f t="shared" si="37"/>
        <v>0</v>
      </c>
      <c r="O87" s="103">
        <f t="shared" si="37"/>
        <v>0</v>
      </c>
      <c r="P87" s="103">
        <f t="shared" si="37"/>
        <v>0</v>
      </c>
      <c r="Q87" s="103">
        <f t="shared" si="37"/>
        <v>0</v>
      </c>
      <c r="R87" s="103">
        <f t="shared" si="37"/>
        <v>0</v>
      </c>
      <c r="S87" s="103">
        <f t="shared" si="37"/>
        <v>0</v>
      </c>
      <c r="T87" s="103">
        <f t="shared" si="37"/>
        <v>0</v>
      </c>
      <c r="U87" s="103">
        <f t="shared" si="37"/>
        <v>0</v>
      </c>
      <c r="V87" s="103">
        <f t="shared" si="37"/>
        <v>0</v>
      </c>
      <c r="W87" s="103">
        <f t="shared" si="37"/>
        <v>0</v>
      </c>
      <c r="X87" s="103">
        <f>X73-X86</f>
        <v>0</v>
      </c>
    </row>
  </sheetData>
  <mergeCells count="2">
    <mergeCell ref="C50:D50"/>
    <mergeCell ref="C51:D51"/>
  </mergeCells>
  <phoneticPr fontId="3"/>
  <pageMargins left="0.70866141732283472" right="0.70866141732283472" top="0.74803149606299213" bottom="0.74803149606299213" header="0.31496062992125984" footer="0.31496062992125984"/>
  <pageSetup paperSize="8" scale="6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8</vt:i4>
      </vt:variant>
    </vt:vector>
  </HeadingPairs>
  <TitlesOfParts>
    <vt:vector size="20" baseType="lpstr">
      <vt:lpstr>＜入力フォーム＞</vt:lpstr>
      <vt:lpstr>表紙</vt:lpstr>
      <vt:lpstr>財務三表</vt:lpstr>
      <vt:lpstr>主要工事一覧</vt:lpstr>
      <vt:lpstr>改築</vt:lpstr>
      <vt:lpstr>運営権</vt:lpstr>
      <vt:lpstr>＜入力例＞</vt:lpstr>
      <vt:lpstr>表紙（例）</vt:lpstr>
      <vt:lpstr>財務三表（例）</vt:lpstr>
      <vt:lpstr>主要工事一覧（例）</vt:lpstr>
      <vt:lpstr>改築（例）</vt:lpstr>
      <vt:lpstr>運営権（例）</vt:lpstr>
      <vt:lpstr>運営権!Print_Area</vt:lpstr>
      <vt:lpstr>'運営権（例）'!Print_Area</vt:lpstr>
      <vt:lpstr>改築!Print_Area</vt:lpstr>
      <vt:lpstr>'改築（例）'!Print_Area</vt:lpstr>
      <vt:lpstr>主要工事一覧!Print_Area</vt:lpstr>
      <vt:lpstr>'主要工事一覧（例）'!Print_Area</vt:lpstr>
      <vt:lpstr>表紙!Print_Area</vt:lpstr>
      <vt:lpstr>'表紙（例）'!Print_Area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2016-05-30T02:29:16Z</cp:lastPrinted>
  <dcterms:created xsi:type="dcterms:W3CDTF">2015-09-25T04:29:59Z</dcterms:created>
  <dcterms:modified xsi:type="dcterms:W3CDTF">2016-05-30T12:23:13Z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leName">
    <vt:lpwstr/>
  </property>
</Properties>
</file>