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FasjdCqQXwy78ZcAfAmfDFgyTn3pGf+FH1zfUhTXj4GeYehbjnP/1Ut10s3UgQRa8COMuxYS8/n1Ekwr8VSibw==" workbookSaltValue="pyy75SOQPB8a7g6AS7icgQ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BZ76" i="4" l="1"/>
  <c r="MI76" i="4"/>
  <c r="HJ51" i="4"/>
  <c r="MA30" i="4"/>
  <c r="IT76" i="4"/>
  <c r="CS51" i="4"/>
  <c r="HJ30" i="4"/>
  <c r="MA51" i="4"/>
  <c r="CS30" i="4"/>
  <c r="C11" i="5"/>
  <c r="D11" i="5"/>
  <c r="E11" i="5"/>
  <c r="B11" i="5"/>
  <c r="BZ30" i="4" l="1"/>
  <c r="BK76" i="4"/>
  <c r="LH51" i="4"/>
  <c r="LH30" i="4"/>
  <c r="LT76" i="4"/>
  <c r="GQ51" i="4"/>
  <c r="IE76" i="4"/>
  <c r="BZ51" i="4"/>
  <c r="GQ30" i="4"/>
  <c r="HP76" i="4"/>
  <c r="BG30" i="4"/>
  <c r="FX30" i="4"/>
  <c r="AV76" i="4"/>
  <c r="KO51" i="4"/>
  <c r="LE76" i="4"/>
  <c r="FX51" i="4"/>
  <c r="KO30" i="4"/>
  <c r="BG51" i="4"/>
  <c r="KP76" i="4"/>
  <c r="FE51" i="4"/>
  <c r="HA76" i="4"/>
  <c r="AN51" i="4"/>
  <c r="FE30" i="4"/>
  <c r="AN30" i="4"/>
  <c r="JV30" i="4"/>
  <c r="AG76" i="4"/>
  <c r="JV51" i="4"/>
  <c r="R76" i="4"/>
  <c r="KA76" i="4"/>
  <c r="EL51" i="4"/>
  <c r="JC30" i="4"/>
  <c r="JC51" i="4"/>
  <c r="GL76" i="4"/>
  <c r="U51" i="4"/>
  <c r="EL30" i="4"/>
  <c r="U30" i="4"/>
</calcChain>
</file>

<file path=xl/sharedStrings.xml><?xml version="1.0" encoding="utf-8"?>
<sst xmlns="http://schemas.openxmlformats.org/spreadsheetml/2006/main" count="278" uniqueCount="126">
  <si>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</si>
  <si>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</si>
  <si>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</si>
  <si>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</si>
  <si>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</si>
  <si>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</si>
  <si>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</si>
  <si>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</si>
  <si>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</si>
  <si>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</si>
  <si>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</si>
  <si>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</si>
  <si>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</si>
  <si>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</si>
  <si>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</si>
  <si>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</si>
  <si>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</si>
  <si>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</si>
  <si>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</si>
  <si>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</si>
  <si>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</si>
  <si>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</si>
  <si>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</si>
  <si>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</si>
  <si>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</si>
  <si>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</si>
  <si>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</si>
  <si>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</si>
  <si>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</si>
  <si>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</si>
  <si>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</si>
  <si>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</si>
  <si>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</si>
  <si>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</si>
  <si>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</si>
  <si>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</si>
  <si>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</si>
  <si>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</si>
  <si>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</si>
  <si>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</si>
  <si>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</si>
  <si>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</si>
  <si>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</si>
  <si>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</si>
  <si>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</si>
  <si>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</si>
  <si>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</si>
  <si>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</si>
  <si>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</si>
  <si>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</si>
  <si>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</si>
  <si>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</si>
  <si>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</si>
  <si>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</si>
  <si>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</si>
  <si>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</si>
  <si>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</si>
  <si>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</si>
  <si>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</si>
  <si>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</si>
  <si>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</si>
  <si>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</si>
  <si>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</si>
  <si>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</si>
  <si>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</si>
  <si>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</si>
  <si>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</si>
  <si>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</si>
  <si>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</si>
  <si>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</si>
  <si>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</si>
  <si>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</si>
  <si>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</si>
  <si>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</si>
  <si>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</si>
  <si>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</si>
  <si>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</si>
  <si>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</si>
  <si>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</si>
  <si>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</si>
  <si>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</si>
  <si>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</si>
  <si>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</si>
  <si>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</si>
  <si>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</si>
  <si>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</si>
  <si>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</si>
  <si>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</si>
  <si>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</si>
  <si>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</si>
  <si>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</si>
  <si>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</si>
  <si>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</si>
  <si>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</si>
  <si>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</si>
  <si>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</si>
  <si>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</si>
  <si>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</si>
  <si>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</si>
  <si>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</si>
  <si>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</si>
  <si>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</si>
  <si>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</si>
  <si>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</si>
  <si>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静岡県　浜松市</t>
  </si>
  <si>
    <t>新川北駐車場</t>
  </si>
  <si>
    <t>法非適用</t>
  </si>
  <si>
    <t>駐車場整備事業</t>
  </si>
  <si>
    <t>-</t>
  </si>
  <si>
    <t>Ａ３Ｂ２</t>
  </si>
  <si>
    <t>非設置</t>
  </si>
  <si>
    <t>該当数値なし</t>
  </si>
  <si>
    <t>届出駐車場</t>
  </si>
  <si>
    <t>広場式</t>
  </si>
  <si>
    <t>公共施設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</si>
  <si>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</si>
  <si>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</si>
  <si>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</si>
  <si>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</si>
  <si>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</si>
  <si>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</si>
  <si>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</si>
  <si>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本駐車場は収容台数40台の小規模な無人の平面駐車場である。そのため、事業規模が小さく、小額の修繕工事であっても経営指標への影響が大きいため、年度間で指標に増減が生じているものの、一貫して他会計補助金を要しておらず独立採算制を保っており、概ね順調に運営されているものと考える。</t>
    <rPh sb="1" eb="2">
      <t>ホン</t>
    </rPh>
    <rPh sb="2" eb="4">
      <t>チュウシャ</t>
    </rPh>
    <rPh sb="4" eb="5">
      <t>ジョウ</t>
    </rPh>
    <rPh sb="6" eb="8">
      <t>シュウヨウ</t>
    </rPh>
    <rPh sb="8" eb="10">
      <t>ダイスウ</t>
    </rPh>
    <rPh sb="12" eb="13">
      <t>ダイ</t>
    </rPh>
    <rPh sb="14" eb="17">
      <t>ショウキボ</t>
    </rPh>
    <rPh sb="18" eb="20">
      <t>ムジン</t>
    </rPh>
    <rPh sb="21" eb="23">
      <t>ヘイメン</t>
    </rPh>
    <rPh sb="23" eb="26">
      <t>チュウシャジョウ</t>
    </rPh>
    <rPh sb="35" eb="37">
      <t>ジギョウ</t>
    </rPh>
    <rPh sb="37" eb="39">
      <t>キボ</t>
    </rPh>
    <rPh sb="40" eb="41">
      <t>チイ</t>
    </rPh>
    <rPh sb="44" eb="46">
      <t>ショウガク</t>
    </rPh>
    <rPh sb="47" eb="49">
      <t>シュウゼン</t>
    </rPh>
    <rPh sb="49" eb="51">
      <t>コウジ</t>
    </rPh>
    <rPh sb="56" eb="58">
      <t>ケイエイ</t>
    </rPh>
    <rPh sb="58" eb="60">
      <t>シヒョウ</t>
    </rPh>
    <rPh sb="62" eb="64">
      <t>エイキョウ</t>
    </rPh>
    <rPh sb="65" eb="66">
      <t>オオ</t>
    </rPh>
    <rPh sb="71" eb="73">
      <t>ネンド</t>
    </rPh>
    <rPh sb="73" eb="74">
      <t>カン</t>
    </rPh>
    <rPh sb="75" eb="77">
      <t>シヒョウ</t>
    </rPh>
    <rPh sb="78" eb="80">
      <t>ゾウゲン</t>
    </rPh>
    <rPh sb="81" eb="82">
      <t>ショウ</t>
    </rPh>
    <rPh sb="90" eb="92">
      <t>イッカン</t>
    </rPh>
    <rPh sb="94" eb="95">
      <t>ホカ</t>
    </rPh>
    <rPh sb="95" eb="97">
      <t>カイケイ</t>
    </rPh>
    <rPh sb="97" eb="100">
      <t>ホジョキン</t>
    </rPh>
    <rPh sb="101" eb="102">
      <t>ヨウ</t>
    </rPh>
    <rPh sb="107" eb="109">
      <t>ドクリツ</t>
    </rPh>
    <rPh sb="109" eb="111">
      <t>サイサン</t>
    </rPh>
    <rPh sb="111" eb="112">
      <t>セイ</t>
    </rPh>
    <rPh sb="113" eb="114">
      <t>タモ</t>
    </rPh>
    <rPh sb="119" eb="120">
      <t>オオム</t>
    </rPh>
    <rPh sb="121" eb="123">
      <t>ジュンチョウ</t>
    </rPh>
    <rPh sb="124" eb="126">
      <t>ウンエイ</t>
    </rPh>
    <rPh sb="134" eb="135">
      <t>カンガ</t>
    </rPh>
    <phoneticPr fontId="5"/>
  </si>
  <si>
    <t xml:space="preserve"> 本駐車場は、河川上の平面駐車場であるため、⑦敷地の地価はない。また、企業債もない。</t>
    <rPh sb="1" eb="2">
      <t>ホン</t>
    </rPh>
    <rPh sb="2" eb="4">
      <t>チュウシャ</t>
    </rPh>
    <rPh sb="4" eb="5">
      <t>ジョウ</t>
    </rPh>
    <rPh sb="7" eb="9">
      <t>カセン</t>
    </rPh>
    <rPh sb="9" eb="10">
      <t>ジョウ</t>
    </rPh>
    <rPh sb="11" eb="13">
      <t>ヘイメン</t>
    </rPh>
    <rPh sb="13" eb="16">
      <t>チュウシャジョウ</t>
    </rPh>
    <rPh sb="23" eb="25">
      <t>シキチ</t>
    </rPh>
    <rPh sb="26" eb="28">
      <t>チカ</t>
    </rPh>
    <rPh sb="35" eb="37">
      <t>キギョウ</t>
    </rPh>
    <rPh sb="37" eb="38">
      <t>サイ</t>
    </rPh>
    <phoneticPr fontId="5"/>
  </si>
  <si>
    <t>　本駐車場の周辺にはコインパーキングが複数あり、利用状況は周辺の開発工事の車両により変動する。近年⑪稼働率は順調に推移している。</t>
    <rPh sb="1" eb="2">
      <t>ホン</t>
    </rPh>
    <rPh sb="2" eb="4">
      <t>チュウシャ</t>
    </rPh>
    <rPh sb="4" eb="5">
      <t>ジョウ</t>
    </rPh>
    <rPh sb="6" eb="8">
      <t>シュウヘン</t>
    </rPh>
    <rPh sb="19" eb="21">
      <t>フクスウ</t>
    </rPh>
    <rPh sb="24" eb="26">
      <t>リヨウ</t>
    </rPh>
    <rPh sb="26" eb="28">
      <t>ジョウキョウ</t>
    </rPh>
    <rPh sb="29" eb="31">
      <t>シュウヘン</t>
    </rPh>
    <rPh sb="32" eb="34">
      <t>カイハツ</t>
    </rPh>
    <rPh sb="34" eb="36">
      <t>コウジ</t>
    </rPh>
    <rPh sb="37" eb="39">
      <t>シャリョウ</t>
    </rPh>
    <rPh sb="42" eb="44">
      <t>ヘンドウ</t>
    </rPh>
    <rPh sb="47" eb="49">
      <t>キンネン</t>
    </rPh>
    <rPh sb="50" eb="52">
      <t>カドウ</t>
    </rPh>
    <rPh sb="52" eb="53">
      <t>リツ</t>
    </rPh>
    <rPh sb="54" eb="56">
      <t>ジュンチョウ</t>
    </rPh>
    <rPh sb="57" eb="59">
      <t>スイイ</t>
    </rPh>
    <phoneticPr fontId="5"/>
  </si>
  <si>
    <t>　無人の平面駐車場であり、多額の管理費用を要しないため経営上は良好な状況であるが、他の駐車場とあわせて駐車場の需給バランスを調査し、公の駐車場としての必要性・あり方について検討し、今後の方針を決定する。</t>
    <rPh sb="1" eb="3">
      <t>ムジン</t>
    </rPh>
    <rPh sb="4" eb="6">
      <t>ヘイメン</t>
    </rPh>
    <rPh sb="6" eb="9">
      <t>チュウシャジョウ</t>
    </rPh>
    <rPh sb="13" eb="15">
      <t>タガク</t>
    </rPh>
    <rPh sb="16" eb="18">
      <t>カンリ</t>
    </rPh>
    <rPh sb="18" eb="20">
      <t>ヒヨウ</t>
    </rPh>
    <rPh sb="21" eb="22">
      <t>ヨウ</t>
    </rPh>
    <rPh sb="27" eb="29">
      <t>ケイエイ</t>
    </rPh>
    <rPh sb="29" eb="30">
      <t>ジョウ</t>
    </rPh>
    <rPh sb="31" eb="33">
      <t>リョウコウ</t>
    </rPh>
    <rPh sb="34" eb="36">
      <t>ジョウキョウ</t>
    </rPh>
    <rPh sb="41" eb="42">
      <t>タ</t>
    </rPh>
    <rPh sb="43" eb="46">
      <t>チュウシャジョウ</t>
    </rPh>
    <rPh sb="51" eb="54">
      <t>チュウシャジョウ</t>
    </rPh>
    <rPh sb="55" eb="57">
      <t>ジュキュウ</t>
    </rPh>
    <rPh sb="62" eb="64">
      <t>チョウサ</t>
    </rPh>
    <rPh sb="66" eb="67">
      <t>オオヤケ</t>
    </rPh>
    <rPh sb="68" eb="71">
      <t>チュウシャジョウ</t>
    </rPh>
    <rPh sb="75" eb="78">
      <t>ヒツヨウセイ</t>
    </rPh>
    <rPh sb="81" eb="82">
      <t>カタ</t>
    </rPh>
    <rPh sb="86" eb="88">
      <t>ケントウ</t>
    </rPh>
    <rPh sb="90" eb="92">
      <t>コンゴ</t>
    </rPh>
    <rPh sb="93" eb="95">
      <t>ホウシン</t>
    </rPh>
    <rPh sb="96" eb="98">
      <t>ケッテイ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</si>
</sst>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290.7</c:v>
                </c:pt>
                <c:pt idx="1">
                  <c:v>241.2</c:v>
                </c:pt>
                <c:pt idx="2">
                  <c:v>293.2</c:v>
                </c:pt>
                <c:pt idx="3">
                  <c:v>396.9</c:v>
                </c:pt>
                <c:pt idx="4">
                  <c:v>199.1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C7B-4C35-9A2A-06208BAB2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691456"/>
        <c:axId val="260693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443.6</c:v>
                </c:pt>
                <c:pt idx="1">
                  <c:v>355.6</c:v>
                </c:pt>
                <c:pt idx="2">
                  <c:v>358.6</c:v>
                </c:pt>
                <c:pt idx="3">
                  <c:v>464.8</c:v>
                </c:pt>
                <c:pt idx="4">
                  <c:v>1721.5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C7B-4C35-9A2A-06208BAB2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691456"/>
        <c:axId val="260693376"/>
      </c:lineChart>
      <c:catAx>
        <c:axId val="260691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0693376"/>
        <c:crosses val="autoZero"/>
        <c:auto val="1"/>
        <c:lblAlgn val="ctr"/>
        <c:lblOffset val="100"/>
        <c:noMultiLvlLbl val="1"/>
      </c:catAx>
      <c:valAx>
        <c:axId val="260693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60691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FDA-486E-B4EC-011AC9039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465600"/>
        <c:axId val="261467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85.4</c:v>
                </c:pt>
                <c:pt idx="1">
                  <c:v>69.900000000000006</c:v>
                </c:pt>
                <c:pt idx="2">
                  <c:v>59.6</c:v>
                </c:pt>
                <c:pt idx="3">
                  <c:v>51.8</c:v>
                </c:pt>
                <c:pt idx="4">
                  <c:v>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DA-486E-B4EC-011AC9039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465600"/>
        <c:axId val="261467520"/>
      </c:lineChart>
      <c:catAx>
        <c:axId val="2614656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1467520"/>
        <c:crosses val="autoZero"/>
        <c:auto val="1"/>
        <c:lblAlgn val="ctr"/>
        <c:lblOffset val="100"/>
        <c:noMultiLvlLbl val="1"/>
      </c:catAx>
      <c:valAx>
        <c:axId val="261467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614656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AE3-48A4-B504-23A3DF1EB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522560"/>
        <c:axId val="261524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AE3-48A4-B504-23A3DF1EB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522560"/>
        <c:axId val="261524480"/>
      </c:lineChart>
      <c:catAx>
        <c:axId val="2615225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1524480"/>
        <c:crosses val="autoZero"/>
        <c:auto val="1"/>
        <c:lblAlgn val="ctr"/>
        <c:lblOffset val="100"/>
        <c:noMultiLvlLbl val="1"/>
      </c:catAx>
      <c:valAx>
        <c:axId val="261524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615225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933-4DAE-A3D8-743FEB83F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563136"/>
        <c:axId val="261565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933-4DAE-A3D8-743FEB83F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563136"/>
        <c:axId val="261565056"/>
      </c:lineChart>
      <c:catAx>
        <c:axId val="261563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1565056"/>
        <c:crosses val="autoZero"/>
        <c:auto val="1"/>
        <c:lblAlgn val="ctr"/>
        <c:lblOffset val="100"/>
        <c:noMultiLvlLbl val="1"/>
      </c:catAx>
      <c:valAx>
        <c:axId val="261565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61563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350-4925-BCF1-28E1C20A3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613440"/>
        <c:axId val="261615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2.2999999999999998</c:v>
                </c:pt>
                <c:pt idx="1">
                  <c:v>2.7</c:v>
                </c:pt>
                <c:pt idx="2">
                  <c:v>2.2999999999999998</c:v>
                </c:pt>
                <c:pt idx="3">
                  <c:v>9.6999999999999993</c:v>
                </c:pt>
                <c:pt idx="4">
                  <c:v>1.3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350-4925-BCF1-28E1C20A3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613440"/>
        <c:axId val="261615616"/>
      </c:lineChart>
      <c:catAx>
        <c:axId val="261613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1615616"/>
        <c:crosses val="autoZero"/>
        <c:auto val="1"/>
        <c:lblAlgn val="ctr"/>
        <c:lblOffset val="100"/>
        <c:noMultiLvlLbl val="1"/>
      </c:catAx>
      <c:valAx>
        <c:axId val="261615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61613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393-446B-8277-35A5F9B86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789568"/>
        <c:axId val="2617958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48</c:v>
                </c:pt>
                <c:pt idx="1">
                  <c:v>54</c:v>
                </c:pt>
                <c:pt idx="2">
                  <c:v>33</c:v>
                </c:pt>
                <c:pt idx="3">
                  <c:v>14</c:v>
                </c:pt>
                <c:pt idx="4">
                  <c:v>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393-446B-8277-35A5F9B86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789568"/>
        <c:axId val="261795840"/>
      </c:lineChart>
      <c:catAx>
        <c:axId val="2617895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1795840"/>
        <c:crosses val="autoZero"/>
        <c:auto val="1"/>
        <c:lblAlgn val="ctr"/>
        <c:lblOffset val="100"/>
        <c:noMultiLvlLbl val="1"/>
      </c:catAx>
      <c:valAx>
        <c:axId val="2617958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617895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157.5</c:v>
                </c:pt>
                <c:pt idx="1">
                  <c:v>227.5</c:v>
                </c:pt>
                <c:pt idx="2">
                  <c:v>250</c:v>
                </c:pt>
                <c:pt idx="3">
                  <c:v>237.5</c:v>
                </c:pt>
                <c:pt idx="4">
                  <c:v>227.5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A5-483C-AEA6-1692EE77F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850624"/>
        <c:axId val="261852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154.1</c:v>
                </c:pt>
                <c:pt idx="1">
                  <c:v>151.6</c:v>
                </c:pt>
                <c:pt idx="2">
                  <c:v>151.19999999999999</c:v>
                </c:pt>
                <c:pt idx="3">
                  <c:v>159.69999999999999</c:v>
                </c:pt>
                <c:pt idx="4">
                  <c:v>176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7A5-483C-AEA6-1692EE77F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850624"/>
        <c:axId val="261852544"/>
      </c:lineChart>
      <c:catAx>
        <c:axId val="261850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1852544"/>
        <c:crosses val="autoZero"/>
        <c:auto val="1"/>
        <c:lblAlgn val="ctr"/>
        <c:lblOffset val="100"/>
        <c:noMultiLvlLbl val="1"/>
      </c:catAx>
      <c:valAx>
        <c:axId val="261852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61850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65.599999999999994</c:v>
                </c:pt>
                <c:pt idx="1">
                  <c:v>58.5</c:v>
                </c:pt>
                <c:pt idx="2">
                  <c:v>34.1</c:v>
                </c:pt>
                <c:pt idx="3">
                  <c:v>296.89999999999998</c:v>
                </c:pt>
                <c:pt idx="4">
                  <c:v>99.1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B6E-4775-8B8A-2F5ED6061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876736"/>
        <c:axId val="261891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33.4</c:v>
                </c:pt>
                <c:pt idx="1">
                  <c:v>32.299999999999997</c:v>
                </c:pt>
                <c:pt idx="2">
                  <c:v>22.3</c:v>
                </c:pt>
                <c:pt idx="3">
                  <c:v>33.6</c:v>
                </c:pt>
                <c:pt idx="4">
                  <c:v>35.299999999999997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B6E-4775-8B8A-2F5ED6061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876736"/>
        <c:axId val="261891200"/>
      </c:lineChart>
      <c:catAx>
        <c:axId val="2618767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1891200"/>
        <c:crosses val="autoZero"/>
        <c:auto val="1"/>
        <c:lblAlgn val="ctr"/>
        <c:lblOffset val="100"/>
        <c:noMultiLvlLbl val="1"/>
      </c:catAx>
      <c:valAx>
        <c:axId val="261891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618767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7671</c:v>
                </c:pt>
                <c:pt idx="1">
                  <c:v>9072</c:v>
                </c:pt>
                <c:pt idx="2">
                  <c:v>11946</c:v>
                </c:pt>
                <c:pt idx="3">
                  <c:v>14563</c:v>
                </c:pt>
                <c:pt idx="4">
                  <c:v>8537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D55-4CEF-8051-86E7317B2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929600"/>
        <c:axId val="261939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9663</c:v>
                </c:pt>
                <c:pt idx="1">
                  <c:v>9019</c:v>
                </c:pt>
                <c:pt idx="2">
                  <c:v>8406</c:v>
                </c:pt>
                <c:pt idx="3">
                  <c:v>7531</c:v>
                </c:pt>
                <c:pt idx="4">
                  <c:v>8442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D55-4CEF-8051-86E7317B2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29600"/>
        <c:axId val="261939968"/>
      </c:lineChart>
      <c:catAx>
        <c:axId val="2619296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1939968"/>
        <c:crosses val="autoZero"/>
        <c:auto val="1"/>
        <c:lblAlgn val="ctr"/>
        <c:lblOffset val="100"/>
        <c:noMultiLvlLbl val="1"/>
      </c:catAx>
      <c:valAx>
        <c:axId val="261939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619296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=""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=""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=""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=""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=""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=""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【14,290】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【425.4】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GB1" zoomScaleNormal="100" zoomScaleSheetLayoutView="70" workbookViewId="0">
      <selection activeCell="ND83" sqref="ND83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81" t="str">
        <f>データ!H6&amp;"　"&amp;データ!I6</f>
        <v>静岡県浜松市　新川北駐車場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データ!J7</f>
        <v>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データ!K7</f>
        <v>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データ!L7</f>
        <v>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データ!M7</f>
        <v>Ａ３Ｂ２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データ!N7</f>
        <v>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データ!S7</f>
        <v>公共施設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データ!T7</f>
        <v>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データ!U7</f>
        <v>1385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10</v>
      </c>
      <c r="NE8" s="9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19</v>
      </c>
      <c r="NE9" s="95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 t="str">
        <f>データ!O7</f>
        <v>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112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データ!Q7</f>
        <v>広場式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データ!R7</f>
        <v>55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データ!V7</f>
        <v>40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データ!W7</f>
        <v>200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データ!X7</f>
        <v>利用料金制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21</v>
      </c>
      <c r="NE10" s="103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122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 t="str">
        <f>データ!$B$11</f>
        <v>H27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 t="str">
        <f>データ!$C$11</f>
        <v>H28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 t="str">
        <f>データ!$D$11</f>
        <v>H29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 t="str">
        <f>データ!$E$11</f>
        <v>H30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 t="str">
        <f>データ!$F$11</f>
        <v>R01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 t="str">
        <f>データ!$B$11</f>
        <v>H27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 t="str">
        <f>データ!$C$11</f>
        <v>H28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 t="str">
        <f>データ!$D$11</f>
        <v>H29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 t="str">
        <f>データ!$E$11</f>
        <v>H30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 t="str">
        <f>データ!$F$11</f>
        <v>R01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 t="str">
        <f>データ!$B$11</f>
        <v>H27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 t="str">
        <f>データ!$C$11</f>
        <v>H28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 t="str">
        <f>データ!$D$11</f>
        <v>H29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 t="str">
        <f>データ!$E$11</f>
        <v>H30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 t="str">
        <f>データ!$F$11</f>
        <v>R01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データ!Y7</f>
        <v>290.7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データ!Z7</f>
        <v>241.2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データ!AA7</f>
        <v>293.2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データ!AB7</f>
        <v>396.9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データ!AC7</f>
        <v>199.1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データ!AJ7</f>
        <v>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データ!AK7</f>
        <v>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データ!AL7</f>
        <v>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データ!AM7</f>
        <v>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データ!AN7</f>
        <v>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データ!DK7</f>
        <v>157.5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データ!DL7</f>
        <v>227.5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データ!DM7</f>
        <v>250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データ!DN7</f>
        <v>237.5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データ!DO7</f>
        <v>227.5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データ!AD7</f>
        <v>443.6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データ!AE7</f>
        <v>355.6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データ!AF7</f>
        <v>358.6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データ!AG7</f>
        <v>464.8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データ!AH7</f>
        <v>1721.5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データ!AO7</f>
        <v>2.2999999999999998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データ!AP7</f>
        <v>2.7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データ!AQ7</f>
        <v>2.2999999999999998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データ!AR7</f>
        <v>9.6999999999999993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データ!AS7</f>
        <v>1.3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データ!DP7</f>
        <v>154.1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データ!DQ7</f>
        <v>151.6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データ!DR7</f>
        <v>151.19999999999999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データ!DS7</f>
        <v>159.69999999999999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データ!DT7</f>
        <v>176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123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30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124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 t="str">
        <f>データ!$B$11</f>
        <v>H27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 t="str">
        <f>データ!$C$11</f>
        <v>H28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 t="str">
        <f>データ!$D$11</f>
        <v>H29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 t="str">
        <f>データ!$E$11</f>
        <v>H30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 t="str">
        <f>データ!$F$11</f>
        <v>R01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 t="str">
        <f>データ!$B$11</f>
        <v>H27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 t="str">
        <f>データ!$C$11</f>
        <v>H28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 t="str">
        <f>データ!$D$11</f>
        <v>H29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 t="str">
        <f>データ!$E$11</f>
        <v>H30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 t="str">
        <f>データ!$F$11</f>
        <v>R01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 t="str">
        <f>データ!$B$11</f>
        <v>H27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 t="str">
        <f>データ!$C$11</f>
        <v>H28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 t="str">
        <f>データ!$D$11</f>
        <v>H29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 t="str">
        <f>データ!$E$11</f>
        <v>H30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 t="str">
        <f>データ!$F$11</f>
        <v>R01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5">
        <f>データ!AU7</f>
        <v>0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データ!AV7</f>
        <v>0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データ!AW7</f>
        <v>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データ!AX7</f>
        <v>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データ!AY7</f>
        <v>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データ!BF7</f>
        <v>65.599999999999994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データ!BG7</f>
        <v>58.5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データ!BH7</f>
        <v>34.1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データ!BI7</f>
        <v>296.89999999999998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データ!BJ7</f>
        <v>99.1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5">
        <f>データ!BQ7</f>
        <v>7671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データ!BR7</f>
        <v>9072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データ!BS7</f>
        <v>11946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データ!BT7</f>
        <v>14563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データ!BU7</f>
        <v>8537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5">
        <f>データ!AZ7</f>
        <v>48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データ!BA7</f>
        <v>54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データ!BB7</f>
        <v>33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データ!BC7</f>
        <v>14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データ!BD7</f>
        <v>4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データ!BK7</f>
        <v>33.4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データ!BL7</f>
        <v>32.299999999999997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データ!BM7</f>
        <v>22.3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データ!BN7</f>
        <v>33.6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データ!BO7</f>
        <v>35.299999999999997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5">
        <f>データ!BV7</f>
        <v>9663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データ!BW7</f>
        <v>9019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データ!BX7</f>
        <v>8406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データ!BY7</f>
        <v>7531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データ!BZ7</f>
        <v>8442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31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6" t="s">
        <v>32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33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125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7">
        <f>データ!CM7</f>
        <v>0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6" t="s">
        <v>34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6" t="str">
        <f>データ!$B$11</f>
        <v>H27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 t="str">
        <f>データ!$C$11</f>
        <v>H28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 t="str">
        <f>データ!$D$11</f>
        <v>H29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 t="str">
        <f>データ!$E$11</f>
        <v>H30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 t="str">
        <f>データ!$F$11</f>
        <v>R01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4"/>
      <c r="CP76" s="4"/>
      <c r="CQ76" s="4"/>
      <c r="CR76" s="4"/>
      <c r="CS76" s="4"/>
      <c r="CT76" s="4"/>
      <c r="CU76" s="4"/>
      <c r="CV76" s="127">
        <f>データ!CN7</f>
        <v>3000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6" t="str">
        <f>データ!$B$11</f>
        <v>H27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 t="str">
        <f>データ!$C$11</f>
        <v>H28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 t="str">
        <f>データ!$D$11</f>
        <v>H29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 t="str">
        <f>データ!$E$11</f>
        <v>H30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 t="str">
        <f>データ!$F$11</f>
        <v>R01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6" t="str">
        <f>データ!$B$11</f>
        <v>H27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 t="str">
        <f>データ!$C$11</f>
        <v>H28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 t="str">
        <f>データ!$D$11</f>
        <v>H29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 t="str">
        <f>データ!$E$11</f>
        <v>H30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 t="str">
        <f>データ!$F$11</f>
        <v>R01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15">
      <c r="A77" s="2"/>
      <c r="B77" s="22"/>
      <c r="C77" s="4"/>
      <c r="D77" s="4"/>
      <c r="E77" s="4"/>
      <c r="F77" s="4"/>
      <c r="I77" s="139" t="s">
        <v>27</v>
      </c>
      <c r="J77" s="139"/>
      <c r="K77" s="139"/>
      <c r="L77" s="139"/>
      <c r="M77" s="139"/>
      <c r="N77" s="139"/>
      <c r="O77" s="139"/>
      <c r="P77" s="139"/>
      <c r="Q77" s="139"/>
      <c r="R77" s="119" t="str">
        <f>データ!CB7</f>
        <v xml:space="preserve">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データ!CC7</f>
        <v xml:space="preserve">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データ!CD7</f>
        <v xml:space="preserve">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データ!CE7</f>
        <v xml:space="preserve">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データ!CF7</f>
        <v xml:space="preserve">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4"/>
      <c r="FZ77" s="4"/>
      <c r="GA77" s="4"/>
      <c r="GB77" s="4"/>
      <c r="GC77" s="139" t="s">
        <v>27</v>
      </c>
      <c r="GD77" s="139"/>
      <c r="GE77" s="139"/>
      <c r="GF77" s="139"/>
      <c r="GG77" s="139"/>
      <c r="GH77" s="139"/>
      <c r="GI77" s="139"/>
      <c r="GJ77" s="139"/>
      <c r="GK77" s="139"/>
      <c r="GL77" s="119" t="str">
        <f>データ!CO7</f>
        <v xml:space="preserve">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データ!CP7</f>
        <v xml:space="preserve">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データ!CQ7</f>
        <v xml:space="preserve">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データ!CR7</f>
        <v xml:space="preserve">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データ!CS7</f>
        <v xml:space="preserve">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39" t="s">
        <v>27</v>
      </c>
      <c r="JS77" s="139"/>
      <c r="JT77" s="139"/>
      <c r="JU77" s="139"/>
      <c r="JV77" s="139"/>
      <c r="JW77" s="139"/>
      <c r="JX77" s="139"/>
      <c r="JY77" s="139"/>
      <c r="JZ77" s="139"/>
      <c r="KA77" s="119">
        <f>データ!CZ7</f>
        <v>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データ!DA7</f>
        <v>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データ!DB7</f>
        <v>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データ!DC7</f>
        <v>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データ!DD7</f>
        <v>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15">
      <c r="A78" s="2"/>
      <c r="B78" s="22"/>
      <c r="C78" s="4"/>
      <c r="D78" s="4"/>
      <c r="E78" s="4"/>
      <c r="F78" s="4"/>
      <c r="I78" s="139" t="s">
        <v>29</v>
      </c>
      <c r="J78" s="139"/>
      <c r="K78" s="139"/>
      <c r="L78" s="139"/>
      <c r="M78" s="139"/>
      <c r="N78" s="139"/>
      <c r="O78" s="139"/>
      <c r="P78" s="139"/>
      <c r="Q78" s="139"/>
      <c r="R78" s="119" t="str">
        <f>データ!CG7</f>
        <v xml:space="preserve">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データ!CH7</f>
        <v xml:space="preserve">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データ!CI7</f>
        <v xml:space="preserve">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データ!CJ7</f>
        <v xml:space="preserve">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データ!CK7</f>
        <v xml:space="preserve">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4"/>
      <c r="FZ78" s="4"/>
      <c r="GA78" s="4"/>
      <c r="GB78" s="4"/>
      <c r="GC78" s="139" t="s">
        <v>29</v>
      </c>
      <c r="GD78" s="139"/>
      <c r="GE78" s="139"/>
      <c r="GF78" s="139"/>
      <c r="GG78" s="139"/>
      <c r="GH78" s="139"/>
      <c r="GI78" s="139"/>
      <c r="GJ78" s="139"/>
      <c r="GK78" s="139"/>
      <c r="GL78" s="119" t="str">
        <f>データ!CT7</f>
        <v xml:space="preserve">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データ!CU7</f>
        <v xml:space="preserve">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データ!CV7</f>
        <v xml:space="preserve">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データ!CW7</f>
        <v xml:space="preserve">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データ!CX7</f>
        <v xml:space="preserve">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39" t="s">
        <v>29</v>
      </c>
      <c r="JS78" s="139"/>
      <c r="JT78" s="139"/>
      <c r="JU78" s="139"/>
      <c r="JV78" s="139"/>
      <c r="JW78" s="139"/>
      <c r="JX78" s="139"/>
      <c r="JY78" s="139"/>
      <c r="JZ78" s="139"/>
      <c r="KA78" s="119">
        <f>データ!DE7</f>
        <v>85.4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データ!DF7</f>
        <v>69.900000000000006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データ!DG7</f>
        <v>59.6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データ!DH7</f>
        <v>51.8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データ!DI7</f>
        <v>51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【619.1】</v>
      </c>
      <c r="C88" s="46" t="str">
        <f>データ!AT6</f>
        <v>【2.3】</v>
      </c>
      <c r="D88" s="46" t="str">
        <f>データ!BE6</f>
        <v>【17】</v>
      </c>
      <c r="E88" s="46" t="str">
        <f>データ!DU6</f>
        <v>【205.9】</v>
      </c>
      <c r="F88" s="46" t="str">
        <f>データ!BP6</f>
        <v>【20.8】</v>
      </c>
      <c r="G88" s="46" t="str">
        <f>データ!CA6</f>
        <v>【14,290】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【425.4】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Ne7vlP84YwIyBB2/jT2nPcvpLPNbFToza85wSuFVWlasJPutQ71VHwLYXVz55pE7c87TGMX3XkkBzlujn8Go/w==" saltValue="YVi4Zj6gQHLGMUQsagPqAg==" spinCount="100000" sheet="1" objects="1" scenarios="1" formatCells="0" formatColumns="0" formatRows="0"/>
  <mergeCells count="204"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69</v>
      </c>
      <c r="CN4" s="149" t="s">
        <v>70</v>
      </c>
      <c r="CO4" s="140" t="s">
        <v>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89</v>
      </c>
      <c r="AK5" s="59" t="s">
        <v>90</v>
      </c>
      <c r="AL5" s="59" t="s">
        <v>91</v>
      </c>
      <c r="AM5" s="59" t="s">
        <v>92</v>
      </c>
      <c r="AN5" s="59" t="s">
        <v>93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89</v>
      </c>
      <c r="AV5" s="59" t="s">
        <v>90</v>
      </c>
      <c r="AW5" s="59" t="s">
        <v>91</v>
      </c>
      <c r="AX5" s="59" t="s">
        <v>92</v>
      </c>
      <c r="AY5" s="59" t="s">
        <v>93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89</v>
      </c>
      <c r="BG5" s="59" t="s">
        <v>90</v>
      </c>
      <c r="BH5" s="59" t="s">
        <v>91</v>
      </c>
      <c r="BI5" s="59" t="s">
        <v>92</v>
      </c>
      <c r="BJ5" s="59" t="s">
        <v>93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89</v>
      </c>
      <c r="BR5" s="59" t="s">
        <v>90</v>
      </c>
      <c r="BS5" s="59" t="s">
        <v>91</v>
      </c>
      <c r="BT5" s="59" t="s">
        <v>92</v>
      </c>
      <c r="BU5" s="59" t="s">
        <v>93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89</v>
      </c>
      <c r="CC5" s="59" t="s">
        <v>90</v>
      </c>
      <c r="CD5" s="59" t="s">
        <v>91</v>
      </c>
      <c r="CE5" s="59" t="s">
        <v>92</v>
      </c>
      <c r="CF5" s="59" t="s">
        <v>93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50"/>
      <c r="CN5" s="150"/>
      <c r="CO5" s="59" t="s">
        <v>89</v>
      </c>
      <c r="CP5" s="59" t="s">
        <v>90</v>
      </c>
      <c r="CQ5" s="59" t="s">
        <v>91</v>
      </c>
      <c r="CR5" s="59" t="s">
        <v>92</v>
      </c>
      <c r="CS5" s="59" t="s">
        <v>93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89</v>
      </c>
      <c r="DA5" s="59" t="s">
        <v>90</v>
      </c>
      <c r="DB5" s="59" t="s">
        <v>91</v>
      </c>
      <c r="DC5" s="59" t="s">
        <v>92</v>
      </c>
      <c r="DD5" s="59" t="s">
        <v>93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89</v>
      </c>
      <c r="DL5" s="59" t="s">
        <v>90</v>
      </c>
      <c r="DM5" s="59" t="s">
        <v>91</v>
      </c>
      <c r="DN5" s="59" t="s">
        <v>92</v>
      </c>
      <c r="DO5" s="59" t="s">
        <v>93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15">
      <c r="A6" s="49" t="s">
        <v>100</v>
      </c>
      <c r="B6" s="60">
        <f>B8</f>
        <v>2019</v>
      </c>
      <c r="C6" s="60">
        <f t="shared" ref="C6:X6" si="1">C8</f>
        <v>221309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1</v>
      </c>
      <c r="H6" s="60" t="str">
        <f>SUBSTITUTE(H8,"　","")</f>
        <v>静岡県浜松市</v>
      </c>
      <c r="I6" s="60" t="str">
        <f t="shared" si="1"/>
        <v>新川北駐車場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Ａ３Ｂ２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届出駐車場</v>
      </c>
      <c r="Q6" s="62" t="str">
        <f t="shared" si="1"/>
        <v>広場式</v>
      </c>
      <c r="R6" s="63">
        <f t="shared" si="1"/>
        <v>55</v>
      </c>
      <c r="S6" s="62" t="str">
        <f t="shared" si="1"/>
        <v>公共施設</v>
      </c>
      <c r="T6" s="62" t="str">
        <f t="shared" si="1"/>
        <v>無</v>
      </c>
      <c r="U6" s="63">
        <f t="shared" si="1"/>
        <v>1385</v>
      </c>
      <c r="V6" s="63">
        <f t="shared" si="1"/>
        <v>40</v>
      </c>
      <c r="W6" s="63">
        <f t="shared" si="1"/>
        <v>200</v>
      </c>
      <c r="X6" s="62" t="str">
        <f t="shared" si="1"/>
        <v>利用料金制</v>
      </c>
      <c r="Y6" s="64">
        <f>IF(Y8="-",NA(),Y8)</f>
        <v>290.7</v>
      </c>
      <c r="Z6" s="64">
        <f t="shared" ref="Z6:AH6" si="2">IF(Z8="-",NA(),Z8)</f>
        <v>241.2</v>
      </c>
      <c r="AA6" s="64">
        <f t="shared" si="2"/>
        <v>293.2</v>
      </c>
      <c r="AB6" s="64">
        <f t="shared" si="2"/>
        <v>396.9</v>
      </c>
      <c r="AC6" s="64">
        <f t="shared" si="2"/>
        <v>199.1</v>
      </c>
      <c r="AD6" s="64">
        <f t="shared" si="2"/>
        <v>443.6</v>
      </c>
      <c r="AE6" s="64">
        <f t="shared" si="2"/>
        <v>355.6</v>
      </c>
      <c r="AF6" s="64">
        <f t="shared" si="2"/>
        <v>358.6</v>
      </c>
      <c r="AG6" s="64">
        <f t="shared" si="2"/>
        <v>464.8</v>
      </c>
      <c r="AH6" s="64">
        <f t="shared" si="2"/>
        <v>1721.5</v>
      </c>
      <c r="AI6" s="61" t="str">
        <f>IF(AI8="-","",IF(AI8="-","【-】","【"&amp;SUBSTITUTE(TEXT(AI8,"#,##0.0"),"-","△")&amp;"】"))</f>
        <v>【619.1】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2.2999999999999998</v>
      </c>
      <c r="AP6" s="64">
        <f t="shared" si="3"/>
        <v>2.7</v>
      </c>
      <c r="AQ6" s="64">
        <f t="shared" si="3"/>
        <v>2.2999999999999998</v>
      </c>
      <c r="AR6" s="64">
        <f t="shared" si="3"/>
        <v>9.6999999999999993</v>
      </c>
      <c r="AS6" s="64">
        <f t="shared" si="3"/>
        <v>1.3</v>
      </c>
      <c r="AT6" s="61" t="str">
        <f>IF(AT8="-","",IF(AT8="-","【-】","【"&amp;SUBSTITUTE(TEXT(AT8,"#,##0.0"),"-","△")&amp;"】"))</f>
        <v>【2.3】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48</v>
      </c>
      <c r="BA6" s="65">
        <f t="shared" si="4"/>
        <v>54</v>
      </c>
      <c r="BB6" s="65">
        <f t="shared" si="4"/>
        <v>33</v>
      </c>
      <c r="BC6" s="65">
        <f t="shared" si="4"/>
        <v>14</v>
      </c>
      <c r="BD6" s="65">
        <f t="shared" si="4"/>
        <v>4</v>
      </c>
      <c r="BE6" s="63" t="str">
        <f>IF(BE8="-","",IF(BE8="-","【-】","【"&amp;SUBSTITUTE(TEXT(BE8,"#,##0"),"-","△")&amp;"】"))</f>
        <v>【17】</v>
      </c>
      <c r="BF6" s="64">
        <f>IF(BF8="-",NA(),BF8)</f>
        <v>65.599999999999994</v>
      </c>
      <c r="BG6" s="64">
        <f t="shared" ref="BG6:BO6" si="5">IF(BG8="-",NA(),BG8)</f>
        <v>58.5</v>
      </c>
      <c r="BH6" s="64">
        <f t="shared" si="5"/>
        <v>34.1</v>
      </c>
      <c r="BI6" s="64">
        <f t="shared" si="5"/>
        <v>296.89999999999998</v>
      </c>
      <c r="BJ6" s="64">
        <f t="shared" si="5"/>
        <v>99.1</v>
      </c>
      <c r="BK6" s="64">
        <f t="shared" si="5"/>
        <v>33.4</v>
      </c>
      <c r="BL6" s="64">
        <f t="shared" si="5"/>
        <v>32.299999999999997</v>
      </c>
      <c r="BM6" s="64">
        <f t="shared" si="5"/>
        <v>22.3</v>
      </c>
      <c r="BN6" s="64">
        <f t="shared" si="5"/>
        <v>33.6</v>
      </c>
      <c r="BO6" s="64">
        <f t="shared" si="5"/>
        <v>35.299999999999997</v>
      </c>
      <c r="BP6" s="61" t="str">
        <f>IF(BP8="-","",IF(BP8="-","【-】","【"&amp;SUBSTITUTE(TEXT(BP8,"#,##0.0"),"-","△")&amp;"】"))</f>
        <v>【20.8】</v>
      </c>
      <c r="BQ6" s="65">
        <f>IF(BQ8="-",NA(),BQ8)</f>
        <v>7671</v>
      </c>
      <c r="BR6" s="65">
        <f t="shared" ref="BR6:BZ6" si="6">IF(BR8="-",NA(),BR8)</f>
        <v>9072</v>
      </c>
      <c r="BS6" s="65">
        <f t="shared" si="6"/>
        <v>11946</v>
      </c>
      <c r="BT6" s="65">
        <f t="shared" si="6"/>
        <v>14563</v>
      </c>
      <c r="BU6" s="65">
        <f t="shared" si="6"/>
        <v>8537</v>
      </c>
      <c r="BV6" s="65">
        <f t="shared" si="6"/>
        <v>9663</v>
      </c>
      <c r="BW6" s="65">
        <f t="shared" si="6"/>
        <v>9019</v>
      </c>
      <c r="BX6" s="65">
        <f t="shared" si="6"/>
        <v>8406</v>
      </c>
      <c r="BY6" s="65">
        <f t="shared" si="6"/>
        <v>7531</v>
      </c>
      <c r="BZ6" s="65">
        <f t="shared" si="6"/>
        <v>8442</v>
      </c>
      <c r="CA6" s="63" t="str">
        <f>IF(CA8="-","",IF(CA8="-","【-】","【"&amp;SUBSTITUTE(TEXT(CA8,"#,##0"),"-","△")&amp;"】"))</f>
        <v>【14,290】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101</v>
      </c>
      <c r="CM6" s="63">
        <f t="shared" ref="CM6:CN6" si="7">CM8</f>
        <v>0</v>
      </c>
      <c r="CN6" s="63">
        <f t="shared" si="7"/>
        <v>3000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101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85.4</v>
      </c>
      <c r="DF6" s="64">
        <f t="shared" si="8"/>
        <v>69.900000000000006</v>
      </c>
      <c r="DG6" s="64">
        <f t="shared" si="8"/>
        <v>59.6</v>
      </c>
      <c r="DH6" s="64">
        <f t="shared" si="8"/>
        <v>51.8</v>
      </c>
      <c r="DI6" s="64">
        <f t="shared" si="8"/>
        <v>51</v>
      </c>
      <c r="DJ6" s="61" t="str">
        <f>IF(DJ8="-","",IF(DJ8="-","【-】","【"&amp;SUBSTITUTE(TEXT(DJ8,"#,##0.0"),"-","△")&amp;"】"))</f>
        <v>【425.4】</v>
      </c>
      <c r="DK6" s="64">
        <f>IF(DK8="-",NA(),DK8)</f>
        <v>157.5</v>
      </c>
      <c r="DL6" s="64">
        <f t="shared" ref="DL6:DT6" si="9">IF(DL8="-",NA(),DL8)</f>
        <v>227.5</v>
      </c>
      <c r="DM6" s="64">
        <f t="shared" si="9"/>
        <v>250</v>
      </c>
      <c r="DN6" s="64">
        <f t="shared" si="9"/>
        <v>237.5</v>
      </c>
      <c r="DO6" s="64">
        <f t="shared" si="9"/>
        <v>227.5</v>
      </c>
      <c r="DP6" s="64">
        <f t="shared" si="9"/>
        <v>154.1</v>
      </c>
      <c r="DQ6" s="64">
        <f t="shared" si="9"/>
        <v>151.6</v>
      </c>
      <c r="DR6" s="64">
        <f t="shared" si="9"/>
        <v>151.19999999999999</v>
      </c>
      <c r="DS6" s="64">
        <f t="shared" si="9"/>
        <v>159.69999999999999</v>
      </c>
      <c r="DT6" s="64">
        <f t="shared" si="9"/>
        <v>176</v>
      </c>
      <c r="DU6" s="61" t="str">
        <f>IF(DU8="-","",IF(DU8="-","【-】","【"&amp;SUBSTITUTE(TEXT(DU8,"#,##0.0"),"-","△")&amp;"】"))</f>
        <v>【205.9】</v>
      </c>
    </row>
    <row r="7" spans="1:125" s="66" customFormat="1" x14ac:dyDescent="0.15">
      <c r="A7" s="49" t="s">
        <v>102</v>
      </c>
      <c r="B7" s="60">
        <f t="shared" ref="B7:X7" si="10">B8</f>
        <v>2019</v>
      </c>
      <c r="C7" s="60">
        <f t="shared" si="10"/>
        <v>221309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1</v>
      </c>
      <c r="H7" s="60" t="str">
        <f t="shared" si="10"/>
        <v>静岡県　浜松市</v>
      </c>
      <c r="I7" s="60" t="str">
        <f t="shared" si="10"/>
        <v>新川北駐車場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Ａ３Ｂ２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届出駐車場</v>
      </c>
      <c r="Q7" s="62" t="str">
        <f t="shared" si="10"/>
        <v>広場式</v>
      </c>
      <c r="R7" s="63">
        <f t="shared" si="10"/>
        <v>55</v>
      </c>
      <c r="S7" s="62" t="str">
        <f t="shared" si="10"/>
        <v>公共施設</v>
      </c>
      <c r="T7" s="62" t="str">
        <f t="shared" si="10"/>
        <v>無</v>
      </c>
      <c r="U7" s="63">
        <f t="shared" si="10"/>
        <v>1385</v>
      </c>
      <c r="V7" s="63">
        <f t="shared" si="10"/>
        <v>40</v>
      </c>
      <c r="W7" s="63">
        <f t="shared" si="10"/>
        <v>200</v>
      </c>
      <c r="X7" s="62" t="str">
        <f t="shared" si="10"/>
        <v>利用料金制</v>
      </c>
      <c r="Y7" s="64">
        <f>Y8</f>
        <v>290.7</v>
      </c>
      <c r="Z7" s="64">
        <f t="shared" ref="Z7:AH7" si="11">Z8</f>
        <v>241.2</v>
      </c>
      <c r="AA7" s="64">
        <f t="shared" si="11"/>
        <v>293.2</v>
      </c>
      <c r="AB7" s="64">
        <f t="shared" si="11"/>
        <v>396.9</v>
      </c>
      <c r="AC7" s="64">
        <f t="shared" si="11"/>
        <v>199.1</v>
      </c>
      <c r="AD7" s="64">
        <f t="shared" si="11"/>
        <v>443.6</v>
      </c>
      <c r="AE7" s="64">
        <f t="shared" si="11"/>
        <v>355.6</v>
      </c>
      <c r="AF7" s="64">
        <f t="shared" si="11"/>
        <v>358.6</v>
      </c>
      <c r="AG7" s="64">
        <f t="shared" si="11"/>
        <v>464.8</v>
      </c>
      <c r="AH7" s="64">
        <f t="shared" si="11"/>
        <v>1721.5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2.2999999999999998</v>
      </c>
      <c r="AP7" s="64">
        <f t="shared" si="12"/>
        <v>2.7</v>
      </c>
      <c r="AQ7" s="64">
        <f t="shared" si="12"/>
        <v>2.2999999999999998</v>
      </c>
      <c r="AR7" s="64">
        <f t="shared" si="12"/>
        <v>9.6999999999999993</v>
      </c>
      <c r="AS7" s="64">
        <f t="shared" si="12"/>
        <v>1.3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48</v>
      </c>
      <c r="BA7" s="65">
        <f t="shared" si="13"/>
        <v>54</v>
      </c>
      <c r="BB7" s="65">
        <f t="shared" si="13"/>
        <v>33</v>
      </c>
      <c r="BC7" s="65">
        <f t="shared" si="13"/>
        <v>14</v>
      </c>
      <c r="BD7" s="65">
        <f t="shared" si="13"/>
        <v>4</v>
      </c>
      <c r="BE7" s="63"/>
      <c r="BF7" s="64">
        <f>BF8</f>
        <v>65.599999999999994</v>
      </c>
      <c r="BG7" s="64">
        <f t="shared" ref="BG7:BO7" si="14">BG8</f>
        <v>58.5</v>
      </c>
      <c r="BH7" s="64">
        <f t="shared" si="14"/>
        <v>34.1</v>
      </c>
      <c r="BI7" s="64">
        <f t="shared" si="14"/>
        <v>296.89999999999998</v>
      </c>
      <c r="BJ7" s="64">
        <f t="shared" si="14"/>
        <v>99.1</v>
      </c>
      <c r="BK7" s="64">
        <f t="shared" si="14"/>
        <v>33.4</v>
      </c>
      <c r="BL7" s="64">
        <f t="shared" si="14"/>
        <v>32.299999999999997</v>
      </c>
      <c r="BM7" s="64">
        <f t="shared" si="14"/>
        <v>22.3</v>
      </c>
      <c r="BN7" s="64">
        <f t="shared" si="14"/>
        <v>33.6</v>
      </c>
      <c r="BO7" s="64">
        <f t="shared" si="14"/>
        <v>35.299999999999997</v>
      </c>
      <c r="BP7" s="61"/>
      <c r="BQ7" s="65">
        <f>BQ8</f>
        <v>7671</v>
      </c>
      <c r="BR7" s="65">
        <f t="shared" ref="BR7:BZ7" si="15">BR8</f>
        <v>9072</v>
      </c>
      <c r="BS7" s="65">
        <f t="shared" si="15"/>
        <v>11946</v>
      </c>
      <c r="BT7" s="65">
        <f t="shared" si="15"/>
        <v>14563</v>
      </c>
      <c r="BU7" s="65">
        <f t="shared" si="15"/>
        <v>8537</v>
      </c>
      <c r="BV7" s="65">
        <f t="shared" si="15"/>
        <v>9663</v>
      </c>
      <c r="BW7" s="65">
        <f t="shared" si="15"/>
        <v>9019</v>
      </c>
      <c r="BX7" s="65">
        <f t="shared" si="15"/>
        <v>8406</v>
      </c>
      <c r="BY7" s="65">
        <f t="shared" si="15"/>
        <v>7531</v>
      </c>
      <c r="BZ7" s="65">
        <f t="shared" si="15"/>
        <v>8442</v>
      </c>
      <c r="CA7" s="63"/>
      <c r="CB7" s="64" t="s">
        <v>103</v>
      </c>
      <c r="CC7" s="64" t="s">
        <v>103</v>
      </c>
      <c r="CD7" s="64" t="s">
        <v>103</v>
      </c>
      <c r="CE7" s="64" t="s">
        <v>103</v>
      </c>
      <c r="CF7" s="64" t="s">
        <v>103</v>
      </c>
      <c r="CG7" s="64" t="s">
        <v>103</v>
      </c>
      <c r="CH7" s="64" t="s">
        <v>103</v>
      </c>
      <c r="CI7" s="64" t="s">
        <v>103</v>
      </c>
      <c r="CJ7" s="64" t="s">
        <v>103</v>
      </c>
      <c r="CK7" s="64" t="s">
        <v>101</v>
      </c>
      <c r="CL7" s="61"/>
      <c r="CM7" s="63">
        <f>CM8</f>
        <v>0</v>
      </c>
      <c r="CN7" s="63">
        <f>CN8</f>
        <v>3000</v>
      </c>
      <c r="CO7" s="64" t="s">
        <v>103</v>
      </c>
      <c r="CP7" s="64" t="s">
        <v>103</v>
      </c>
      <c r="CQ7" s="64" t="s">
        <v>103</v>
      </c>
      <c r="CR7" s="64" t="s">
        <v>103</v>
      </c>
      <c r="CS7" s="64" t="s">
        <v>103</v>
      </c>
      <c r="CT7" s="64" t="s">
        <v>103</v>
      </c>
      <c r="CU7" s="64" t="s">
        <v>103</v>
      </c>
      <c r="CV7" s="64" t="s">
        <v>103</v>
      </c>
      <c r="CW7" s="64" t="s">
        <v>103</v>
      </c>
      <c r="CX7" s="64" t="s">
        <v>101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85.4</v>
      </c>
      <c r="DF7" s="64">
        <f t="shared" si="16"/>
        <v>69.900000000000006</v>
      </c>
      <c r="DG7" s="64">
        <f t="shared" si="16"/>
        <v>59.6</v>
      </c>
      <c r="DH7" s="64">
        <f t="shared" si="16"/>
        <v>51.8</v>
      </c>
      <c r="DI7" s="64">
        <f t="shared" si="16"/>
        <v>51</v>
      </c>
      <c r="DJ7" s="61"/>
      <c r="DK7" s="64">
        <f>DK8</f>
        <v>157.5</v>
      </c>
      <c r="DL7" s="64">
        <f t="shared" ref="DL7:DT7" si="17">DL8</f>
        <v>227.5</v>
      </c>
      <c r="DM7" s="64">
        <f t="shared" si="17"/>
        <v>250</v>
      </c>
      <c r="DN7" s="64">
        <f t="shared" si="17"/>
        <v>237.5</v>
      </c>
      <c r="DO7" s="64">
        <f t="shared" si="17"/>
        <v>227.5</v>
      </c>
      <c r="DP7" s="64">
        <f t="shared" si="17"/>
        <v>154.1</v>
      </c>
      <c r="DQ7" s="64">
        <f t="shared" si="17"/>
        <v>151.6</v>
      </c>
      <c r="DR7" s="64">
        <f t="shared" si="17"/>
        <v>151.19999999999999</v>
      </c>
      <c r="DS7" s="64">
        <f t="shared" si="17"/>
        <v>159.69999999999999</v>
      </c>
      <c r="DT7" s="64">
        <f t="shared" si="17"/>
        <v>176</v>
      </c>
      <c r="DU7" s="61"/>
    </row>
    <row r="8" spans="1:125" s="66" customFormat="1" x14ac:dyDescent="0.15">
      <c r="A8" s="49"/>
      <c r="B8" s="67">
        <v>2019</v>
      </c>
      <c r="C8" s="67">
        <v>221309</v>
      </c>
      <c r="D8" s="67">
        <v>47</v>
      </c>
      <c r="E8" s="67">
        <v>14</v>
      </c>
      <c r="F8" s="67">
        <v>0</v>
      </c>
      <c r="G8" s="67">
        <v>1</v>
      </c>
      <c r="H8" s="67" t="s">
        <v>104</v>
      </c>
      <c r="I8" s="67" t="s">
        <v>105</v>
      </c>
      <c r="J8" s="67" t="s">
        <v>106</v>
      </c>
      <c r="K8" s="67" t="s">
        <v>107</v>
      </c>
      <c r="L8" s="67" t="s">
        <v>108</v>
      </c>
      <c r="M8" s="67" t="s">
        <v>109</v>
      </c>
      <c r="N8" s="67" t="s">
        <v>110</v>
      </c>
      <c r="O8" s="68" t="s">
        <v>111</v>
      </c>
      <c r="P8" s="69" t="s">
        <v>112</v>
      </c>
      <c r="Q8" s="69" t="s">
        <v>113</v>
      </c>
      <c r="R8" s="70">
        <v>55</v>
      </c>
      <c r="S8" s="69" t="s">
        <v>114</v>
      </c>
      <c r="T8" s="69" t="s">
        <v>115</v>
      </c>
      <c r="U8" s="70">
        <v>1385</v>
      </c>
      <c r="V8" s="70">
        <v>40</v>
      </c>
      <c r="W8" s="70">
        <v>200</v>
      </c>
      <c r="X8" s="69" t="s">
        <v>116</v>
      </c>
      <c r="Y8" s="71">
        <v>290.7</v>
      </c>
      <c r="Z8" s="71">
        <v>241.2</v>
      </c>
      <c r="AA8" s="71">
        <v>293.2</v>
      </c>
      <c r="AB8" s="71">
        <v>396.9</v>
      </c>
      <c r="AC8" s="71">
        <v>199.1</v>
      </c>
      <c r="AD8" s="71">
        <v>443.6</v>
      </c>
      <c r="AE8" s="71">
        <v>355.6</v>
      </c>
      <c r="AF8" s="71">
        <v>358.6</v>
      </c>
      <c r="AG8" s="71">
        <v>464.8</v>
      </c>
      <c r="AH8" s="71">
        <v>1721.5</v>
      </c>
      <c r="AI8" s="68">
        <v>619.1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2.2999999999999998</v>
      </c>
      <c r="AP8" s="71">
        <v>2.7</v>
      </c>
      <c r="AQ8" s="71">
        <v>2.2999999999999998</v>
      </c>
      <c r="AR8" s="71">
        <v>9.6999999999999993</v>
      </c>
      <c r="AS8" s="71">
        <v>1.3</v>
      </c>
      <c r="AT8" s="68">
        <v>2.2999999999999998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48</v>
      </c>
      <c r="BA8" s="72">
        <v>54</v>
      </c>
      <c r="BB8" s="72">
        <v>33</v>
      </c>
      <c r="BC8" s="72">
        <v>14</v>
      </c>
      <c r="BD8" s="72">
        <v>4</v>
      </c>
      <c r="BE8" s="72">
        <v>17</v>
      </c>
      <c r="BF8" s="71">
        <v>65.599999999999994</v>
      </c>
      <c r="BG8" s="71">
        <v>58.5</v>
      </c>
      <c r="BH8" s="71">
        <v>34.1</v>
      </c>
      <c r="BI8" s="71">
        <v>296.89999999999998</v>
      </c>
      <c r="BJ8" s="71">
        <v>99.1</v>
      </c>
      <c r="BK8" s="71">
        <v>33.4</v>
      </c>
      <c r="BL8" s="71">
        <v>32.299999999999997</v>
      </c>
      <c r="BM8" s="71">
        <v>22.3</v>
      </c>
      <c r="BN8" s="71">
        <v>33.6</v>
      </c>
      <c r="BO8" s="71">
        <v>35.299999999999997</v>
      </c>
      <c r="BP8" s="68">
        <v>20.8</v>
      </c>
      <c r="BQ8" s="72">
        <v>7671</v>
      </c>
      <c r="BR8" s="72">
        <v>9072</v>
      </c>
      <c r="BS8" s="72">
        <v>11946</v>
      </c>
      <c r="BT8" s="73">
        <v>14563</v>
      </c>
      <c r="BU8" s="73">
        <v>8537</v>
      </c>
      <c r="BV8" s="72">
        <v>9663</v>
      </c>
      <c r="BW8" s="72">
        <v>9019</v>
      </c>
      <c r="BX8" s="72">
        <v>8406</v>
      </c>
      <c r="BY8" s="72">
        <v>7531</v>
      </c>
      <c r="BZ8" s="72">
        <v>8442</v>
      </c>
      <c r="CA8" s="70">
        <v>14290</v>
      </c>
      <c r="CB8" s="71" t="s">
        <v>108</v>
      </c>
      <c r="CC8" s="71" t="s">
        <v>108</v>
      </c>
      <c r="CD8" s="71" t="s">
        <v>108</v>
      </c>
      <c r="CE8" s="71" t="s">
        <v>108</v>
      </c>
      <c r="CF8" s="71" t="s">
        <v>108</v>
      </c>
      <c r="CG8" s="71" t="s">
        <v>108</v>
      </c>
      <c r="CH8" s="71" t="s">
        <v>108</v>
      </c>
      <c r="CI8" s="71" t="s">
        <v>108</v>
      </c>
      <c r="CJ8" s="71" t="s">
        <v>108</v>
      </c>
      <c r="CK8" s="71" t="s">
        <v>108</v>
      </c>
      <c r="CL8" s="68" t="s">
        <v>108</v>
      </c>
      <c r="CM8" s="70">
        <v>0</v>
      </c>
      <c r="CN8" s="70">
        <v>3000</v>
      </c>
      <c r="CO8" s="71" t="s">
        <v>108</v>
      </c>
      <c r="CP8" s="71" t="s">
        <v>108</v>
      </c>
      <c r="CQ8" s="71" t="s">
        <v>108</v>
      </c>
      <c r="CR8" s="71" t="s">
        <v>108</v>
      </c>
      <c r="CS8" s="71" t="s">
        <v>108</v>
      </c>
      <c r="CT8" s="71" t="s">
        <v>108</v>
      </c>
      <c r="CU8" s="71" t="s">
        <v>108</v>
      </c>
      <c r="CV8" s="71" t="s">
        <v>108</v>
      </c>
      <c r="CW8" s="71" t="s">
        <v>108</v>
      </c>
      <c r="CX8" s="71" t="s">
        <v>108</v>
      </c>
      <c r="CY8" s="68" t="s">
        <v>108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85.4</v>
      </c>
      <c r="DF8" s="71">
        <v>69.900000000000006</v>
      </c>
      <c r="DG8" s="71">
        <v>59.6</v>
      </c>
      <c r="DH8" s="71">
        <v>51.8</v>
      </c>
      <c r="DI8" s="71">
        <v>51</v>
      </c>
      <c r="DJ8" s="68">
        <v>425.4</v>
      </c>
      <c r="DK8" s="71">
        <v>157.5</v>
      </c>
      <c r="DL8" s="71">
        <v>227.5</v>
      </c>
      <c r="DM8" s="71">
        <v>250</v>
      </c>
      <c r="DN8" s="71">
        <v>237.5</v>
      </c>
      <c r="DO8" s="71">
        <v>227.5</v>
      </c>
      <c r="DP8" s="71">
        <v>154.1</v>
      </c>
      <c r="DQ8" s="71">
        <v>151.6</v>
      </c>
      <c r="DR8" s="71">
        <v>151.19999999999999</v>
      </c>
      <c r="DS8" s="71">
        <v>159.69999999999999</v>
      </c>
      <c r="DT8" s="71">
        <v>176</v>
      </c>
      <c r="DU8" s="68">
        <v>205.9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117</v>
      </c>
      <c r="C10" s="78" t="s">
        <v>118</v>
      </c>
      <c r="D10" s="78" t="s">
        <v>119</v>
      </c>
      <c r="E10" s="78" t="s">
        <v>120</v>
      </c>
      <c r="F10" s="78" t="s">
        <v>121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 t="str">
        <f>IF(VALUE($B$6)=0,"",IF(VALUE($B$6)&gt;2022,"R"&amp;TEXT(VALUE($B$6)-2022,"00"),"H"&amp;VALUE($B$6)-1992))</f>
        <v>H27</v>
      </c>
      <c r="C11" s="79" t="str">
        <f>IF(VALUE($B$6)=0,"",IF(VALUE($B$6)&gt;2021,"R"&amp;TEXT(VALUE($B$6)-2021,"00"),"H"&amp;VALUE($B$6)-1991))</f>
        <v>H28</v>
      </c>
      <c r="D11" s="79" t="str">
        <f>IF(VALUE($B$6)=0,"",IF(VALUE($B$6)&gt;2020,"R"&amp;TEXT(VALUE($B$6)-2020,"00"),"H"&amp;VALUE($B$6)-1990))</f>
        <v>H29</v>
      </c>
      <c r="E11" s="79" t="str">
        <f>IF(VALUE($B$6)=0,"",IF(VALUE($B$6)&gt;2019,"R"&amp;TEXT(VALUE($B$6)-2019,"00"),"H"&amp;VALUE($B$6)-1989))</f>
        <v>H30</v>
      </c>
      <c r="F11" s="79" t="str">
        <f>IF(VALUE($B$6)=0,"",IF(VALUE($B$6)&gt;2018,"R"&amp;TEXT(VALUE($B$6)-2018,"00"),"H"&amp;VALUE($B$6)-1988))</f>
        <v>R01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Windows ユーザー</cp:lastModifiedBy>
  <dcterms:created xsi:type="dcterms:W3CDTF">2020-12-04T03:31:35Z</dcterms:created>
  <dcterms:modified xsi:type="dcterms:W3CDTF">2021-01-21T07:11:01Z</dcterms:modified>
  <cp:category/>
</cp:coreProperties>
</file>