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588\Desktop\いらいしょりちゅう\220112_【0124〆】（財政課）経営比較分析表（R2決算)\"/>
    </mc:Choice>
  </mc:AlternateContent>
  <workbookProtection workbookAlgorithmName="SHA-512" workbookHashValue="cum/eCF/cVriwMrak3rQK1VoCjfp08YSgZvPBYDOQDgGMeSmbUZKlmjL6wW8Uo19q4nACY/QOy2XWOEYBD2BMA==" workbookSaltValue="9iP1Ig1L6u9MF6BMbep2M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<sst xmlns="http://schemas.openxmlformats.org/spreadsheetml/2006/main" count="236" uniqueCount="120">
  <si>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</si>
  <si>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</si>
  <si>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</si>
  <si>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</si>
  <si>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</si>
  <si>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</si>
  <si>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</si>
  <si>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</si>
  <si>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</si>
  <si>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</si>
  <si>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</si>
  <si>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</si>
  <si>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</si>
  <si>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</si>
  <si>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</si>
  <si>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</si>
  <si>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</si>
  <si>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</si>
  <si>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</si>
  <si>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</si>
  <si>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</si>
  <si>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</si>
  <si>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</si>
  <si>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</si>
  <si>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</si>
  <si>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</si>
  <si>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</si>
  <si>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</si>
  <si>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</si>
  <si>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</si>
  <si>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</si>
  <si>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</si>
  <si>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</si>
  <si>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</si>
  <si>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</si>
  <si>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</si>
  <si>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</si>
  <si>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</si>
  <si>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</si>
  <si>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</si>
  <si>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</si>
  <si>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</si>
  <si>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</si>
  <si>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</si>
  <si>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</si>
  <si>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</si>
  <si>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</si>
  <si>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</si>
  <si>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</si>
  <si>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</si>
  <si>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</si>
  <si>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</si>
  <si>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</si>
  <si>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</si>
  <si>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</si>
  <si>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</si>
  <si>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</si>
  <si>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</si>
  <si>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</si>
  <si>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</si>
  <si>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</si>
  <si>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</si>
  <si>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</si>
  <si>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</si>
  <si>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</si>
  <si>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</si>
  <si>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</si>
  <si>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</si>
  <si>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</si>
  <si>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</si>
  <si>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</si>
  <si>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</si>
  <si>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</si>
  <si>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</si>
  <si>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</si>
  <si>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</si>
  <si>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</si>
  <si>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</si>
  <si>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</si>
  <si>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</si>
  <si>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</si>
  <si>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</si>
  <si>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</si>
  <si>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</si>
  <si>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</si>
  <si>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</si>
  <si>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</si>
  <si>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</si>
  <si>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</si>
  <si>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</si>
  <si>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</si>
  <si>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</si>
  <si>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</si>
  <si>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</si>
  <si>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</si>
  <si>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</si>
  <si>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</si>
  <si>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</si>
  <si>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</si>
  <si>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</si>
  <si>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</si>
  <si>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</si>
  <si>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</si>
  <si>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</si>
  <si>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</si>
  <si>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</si>
  <si>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</si>
  <si>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</si>
  <si>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</si>
  <si>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</si>
  <si>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</si>
  <si>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</si>
  <si>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</si>
  <si>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</si>
  <si>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</si>
  <si>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</si>
  <si>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</si>
  <si>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供用開始から15～25年程度が経過しており、今後施設の老朽化と共に故障・修繕が多くなることが予想される。計画的な施設更新を実施し、維持管理費用の平準化を図っていく必要がある。</t>
    <phoneticPr fontId="4"/>
  </si>
  <si>
    <t>　管種の99%はＶＰ管であり、管きょの老朽化が深刻化するまでに至っていない。</t>
    <phoneticPr fontId="4"/>
  </si>
  <si>
    <t>①収益的収支比率
　緑恵台地区の公共下水道への接続統合が完了し関連経費が減となる一方で、現存施設の経年劣化等による機器修繕に伴う経費が増となっていく見込みである。
④企業債残高対事業規模比率
　建設費による償還が進み、比率は減少傾向になる見込みである。
⑤経費回収率、⑥汚水処理原価
　緑恵台地区の公共下水道への接続統合に伴う処理施設の解体に要する経費により、大きな比率の変動があったが、一時的な見込みである。
⑦施設利用率
　施設利用者の高齢化による人口減少傾向や節水に伴う使用量の減少により、使用料の増収は見込めないため、継続して収益バランスの検討及びより一層の経費削減に取り組んでいく必要がある。
⑧水洗化率
　未接続世帯に対し、継続して接続勧奨を行っていく。</t>
    <rPh sb="10" eb="13">
      <t>リョクケイダイ</t>
    </rPh>
    <rPh sb="13" eb="15">
      <t>チク</t>
    </rPh>
    <rPh sb="28" eb="30">
      <t>カンリョウ</t>
    </rPh>
    <rPh sb="31" eb="33">
      <t>カンレン</t>
    </rPh>
    <rPh sb="33" eb="35">
      <t>ケイヒ</t>
    </rPh>
    <rPh sb="36" eb="37">
      <t>ゲン</t>
    </rPh>
    <rPh sb="40" eb="42">
      <t>イッポウ</t>
    </rPh>
    <rPh sb="44" eb="46">
      <t>ゲンゾン</t>
    </rPh>
    <rPh sb="46" eb="48">
      <t>シセツ</t>
    </rPh>
    <rPh sb="64" eb="66">
      <t>ケイヒ</t>
    </rPh>
    <rPh sb="97" eb="100">
      <t>ケンセツヒ</t>
    </rPh>
    <rPh sb="143" eb="146">
      <t>リョクケイダイ</t>
    </rPh>
    <rPh sb="146" eb="148">
      <t>チク</t>
    </rPh>
    <rPh sb="171" eb="172">
      <t>ヨウ</t>
    </rPh>
    <rPh sb="174" eb="176">
      <t>ケイヒ</t>
    </rPh>
    <rPh sb="324" eb="326">
      <t>カンショウ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</si>
</sst>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4C-4717-A78C-77657EF08B2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8D4C-4717-A78C-77657EF08B2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35.94</c:v>
                </c:pt>
                <c:pt idx="1">
                  <c:v>27.7</c:v>
                </c:pt>
                <c:pt idx="2">
                  <c:v>35.229999999999997</c:v>
                </c:pt>
                <c:pt idx="3">
                  <c:v>42.14</c:v>
                </c:pt>
                <c:pt idx="4">
                  <c:v>43.01</c:v>
                </c:pt>
              </c:numCache>
            </c:numRef>
          </c:val>
          <c:extLst>
            <c:ext xmlns:c16="http://schemas.microsoft.com/office/drawing/2014/chart" uri="{C3380CC4-5D6E-409C-BE32-E72D297353CC}">
              <c16:uniqueId val="{00000000-D514-4FC1-B057-D6929B19D1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D514-4FC1-B057-D6929B19D1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92.78</c:v>
                </c:pt>
                <c:pt idx="1">
                  <c:v>94.87</c:v>
                </c:pt>
                <c:pt idx="2">
                  <c:v>95.2</c:v>
                </c:pt>
                <c:pt idx="3">
                  <c:v>93.4</c:v>
                </c:pt>
                <c:pt idx="4">
                  <c:v>93.52</c:v>
                </c:pt>
              </c:numCache>
            </c:numRef>
          </c:val>
          <c:extLst>
            <c:ext xmlns:c16="http://schemas.microsoft.com/office/drawing/2014/chart" uri="{C3380CC4-5D6E-409C-BE32-E72D297353CC}">
              <c16:uniqueId val="{00000000-0857-444D-8F59-343CC38C85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0857-444D-8F59-343CC38C85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99.88</c:v>
                </c:pt>
                <c:pt idx="1">
                  <c:v>82.48</c:v>
                </c:pt>
                <c:pt idx="2">
                  <c:v>65.319999999999993</c:v>
                </c:pt>
                <c:pt idx="3">
                  <c:v>69.89</c:v>
                </c:pt>
                <c:pt idx="4">
                  <c:v>61.92</c:v>
                </c:pt>
              </c:numCache>
            </c:numRef>
          </c:val>
          <c:extLst>
            <c:ext xmlns:c16="http://schemas.microsoft.com/office/drawing/2014/chart" uri="{C3380CC4-5D6E-409C-BE32-E72D297353CC}">
              <c16:uniqueId val="{00000000-C6C6-4374-967D-B1D9ED0650F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C6-4374-967D-B1D9ED0650F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E4-4B4F-A08C-1B5FE8BEAC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E4-4B4F-A08C-1B5FE8BEAC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0E-43AE-872F-5AEA5DCF85D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0E-43AE-872F-5AEA5DCF85D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9A-45B9-8F22-48596325C5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9A-45B9-8F22-48596325C5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D2-4CAE-8315-A305D9AF39C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D2-4CAE-8315-A305D9AF39C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2025.23</c:v>
                </c:pt>
                <c:pt idx="2">
                  <c:v>1942.38</c:v>
                </c:pt>
                <c:pt idx="3">
                  <c:v>1821.42</c:v>
                </c:pt>
                <c:pt idx="4">
                  <c:v>1592.78</c:v>
                </c:pt>
              </c:numCache>
            </c:numRef>
          </c:val>
          <c:extLst>
            <c:ext xmlns:c16="http://schemas.microsoft.com/office/drawing/2014/chart" uri="{C3380CC4-5D6E-409C-BE32-E72D297353CC}">
              <c16:uniqueId val="{00000000-4483-4B7E-8CA3-043E4932AB9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4483-4B7E-8CA3-043E4932AB9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45.79</c:v>
                </c:pt>
                <c:pt idx="1">
                  <c:v>54.35</c:v>
                </c:pt>
                <c:pt idx="2">
                  <c:v>60.59</c:v>
                </c:pt>
                <c:pt idx="3">
                  <c:v>24.37</c:v>
                </c:pt>
                <c:pt idx="4">
                  <c:v>35.49</c:v>
                </c:pt>
              </c:numCache>
            </c:numRef>
          </c:val>
          <c:extLst>
            <c:ext xmlns:c16="http://schemas.microsoft.com/office/drawing/2014/chart" uri="{C3380CC4-5D6E-409C-BE32-E72D297353CC}">
              <c16:uniqueId val="{00000000-B533-4245-8DAD-E1B44B3E33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B533-4245-8DAD-E1B44B3E33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308.39</c:v>
                </c:pt>
                <c:pt idx="1">
                  <c:v>272.7</c:v>
                </c:pt>
                <c:pt idx="2">
                  <c:v>265.26</c:v>
                </c:pt>
                <c:pt idx="3">
                  <c:v>671.85</c:v>
                </c:pt>
                <c:pt idx="4">
                  <c:v>467.02</c:v>
                </c:pt>
              </c:numCache>
            </c:numRef>
          </c:val>
          <c:extLst>
            <c:ext xmlns:c16="http://schemas.microsoft.com/office/drawing/2014/chart" uri="{C3380CC4-5D6E-409C-BE32-E72D297353CC}">
              <c16:uniqueId val="{00000000-08F8-4D4E-9348-0F3745427A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08F8-4D4E-9348-0F3745427A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9" zoomScaleNormal="100" workbookViewId="0">
      <selection activeCell="BL14" sqref="BL14: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静岡県　浜松市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799966</v>
      </c>
      <c r="AM8" s="51"/>
      <c r="AN8" s="51"/>
      <c r="AO8" s="51"/>
      <c r="AP8" s="51"/>
      <c r="AQ8" s="51"/>
      <c r="AR8" s="51"/>
      <c r="AS8" s="51"/>
      <c r="AT8" s="46">
        <f>データ!T6</f>
        <v>1558.06</v>
      </c>
      <c r="AU8" s="46"/>
      <c r="AV8" s="46"/>
      <c r="AW8" s="46"/>
      <c r="AX8" s="46"/>
      <c r="AY8" s="46"/>
      <c r="AZ8" s="46"/>
      <c r="BA8" s="46"/>
      <c r="BB8" s="46">
        <f>データ!U6</f>
        <v>513.44000000000005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0.24</v>
      </c>
      <c r="Q10" s="46"/>
      <c r="R10" s="46"/>
      <c r="S10" s="46"/>
      <c r="T10" s="46"/>
      <c r="U10" s="46"/>
      <c r="V10" s="46"/>
      <c r="W10" s="46">
        <f>データ!Q6</f>
        <v>91.47</v>
      </c>
      <c r="X10" s="46"/>
      <c r="Y10" s="46"/>
      <c r="Z10" s="46"/>
      <c r="AA10" s="46"/>
      <c r="AB10" s="46"/>
      <c r="AC10" s="46"/>
      <c r="AD10" s="51">
        <f>データ!R6</f>
        <v>2948</v>
      </c>
      <c r="AE10" s="51"/>
      <c r="AF10" s="51"/>
      <c r="AG10" s="51"/>
      <c r="AH10" s="51"/>
      <c r="AI10" s="51"/>
      <c r="AJ10" s="51"/>
      <c r="AK10" s="2"/>
      <c r="AL10" s="51">
        <f>データ!V6</f>
        <v>1882</v>
      </c>
      <c r="AM10" s="51"/>
      <c r="AN10" s="51"/>
      <c r="AO10" s="51"/>
      <c r="AP10" s="51"/>
      <c r="AQ10" s="51"/>
      <c r="AR10" s="51"/>
      <c r="AS10" s="51"/>
      <c r="AT10" s="46">
        <f>データ!W6</f>
        <v>1.34</v>
      </c>
      <c r="AU10" s="46"/>
      <c r="AV10" s="46"/>
      <c r="AW10" s="46"/>
      <c r="AX10" s="46"/>
      <c r="AY10" s="46"/>
      <c r="AZ10" s="46"/>
      <c r="BA10" s="46"/>
      <c r="BB10" s="46">
        <f>データ!X6</f>
        <v>1404.48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Ko92hJnzWRq02f/wmDOLyJQiLnjIBR3DScAJbH9avLsdnV9xCOdCi/cQYeoXCwhLpCWdWQRKsiOFBOQ3Vnj1sg==" saltValue="r7q7BWn4MT9bYdBBvSRUf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221309</v>
      </c>
      <c r="D6" s="33">
        <f t="shared" si="3"/>
        <v>47</v>
      </c>
      <c r="E6" s="33">
        <f t="shared" si="3"/>
        <v>17</v>
      </c>
      <c r="F6" s="33">
        <f t="shared" si="3"/>
        <v>5</v>
      </c>
      <c r="G6" s="33">
        <f t="shared" si="3"/>
        <v>0</v>
      </c>
      <c r="H6" s="33" t="str">
        <f t="shared" si="3"/>
        <v>静岡県　浜松市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0.24</v>
      </c>
      <c r="Q6" s="34">
        <f t="shared" si="3"/>
        <v>91.47</v>
      </c>
      <c r="R6" s="34">
        <f t="shared" si="3"/>
        <v>2948</v>
      </c>
      <c r="S6" s="34">
        <f t="shared" si="3"/>
        <v>799966</v>
      </c>
      <c r="T6" s="34">
        <f t="shared" si="3"/>
        <v>1558.06</v>
      </c>
      <c r="U6" s="34">
        <f t="shared" si="3"/>
        <v>513.44000000000005</v>
      </c>
      <c r="V6" s="34">
        <f t="shared" si="3"/>
        <v>1882</v>
      </c>
      <c r="W6" s="34">
        <f t="shared" si="3"/>
        <v>1.34</v>
      </c>
      <c r="X6" s="34">
        <f t="shared" si="3"/>
        <v>1404.48</v>
      </c>
      <c r="Y6" s="35">
        <f>IF(Y7="",NA(),Y7)</f>
        <v>99.88</v>
      </c>
      <c r="Z6" s="35">
        <f t="shared" ref="Z6:AH6" si="4">IF(Z7="",NA(),Z7)</f>
        <v>82.48</v>
      </c>
      <c r="AA6" s="35">
        <f t="shared" si="4"/>
        <v>65.319999999999993</v>
      </c>
      <c r="AB6" s="35">
        <f t="shared" si="4"/>
        <v>69.89</v>
      </c>
      <c r="AC6" s="35">
        <f t="shared" si="4"/>
        <v>61.92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2025.23</v>
      </c>
      <c r="BH6" s="35">
        <f t="shared" si="7"/>
        <v>1942.38</v>
      </c>
      <c r="BI6" s="35">
        <f t="shared" si="7"/>
        <v>1821.42</v>
      </c>
      <c r="BJ6" s="35">
        <f t="shared" si="7"/>
        <v>1592.78</v>
      </c>
      <c r="BK6" s="35">
        <f t="shared" si="7"/>
        <v>974.93</v>
      </c>
      <c r="BL6" s="35">
        <f t="shared" si="7"/>
        <v>855.8</v>
      </c>
      <c r="BM6" s="35">
        <f t="shared" si="7"/>
        <v>789.46</v>
      </c>
      <c r="BN6" s="35">
        <f t="shared" si="7"/>
        <v>826.83</v>
      </c>
      <c r="BO6" s="35">
        <f t="shared" si="7"/>
        <v>867.83</v>
      </c>
      <c r="BP6" s="34" t="str">
        <f>IF(BP7="","",IF(BP7="-","【-】","【"&amp;SUBSTITUTE(TEXT(BP7,"#,##0.00"),"-","△")&amp;"】"))</f>
        <v>【832.52】</v>
      </c>
      <c r="BQ6" s="35">
        <f>IF(BQ7="",NA(),BQ7)</f>
        <v>45.79</v>
      </c>
      <c r="BR6" s="35">
        <f t="shared" ref="BR6:BZ6" si="8">IF(BR7="",NA(),BR7)</f>
        <v>54.35</v>
      </c>
      <c r="BS6" s="35">
        <f t="shared" si="8"/>
        <v>60.59</v>
      </c>
      <c r="BT6" s="35">
        <f t="shared" si="8"/>
        <v>24.37</v>
      </c>
      <c r="BU6" s="35">
        <f t="shared" si="8"/>
        <v>35.49</v>
      </c>
      <c r="BV6" s="35">
        <f t="shared" si="8"/>
        <v>55.32</v>
      </c>
      <c r="BW6" s="35">
        <f t="shared" si="8"/>
        <v>59.8</v>
      </c>
      <c r="BX6" s="35">
        <f t="shared" si="8"/>
        <v>57.77</v>
      </c>
      <c r="BY6" s="35">
        <f t="shared" si="8"/>
        <v>57.31</v>
      </c>
      <c r="BZ6" s="35">
        <f t="shared" si="8"/>
        <v>57.08</v>
      </c>
      <c r="CA6" s="34" t="str">
        <f>IF(CA7="","",IF(CA7="-","【-】","【"&amp;SUBSTITUTE(TEXT(CA7,"#,##0.00"),"-","△")&amp;"】"))</f>
        <v>【60.94】</v>
      </c>
      <c r="CB6" s="35">
        <f>IF(CB7="",NA(),CB7)</f>
        <v>308.39</v>
      </c>
      <c r="CC6" s="35">
        <f t="shared" ref="CC6:CK6" si="9">IF(CC7="",NA(),CC7)</f>
        <v>272.7</v>
      </c>
      <c r="CD6" s="35">
        <f t="shared" si="9"/>
        <v>265.26</v>
      </c>
      <c r="CE6" s="35">
        <f t="shared" si="9"/>
        <v>671.85</v>
      </c>
      <c r="CF6" s="35">
        <f t="shared" si="9"/>
        <v>467.02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35.94</v>
      </c>
      <c r="CN6" s="35">
        <f t="shared" ref="CN6:CV6" si="10">IF(CN7="",NA(),CN7)</f>
        <v>27.7</v>
      </c>
      <c r="CO6" s="35">
        <f t="shared" si="10"/>
        <v>35.229999999999997</v>
      </c>
      <c r="CP6" s="35">
        <f t="shared" si="10"/>
        <v>42.14</v>
      </c>
      <c r="CQ6" s="35">
        <f t="shared" si="10"/>
        <v>43.01</v>
      </c>
      <c r="CR6" s="35">
        <f t="shared" si="10"/>
        <v>60.65</v>
      </c>
      <c r="CS6" s="35">
        <f t="shared" si="10"/>
        <v>51.75</v>
      </c>
      <c r="CT6" s="35">
        <f t="shared" si="10"/>
        <v>50.68</v>
      </c>
      <c r="CU6" s="35">
        <f t="shared" si="10"/>
        <v>50.14</v>
      </c>
      <c r="CV6" s="35">
        <f t="shared" si="10"/>
        <v>54.83</v>
      </c>
      <c r="CW6" s="34" t="str">
        <f>IF(CW7="","",IF(CW7="-","【-】","【"&amp;SUBSTITUTE(TEXT(CW7,"#,##0.00"),"-","△")&amp;"】"))</f>
        <v>【54.84】</v>
      </c>
      <c r="CX6" s="35">
        <f>IF(CX7="",NA(),CX7)</f>
        <v>92.78</v>
      </c>
      <c r="CY6" s="35">
        <f t="shared" ref="CY6:DG6" si="11">IF(CY7="",NA(),CY7)</f>
        <v>94.87</v>
      </c>
      <c r="CZ6" s="35">
        <f t="shared" si="11"/>
        <v>95.2</v>
      </c>
      <c r="DA6" s="35">
        <f t="shared" si="11"/>
        <v>93.4</v>
      </c>
      <c r="DB6" s="35">
        <f t="shared" si="11"/>
        <v>93.52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221309</v>
      </c>
      <c r="D7" s="37">
        <v>47</v>
      </c>
      <c r="E7" s="37">
        <v>17</v>
      </c>
      <c r="F7" s="37">
        <v>5</v>
      </c>
      <c r="G7" s="37">
        <v>0</v>
      </c>
      <c r="H7" s="37" t="s">
        <v>97</v>
      </c>
      <c r="I7" s="37" t="s">
        <v>98</v>
      </c>
      <c r="J7" s="37" t="s">
        <v>99</v>
      </c>
      <c r="K7" s="37" t="s">
        <v>100</v>
      </c>
      <c r="L7" s="37" t="s">
        <v>101</v>
      </c>
      <c r="M7" s="37" t="s">
        <v>102</v>
      </c>
      <c r="N7" s="38" t="s">
        <v>103</v>
      </c>
      <c r="O7" s="38" t="s">
        <v>104</v>
      </c>
      <c r="P7" s="38">
        <v>0.24</v>
      </c>
      <c r="Q7" s="38">
        <v>91.47</v>
      </c>
      <c r="R7" s="38">
        <v>2948</v>
      </c>
      <c r="S7" s="38">
        <v>799966</v>
      </c>
      <c r="T7" s="38">
        <v>1558.06</v>
      </c>
      <c r="U7" s="38">
        <v>513.44000000000005</v>
      </c>
      <c r="V7" s="38">
        <v>1882</v>
      </c>
      <c r="W7" s="38">
        <v>1.34</v>
      </c>
      <c r="X7" s="38">
        <v>1404.48</v>
      </c>
      <c r="Y7" s="38">
        <v>99.88</v>
      </c>
      <c r="Z7" s="38">
        <v>82.48</v>
      </c>
      <c r="AA7" s="38">
        <v>65.319999999999993</v>
      </c>
      <c r="AB7" s="38">
        <v>69.89</v>
      </c>
      <c r="AC7" s="38">
        <v>61.92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2025.23</v>
      </c>
      <c r="BH7" s="38">
        <v>1942.38</v>
      </c>
      <c r="BI7" s="38">
        <v>1821.42</v>
      </c>
      <c r="BJ7" s="38">
        <v>1592.78</v>
      </c>
      <c r="BK7" s="38">
        <v>974.93</v>
      </c>
      <c r="BL7" s="38">
        <v>855.8</v>
      </c>
      <c r="BM7" s="38">
        <v>789.46</v>
      </c>
      <c r="BN7" s="38">
        <v>826.83</v>
      </c>
      <c r="BO7" s="38">
        <v>867.83</v>
      </c>
      <c r="BP7" s="38">
        <v>832.52</v>
      </c>
      <c r="BQ7" s="38">
        <v>45.79</v>
      </c>
      <c r="BR7" s="38">
        <v>54.35</v>
      </c>
      <c r="BS7" s="38">
        <v>60.59</v>
      </c>
      <c r="BT7" s="38">
        <v>24.37</v>
      </c>
      <c r="BU7" s="38">
        <v>35.49</v>
      </c>
      <c r="BV7" s="38">
        <v>55.32</v>
      </c>
      <c r="BW7" s="38">
        <v>59.8</v>
      </c>
      <c r="BX7" s="38">
        <v>57.77</v>
      </c>
      <c r="BY7" s="38">
        <v>57.31</v>
      </c>
      <c r="BZ7" s="38">
        <v>57.08</v>
      </c>
      <c r="CA7" s="38">
        <v>60.94</v>
      </c>
      <c r="CB7" s="38">
        <v>308.39</v>
      </c>
      <c r="CC7" s="38">
        <v>272.7</v>
      </c>
      <c r="CD7" s="38">
        <v>265.26</v>
      </c>
      <c r="CE7" s="38">
        <v>671.85</v>
      </c>
      <c r="CF7" s="38">
        <v>467.02</v>
      </c>
      <c r="CG7" s="38">
        <v>283.17</v>
      </c>
      <c r="CH7" s="38">
        <v>263.76</v>
      </c>
      <c r="CI7" s="38">
        <v>274.35000000000002</v>
      </c>
      <c r="CJ7" s="38">
        <v>273.52</v>
      </c>
      <c r="CK7" s="38">
        <v>274.99</v>
      </c>
      <c r="CL7" s="38">
        <v>253.04</v>
      </c>
      <c r="CM7" s="38">
        <v>35.94</v>
      </c>
      <c r="CN7" s="38">
        <v>27.7</v>
      </c>
      <c r="CO7" s="38">
        <v>35.229999999999997</v>
      </c>
      <c r="CP7" s="38">
        <v>42.14</v>
      </c>
      <c r="CQ7" s="38">
        <v>43.01</v>
      </c>
      <c r="CR7" s="38">
        <v>60.65</v>
      </c>
      <c r="CS7" s="38">
        <v>51.75</v>
      </c>
      <c r="CT7" s="38">
        <v>50.68</v>
      </c>
      <c r="CU7" s="38">
        <v>50.14</v>
      </c>
      <c r="CV7" s="38">
        <v>54.83</v>
      </c>
      <c r="CW7" s="38">
        <v>54.84</v>
      </c>
      <c r="CX7" s="38">
        <v>92.78</v>
      </c>
      <c r="CY7" s="38">
        <v>94.87</v>
      </c>
      <c r="CZ7" s="38">
        <v>95.2</v>
      </c>
      <c r="DA7" s="38">
        <v>93.4</v>
      </c>
      <c r="DB7" s="38">
        <v>93.52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2021-12-03T07:59:17Z</dcterms:created>
  <dcterms:modified xsi:type="dcterms:W3CDTF">2022-01-14T07:37:50Z</dcterms:modified>
  <cp:category/>
</cp:coreProperties>
</file>