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INPC-557.IHMMT\Desktop\"/>
    </mc:Choice>
  </mc:AlternateContent>
  <bookViews>
    <workbookView xWindow="28950" yWindow="345" windowWidth="28800" windowHeight="14565"/>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text>
        <r>
          <rPr>
            <sz val="9"/>
            <color indexed="81"/>
            <rFont val="MS P ゴシック"/>
            <family val="3"/>
            <charset val="128"/>
          </rPr>
          <t>社会保険労務士事務所等の担当者の
氏名・連絡先を記入しても構いません。</t>
        </r>
      </text>
    </comment>
    <comment ref="M51"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厚生労働省ネットワークシステム</author>
    <author>作成者</author>
  </authors>
  <commentList>
    <comment ref="V4" authorId="0" shapeId="0">
      <text>
        <r>
          <rPr>
            <sz val="9"/>
            <color indexed="81"/>
            <rFont val="MS P ゴシック"/>
            <family val="3"/>
            <charset val="128"/>
          </rPr>
          <t>最初に必ず記入してください。</t>
        </r>
      </text>
    </comment>
    <comment ref="G7" authorId="1"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空欄の場合、先に本シート３（１）「介護職員等特定処遇改善加算の要件について」を記入してください。</t>
        </r>
      </text>
    </comment>
    <comment ref="AD36" authorId="0" shapeId="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text>
        <r>
          <rPr>
            <sz val="9"/>
            <color indexed="81"/>
            <rFont val="MS P ゴシック"/>
            <family val="3"/>
            <charset val="128"/>
          </rPr>
          <t>原則として、本年度の常勤換算職員数（12月分）を12で割るなどの適切な方法で算出してください。</t>
        </r>
      </text>
    </comment>
    <comment ref="AJ76" authorId="0"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text>
        <r>
          <rPr>
            <sz val="9"/>
            <color indexed="81"/>
            <rFont val="MS P ゴシック"/>
            <family val="3"/>
            <charset val="128"/>
          </rPr>
          <t>⑪に理由が記入されていれば、「〇」が表示されます。</t>
        </r>
      </text>
    </comment>
    <comment ref="AL79" authorId="0" shapeId="0">
      <text>
        <r>
          <rPr>
            <sz val="9"/>
            <color indexed="81"/>
            <rFont val="MS P ゴシック"/>
            <family val="3"/>
            <charset val="128"/>
          </rPr>
          <t>⑥に（C）の平均賃金額が（B）の平均賃金額を上回らないことが記入されていれば、
「〇」が表示されます。</t>
        </r>
      </text>
    </comment>
    <comment ref="AJ80" authorId="0"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text>
        <r>
          <rPr>
            <sz val="9"/>
            <color indexed="81"/>
            <rFont val="MS P ゴシック"/>
            <family val="3"/>
            <charset val="128"/>
          </rPr>
          <t>（C）「その他の職種」の職員でも、
特定加算を配分しなかった職員の賃金額は記入する必要がありません。</t>
        </r>
      </text>
    </comment>
    <comment ref="Y84" authorId="0" shapeId="0">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U14" authorId="0" shapeId="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<sst xmlns="http://schemas.openxmlformats.org/spreadsheetml/2006/main" count="426" uniqueCount="323">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</sst>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9972" y="688177"/>
          <a:ext cx="4157663"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10001006"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tabSelected="1" view="pageBreakPreview" zoomScale="80" zoomScaleNormal="100" zoomScaleSheetLayoutView="80" workbookViewId="0"/>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314</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315</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246</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284</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t="s">
        <v>229</v>
      </c>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t="s">
        <v>220</v>
      </c>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t="s">
        <v>220</v>
      </c>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388" t="s">
        <v>46</v>
      </c>
      <c r="D39" s="388"/>
      <c r="E39" s="388"/>
      <c r="F39" s="388"/>
      <c r="G39" s="388"/>
      <c r="H39" s="388"/>
      <c r="I39" s="388"/>
      <c r="J39" s="388"/>
      <c r="K39" s="388"/>
      <c r="L39" s="389"/>
      <c r="M39" s="404" t="s">
        <v>221</v>
      </c>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t="s">
        <v>222</v>
      </c>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t="s">
        <v>223</v>
      </c>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t="s">
        <v>224</v>
      </c>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t="s">
        <v>225</v>
      </c>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t="s">
        <v>226</v>
      </c>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t="s">
        <v>227</v>
      </c>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t="s">
        <v>228</v>
      </c>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t="s">
        <v>213</v>
      </c>
      <c r="D53" s="433"/>
      <c r="E53" s="433"/>
      <c r="F53" s="433"/>
      <c r="G53" s="433"/>
      <c r="H53" s="433"/>
      <c r="I53" s="433"/>
      <c r="J53" s="433"/>
      <c r="K53" s="433"/>
      <c r="L53" s="434"/>
      <c r="M53" s="423" t="s">
        <v>189</v>
      </c>
      <c r="N53" s="424"/>
      <c r="O53" s="424"/>
      <c r="P53" s="424"/>
      <c r="Q53" s="425"/>
      <c r="R53" s="426" t="s">
        <v>206</v>
      </c>
      <c r="S53" s="427"/>
      <c r="T53" s="427"/>
      <c r="U53" s="427"/>
      <c r="V53" s="428"/>
      <c r="W53" s="10" t="s">
        <v>190</v>
      </c>
      <c r="X53" s="11" t="s">
        <v>188</v>
      </c>
      <c r="Y53" s="12" t="s">
        <v>11</v>
      </c>
      <c r="Z53" s="43"/>
      <c r="AA53" s="44"/>
    </row>
    <row r="54" spans="1:27" ht="38.25" customHeight="1">
      <c r="A54" s="25"/>
      <c r="B54" s="45">
        <f>B53+1</f>
        <v>2</v>
      </c>
      <c r="C54" s="435">
        <v>1334567890</v>
      </c>
      <c r="D54" s="436"/>
      <c r="E54" s="436"/>
      <c r="F54" s="436"/>
      <c r="G54" s="436"/>
      <c r="H54" s="436"/>
      <c r="I54" s="436"/>
      <c r="J54" s="436"/>
      <c r="K54" s="436"/>
      <c r="L54" s="437"/>
      <c r="M54" s="445" t="s">
        <v>238</v>
      </c>
      <c r="N54" s="446"/>
      <c r="O54" s="446"/>
      <c r="P54" s="446"/>
      <c r="Q54" s="447"/>
      <c r="R54" s="417" t="s">
        <v>189</v>
      </c>
      <c r="S54" s="418"/>
      <c r="T54" s="418"/>
      <c r="U54" s="418"/>
      <c r="V54" s="419"/>
      <c r="W54" s="13" t="s">
        <v>190</v>
      </c>
      <c r="X54" s="14" t="s">
        <v>188</v>
      </c>
      <c r="Y54" s="15" t="s">
        <v>105</v>
      </c>
      <c r="Z54" s="43"/>
      <c r="AA54" s="44"/>
    </row>
    <row r="55" spans="1:27" ht="38.25" customHeight="1">
      <c r="A55" s="25"/>
      <c r="B55" s="45">
        <f t="shared" ref="B55:B118" si="0">B54+1</f>
        <v>3</v>
      </c>
      <c r="C55" s="435">
        <v>1334567891</v>
      </c>
      <c r="D55" s="436"/>
      <c r="E55" s="436"/>
      <c r="F55" s="436"/>
      <c r="G55" s="436"/>
      <c r="H55" s="436"/>
      <c r="I55" s="436"/>
      <c r="J55" s="436"/>
      <c r="K55" s="436"/>
      <c r="L55" s="437"/>
      <c r="M55" s="417" t="s">
        <v>189</v>
      </c>
      <c r="N55" s="418"/>
      <c r="O55" s="418"/>
      <c r="P55" s="418"/>
      <c r="Q55" s="419"/>
      <c r="R55" s="417" t="s">
        <v>189</v>
      </c>
      <c r="S55" s="418"/>
      <c r="T55" s="418"/>
      <c r="U55" s="418"/>
      <c r="V55" s="419"/>
      <c r="W55" s="13" t="s">
        <v>207</v>
      </c>
      <c r="X55" s="14" t="s">
        <v>191</v>
      </c>
      <c r="Y55" s="15" t="s">
        <v>13</v>
      </c>
      <c r="Z55" s="43"/>
      <c r="AA55" s="44"/>
    </row>
    <row r="56" spans="1:27" ht="38.25" customHeight="1">
      <c r="A56" s="25"/>
      <c r="B56" s="45">
        <f t="shared" si="0"/>
        <v>4</v>
      </c>
      <c r="C56" s="435">
        <v>1334567892</v>
      </c>
      <c r="D56" s="436"/>
      <c r="E56" s="436"/>
      <c r="F56" s="436"/>
      <c r="G56" s="436"/>
      <c r="H56" s="436"/>
      <c r="I56" s="436"/>
      <c r="J56" s="436"/>
      <c r="K56" s="436"/>
      <c r="L56" s="437"/>
      <c r="M56" s="417" t="s">
        <v>204</v>
      </c>
      <c r="N56" s="418"/>
      <c r="O56" s="418"/>
      <c r="P56" s="418"/>
      <c r="Q56" s="419"/>
      <c r="R56" s="417" t="s">
        <v>208</v>
      </c>
      <c r="S56" s="418"/>
      <c r="T56" s="418"/>
      <c r="U56" s="418"/>
      <c r="V56" s="419"/>
      <c r="W56" s="13" t="s">
        <v>204</v>
      </c>
      <c r="X56" s="14" t="s">
        <v>209</v>
      </c>
      <c r="Y56" s="15" t="s">
        <v>210</v>
      </c>
      <c r="Z56" s="43"/>
      <c r="AA56" s="44"/>
    </row>
    <row r="57" spans="1:27" ht="38.25" customHeight="1">
      <c r="A57" s="25"/>
      <c r="B57" s="45">
        <f t="shared" si="0"/>
        <v>5</v>
      </c>
      <c r="C57" s="435">
        <v>1334567893</v>
      </c>
      <c r="D57" s="436"/>
      <c r="E57" s="436"/>
      <c r="F57" s="436"/>
      <c r="G57" s="436"/>
      <c r="H57" s="436"/>
      <c r="I57" s="436"/>
      <c r="J57" s="436"/>
      <c r="K57" s="436"/>
      <c r="L57" s="437"/>
      <c r="M57" s="417" t="s">
        <v>205</v>
      </c>
      <c r="N57" s="418"/>
      <c r="O57" s="418"/>
      <c r="P57" s="418"/>
      <c r="Q57" s="419"/>
      <c r="R57" s="417" t="s">
        <v>205</v>
      </c>
      <c r="S57" s="418"/>
      <c r="T57" s="418"/>
      <c r="U57" s="418"/>
      <c r="V57" s="419"/>
      <c r="W57" s="13" t="s">
        <v>211</v>
      </c>
      <c r="X57" s="14" t="s">
        <v>212</v>
      </c>
      <c r="Y57" s="15" t="s">
        <v>17</v>
      </c>
      <c r="Z57" s="43"/>
      <c r="AA57" s="44"/>
    </row>
    <row r="58" spans="1:27" ht="38.25" customHeight="1">
      <c r="A58" s="25"/>
      <c r="B58" s="45">
        <f t="shared" si="0"/>
        <v>6</v>
      </c>
      <c r="C58" s="435">
        <v>1334567893</v>
      </c>
      <c r="D58" s="436"/>
      <c r="E58" s="436"/>
      <c r="F58" s="436"/>
      <c r="G58" s="436"/>
      <c r="H58" s="436"/>
      <c r="I58" s="436"/>
      <c r="J58" s="436"/>
      <c r="K58" s="436"/>
      <c r="L58" s="437"/>
      <c r="M58" s="417" t="s">
        <v>205</v>
      </c>
      <c r="N58" s="418"/>
      <c r="O58" s="418"/>
      <c r="P58" s="418"/>
      <c r="Q58" s="419"/>
      <c r="R58" s="417" t="s">
        <v>205</v>
      </c>
      <c r="S58" s="418"/>
      <c r="T58" s="418"/>
      <c r="U58" s="418"/>
      <c r="V58" s="419"/>
      <c r="W58" s="13" t="s">
        <v>211</v>
      </c>
      <c r="X58" s="14" t="s">
        <v>212</v>
      </c>
      <c r="Y58" s="15" t="s">
        <v>192</v>
      </c>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view="pageBreakPreview" zoomScaleNormal="120" zoomScaleSheetLayoutView="100" workbookViewId="0">
      <selection activeCell="AL82" sqref="AL82:AV82"/>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9" t="s">
        <v>33</v>
      </c>
      <c r="Z1" s="549"/>
      <c r="AA1" s="549"/>
      <c r="AB1" s="549"/>
      <c r="AC1" s="549" t="str">
        <f>IF(基本情報入力シート!C32="","",基本情報入力シート!C32)</f>
        <v>○○市</v>
      </c>
      <c r="AD1" s="549"/>
      <c r="AE1" s="549"/>
      <c r="AF1" s="549"/>
      <c r="AG1" s="549"/>
      <c r="AH1" s="549"/>
      <c r="AI1" s="549"/>
      <c r="AJ1" s="5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3" t="s">
        <v>117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row>
    <row r="4" spans="1:45" ht="16.5" customHeight="1">
      <c r="A4" s="67"/>
      <c r="B4" s="69"/>
      <c r="C4" s="69"/>
      <c r="D4" s="69"/>
      <c r="E4" s="69"/>
      <c r="F4" s="69"/>
      <c r="G4" s="69"/>
      <c r="H4" s="69"/>
      <c r="I4" s="69"/>
      <c r="J4" s="69"/>
      <c r="K4" s="69"/>
      <c r="L4" s="69"/>
      <c r="M4" s="69"/>
      <c r="N4" s="69"/>
      <c r="O4" s="69"/>
      <c r="P4" s="69"/>
      <c r="Q4" s="69"/>
      <c r="R4" s="69"/>
      <c r="S4" s="69"/>
      <c r="T4" s="69"/>
      <c r="U4" s="70" t="s">
        <v>118</v>
      </c>
      <c r="V4" s="582">
        <v>5</v>
      </c>
      <c r="W4" s="582"/>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4" t="s">
        <v>40</v>
      </c>
      <c r="B7" s="575"/>
      <c r="C7" s="575"/>
      <c r="D7" s="575"/>
      <c r="E7" s="575"/>
      <c r="F7" s="575"/>
      <c r="G7" s="570" t="str">
        <f>IF(基本情報入力シート!M36="","",基本情報入力シート!M36)</f>
        <v>○○ケアサービス</v>
      </c>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45" s="79" customFormat="1" ht="22.5" customHeight="1">
      <c r="A8" s="559" t="s">
        <v>39</v>
      </c>
      <c r="B8" s="560"/>
      <c r="C8" s="560"/>
      <c r="D8" s="560"/>
      <c r="E8" s="560"/>
      <c r="F8" s="560"/>
      <c r="G8" s="576" t="str">
        <f>IF(基本情報入力シート!M37="","",基本情報入力シート!M37)</f>
        <v>○○ケアサービス</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row>
    <row r="9" spans="1:45" s="79" customFormat="1" ht="12.75" customHeight="1">
      <c r="A9" s="553" t="s">
        <v>35</v>
      </c>
      <c r="B9" s="554"/>
      <c r="C9" s="554"/>
      <c r="D9" s="554"/>
      <c r="E9" s="554"/>
      <c r="F9" s="554"/>
      <c r="G9" s="80" t="s">
        <v>1</v>
      </c>
      <c r="H9" s="561" t="str">
        <f>IF(基本情報入力シート!AC38="－","",基本情報入力シート!AC38)</f>
        <v>100－1234</v>
      </c>
      <c r="I9" s="561"/>
      <c r="J9" s="561"/>
      <c r="K9" s="561"/>
      <c r="L9" s="5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5"/>
      <c r="B10" s="556"/>
      <c r="C10" s="556"/>
      <c r="D10" s="556"/>
      <c r="E10" s="556"/>
      <c r="F10" s="556"/>
      <c r="G10" s="579" t="str">
        <f>IF(基本情報入力シート!M39="","",基本情報入力シート!M39)</f>
        <v>千代田区霞が関 1－2－2</v>
      </c>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1"/>
    </row>
    <row r="11" spans="1:45" s="79" customFormat="1" ht="12" customHeight="1">
      <c r="A11" s="557"/>
      <c r="B11" s="558"/>
      <c r="C11" s="558"/>
      <c r="D11" s="558"/>
      <c r="E11" s="558"/>
      <c r="F11" s="558"/>
      <c r="G11" s="550" t="str">
        <f>IF(基本情報入力シート!M40="","",基本情報入力シート!M40)</f>
        <v>○○ビル 18F</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row>
    <row r="12" spans="1:45" s="79" customFormat="1" ht="15" customHeight="1">
      <c r="A12" s="568" t="s">
        <v>0</v>
      </c>
      <c r="B12" s="569"/>
      <c r="C12" s="569"/>
      <c r="D12" s="569"/>
      <c r="E12" s="569"/>
      <c r="F12" s="569"/>
      <c r="G12" s="570" t="str">
        <f>IF(基本情報入力シート!M43="","",基本情報入力シート!M43)</f>
        <v>コウロウ タロウ</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2"/>
      <c r="AS12" s="84"/>
    </row>
    <row r="13" spans="1:45" s="79" customFormat="1" ht="22.5" customHeight="1">
      <c r="A13" s="555" t="s">
        <v>36</v>
      </c>
      <c r="B13" s="556"/>
      <c r="C13" s="556"/>
      <c r="D13" s="556"/>
      <c r="E13" s="556"/>
      <c r="F13" s="556"/>
      <c r="G13" s="550" t="str">
        <f>IF(基本情報入力シート!M44="","",基本情報入力シート!M44)</f>
        <v>厚労 太郎</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S13" s="84"/>
    </row>
    <row r="14" spans="1:45" s="79" customFormat="1" ht="17.25" customHeight="1">
      <c r="A14" s="583" t="s">
        <v>37</v>
      </c>
      <c r="B14" s="583"/>
      <c r="C14" s="583"/>
      <c r="D14" s="583"/>
      <c r="E14" s="583"/>
      <c r="F14" s="583"/>
      <c r="G14" s="567" t="s">
        <v>23</v>
      </c>
      <c r="H14" s="567"/>
      <c r="I14" s="567"/>
      <c r="J14" s="559"/>
      <c r="K14" s="584" t="str">
        <f>IF(基本情報入力シート!M45="","",基本情報入力シート!M45)</f>
        <v>03-3571-XXXX</v>
      </c>
      <c r="L14" s="584"/>
      <c r="M14" s="584"/>
      <c r="N14" s="584"/>
      <c r="O14" s="584"/>
      <c r="P14" s="584"/>
      <c r="Q14" s="584"/>
      <c r="R14" s="584"/>
      <c r="S14" s="584"/>
      <c r="T14" s="584"/>
      <c r="U14" s="583" t="s">
        <v>38</v>
      </c>
      <c r="V14" s="583"/>
      <c r="W14" s="583"/>
      <c r="X14" s="583"/>
      <c r="Y14" s="584" t="str">
        <f>IF(基本情報入力シート!M46="","",基本情報入力シート!M46)</f>
        <v>aaa@aaa.aa.jp</v>
      </c>
      <c r="Z14" s="584"/>
      <c r="AA14" s="584"/>
      <c r="AB14" s="584"/>
      <c r="AC14" s="584"/>
      <c r="AD14" s="584"/>
      <c r="AE14" s="584"/>
      <c r="AF14" s="584"/>
      <c r="AG14" s="584"/>
      <c r="AH14" s="584"/>
      <c r="AI14" s="584"/>
      <c r="AJ14" s="58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598" t="s">
        <v>268</v>
      </c>
      <c r="D18" s="599"/>
      <c r="E18" s="599"/>
      <c r="F18" s="599"/>
      <c r="G18" s="599"/>
      <c r="H18" s="599"/>
      <c r="I18" s="599"/>
      <c r="J18" s="599"/>
      <c r="K18" s="599"/>
      <c r="L18" s="600"/>
      <c r="M18" s="53" t="s">
        <v>165</v>
      </c>
      <c r="N18" s="601" t="s">
        <v>269</v>
      </c>
      <c r="O18" s="602"/>
      <c r="P18" s="602"/>
      <c r="Q18" s="602"/>
      <c r="R18" s="602"/>
      <c r="S18" s="602"/>
      <c r="T18" s="602"/>
      <c r="U18" s="602"/>
      <c r="V18" s="602"/>
      <c r="W18" s="603"/>
      <c r="X18" s="54" t="s">
        <v>165</v>
      </c>
      <c r="Y18" s="604" t="s">
        <v>270</v>
      </c>
      <c r="Z18" s="605"/>
      <c r="AA18" s="605"/>
      <c r="AB18" s="605"/>
      <c r="AC18" s="605"/>
      <c r="AD18" s="605"/>
      <c r="AE18" s="605"/>
      <c r="AF18" s="605"/>
      <c r="AG18" s="605"/>
      <c r="AH18" s="605"/>
      <c r="AI18" s="606"/>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32" t="s">
        <v>257</v>
      </c>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632" t="s">
        <v>256</v>
      </c>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7" t="s">
        <v>179</v>
      </c>
      <c r="B29" s="608"/>
      <c r="C29" s="608"/>
      <c r="D29" s="608"/>
      <c r="E29" s="608"/>
      <c r="F29" s="608"/>
      <c r="G29" s="608"/>
      <c r="H29" s="608"/>
      <c r="I29" s="608"/>
      <c r="J29" s="608"/>
      <c r="K29" s="608"/>
      <c r="L29" s="608"/>
      <c r="M29" s="608"/>
      <c r="N29" s="608"/>
      <c r="O29" s="608"/>
      <c r="P29" s="608"/>
      <c r="Q29" s="608"/>
      <c r="R29" s="608"/>
      <c r="S29" s="608"/>
      <c r="T29" s="608"/>
      <c r="U29" s="608"/>
      <c r="V29" s="609"/>
      <c r="AG29" s="84"/>
    </row>
    <row r="30" spans="1:73" ht="18" customHeight="1">
      <c r="A30" s="119" t="s">
        <v>25</v>
      </c>
      <c r="B30" s="562" t="s">
        <v>114</v>
      </c>
      <c r="C30" s="562"/>
      <c r="D30" s="563">
        <f>IF(V4=0,"",V4)</f>
        <v>5</v>
      </c>
      <c r="E30" s="563"/>
      <c r="F30" s="120" t="s">
        <v>115</v>
      </c>
      <c r="G30" s="121"/>
      <c r="H30" s="121"/>
      <c r="I30" s="121"/>
      <c r="J30" s="121"/>
      <c r="K30" s="121"/>
      <c r="L30" s="121"/>
      <c r="M30" s="121"/>
      <c r="N30" s="121"/>
      <c r="O30" s="122"/>
      <c r="P30" s="564">
        <f>P35+W35+AD35</f>
        <v>54805879</v>
      </c>
      <c r="Q30" s="565"/>
      <c r="R30" s="565"/>
      <c r="S30" s="565"/>
      <c r="T30" s="565"/>
      <c r="U30" s="566"/>
      <c r="V30" s="123" t="s">
        <v>4</v>
      </c>
    </row>
    <row r="31" spans="1:73" ht="30.75" customHeight="1">
      <c r="A31" s="119" t="s">
        <v>26</v>
      </c>
      <c r="B31" s="610" t="s">
        <v>271</v>
      </c>
      <c r="C31" s="611"/>
      <c r="D31" s="611"/>
      <c r="E31" s="611"/>
      <c r="F31" s="611"/>
      <c r="G31" s="611"/>
      <c r="H31" s="611"/>
      <c r="I31" s="611"/>
      <c r="J31" s="611"/>
      <c r="K31" s="611"/>
      <c r="L31" s="611"/>
      <c r="M31" s="611"/>
      <c r="N31" s="611"/>
      <c r="O31" s="612"/>
      <c r="P31" s="523">
        <f>P36+W36+AD36</f>
        <v>56379277</v>
      </c>
      <c r="Q31" s="524"/>
      <c r="R31" s="524"/>
      <c r="S31" s="524"/>
      <c r="T31" s="524"/>
      <c r="U31" s="525"/>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633"/>
      <c r="B34" s="634"/>
      <c r="C34" s="634"/>
      <c r="D34" s="634"/>
      <c r="E34" s="634"/>
      <c r="F34" s="634"/>
      <c r="G34" s="634"/>
      <c r="H34" s="634"/>
      <c r="I34" s="634"/>
      <c r="J34" s="634"/>
      <c r="K34" s="634"/>
      <c r="L34" s="634"/>
      <c r="M34" s="634"/>
      <c r="N34" s="634"/>
      <c r="O34" s="635"/>
      <c r="P34" s="636" t="s">
        <v>111</v>
      </c>
      <c r="Q34" s="617"/>
      <c r="R34" s="617"/>
      <c r="S34" s="617"/>
      <c r="T34" s="617"/>
      <c r="U34" s="618"/>
      <c r="V34" s="128" t="str">
        <f>IF(P35="","",IF(P36="","",IF(P36&gt;=P35,"○","☓")))</f>
        <v>○</v>
      </c>
      <c r="W34" s="616" t="s">
        <v>112</v>
      </c>
      <c r="X34" s="617"/>
      <c r="Y34" s="617"/>
      <c r="Z34" s="617"/>
      <c r="AA34" s="617"/>
      <c r="AB34" s="618"/>
      <c r="AC34" s="128" t="str">
        <f>IF(W35="","",IF(W36="","",IF(W36&gt;=W35,"○","☓")))</f>
        <v>○</v>
      </c>
      <c r="AD34" s="616" t="s">
        <v>113</v>
      </c>
      <c r="AE34" s="617"/>
      <c r="AF34" s="617"/>
      <c r="AG34" s="617"/>
      <c r="AH34" s="617"/>
      <c r="AI34" s="618"/>
      <c r="AJ34" s="128" t="str">
        <f>IF(AD35="","",IF(AD36="","",IF(AD36&gt;=AD35,"○","☓")))</f>
        <v>○</v>
      </c>
      <c r="AL34" s="639" t="s">
        <v>286</v>
      </c>
      <c r="AM34" s="639"/>
      <c r="AN34" s="639"/>
      <c r="AO34" s="639"/>
      <c r="AP34" s="639"/>
      <c r="AQ34" s="639"/>
      <c r="AR34" s="639"/>
      <c r="AS34" s="639"/>
      <c r="AT34" s="639"/>
      <c r="AU34" s="639"/>
      <c r="AV34" s="640"/>
    </row>
    <row r="35" spans="1:48" ht="18" customHeight="1" thickBot="1">
      <c r="A35" s="119" t="s">
        <v>25</v>
      </c>
      <c r="B35" s="562" t="s">
        <v>114</v>
      </c>
      <c r="C35" s="562"/>
      <c r="D35" s="563">
        <f>IF(V4=0,"",V4)</f>
        <v>5</v>
      </c>
      <c r="E35" s="563"/>
      <c r="F35" s="596" t="s">
        <v>184</v>
      </c>
      <c r="G35" s="596"/>
      <c r="H35" s="596"/>
      <c r="I35" s="596"/>
      <c r="J35" s="596"/>
      <c r="K35" s="596"/>
      <c r="L35" s="596"/>
      <c r="M35" s="596"/>
      <c r="N35" s="596"/>
      <c r="O35" s="597"/>
      <c r="P35" s="594">
        <f>IF('別紙様式3-2'!P7="","",'別紙様式3-2'!P7)</f>
        <v>38081062</v>
      </c>
      <c r="Q35" s="595"/>
      <c r="R35" s="595"/>
      <c r="S35" s="595"/>
      <c r="T35" s="595"/>
      <c r="U35" s="595"/>
      <c r="V35" s="129" t="s">
        <v>4</v>
      </c>
      <c r="W35" s="594">
        <f>IF('別紙様式3-2'!P8="","",'別紙様式3-2'!P8)</f>
        <v>9713054</v>
      </c>
      <c r="X35" s="595"/>
      <c r="Y35" s="595"/>
      <c r="Z35" s="595"/>
      <c r="AA35" s="595"/>
      <c r="AB35" s="595"/>
      <c r="AC35" s="129" t="s">
        <v>4</v>
      </c>
      <c r="AD35" s="594">
        <f>IF('別紙様式3-2'!P9="","",'別紙様式3-2'!P9)</f>
        <v>7011763</v>
      </c>
      <c r="AE35" s="595"/>
      <c r="AF35" s="595"/>
      <c r="AG35" s="595"/>
      <c r="AH35" s="595"/>
      <c r="AI35" s="595"/>
      <c r="AJ35" s="130" t="s">
        <v>4</v>
      </c>
    </row>
    <row r="36" spans="1:48" ht="30" customHeight="1" thickBot="1">
      <c r="A36" s="119" t="s">
        <v>26</v>
      </c>
      <c r="B36" s="610" t="s">
        <v>272</v>
      </c>
      <c r="C36" s="611"/>
      <c r="D36" s="611"/>
      <c r="E36" s="611"/>
      <c r="F36" s="611"/>
      <c r="G36" s="611"/>
      <c r="H36" s="611"/>
      <c r="I36" s="611"/>
      <c r="J36" s="611"/>
      <c r="K36" s="611"/>
      <c r="L36" s="611"/>
      <c r="M36" s="611"/>
      <c r="N36" s="611"/>
      <c r="O36" s="611"/>
      <c r="P36" s="520">
        <v>38883524</v>
      </c>
      <c r="Q36" s="521"/>
      <c r="R36" s="521"/>
      <c r="S36" s="521"/>
      <c r="T36" s="521"/>
      <c r="U36" s="522"/>
      <c r="V36" s="131" t="s">
        <v>4</v>
      </c>
      <c r="W36" s="523">
        <f>IFERROR(S76+Y76+AE76,"")</f>
        <v>10088663</v>
      </c>
      <c r="X36" s="524"/>
      <c r="Y36" s="524"/>
      <c r="Z36" s="524"/>
      <c r="AA36" s="524"/>
      <c r="AB36" s="525"/>
      <c r="AC36" s="132" t="s">
        <v>4</v>
      </c>
      <c r="AD36" s="523">
        <f>IFERROR(S94+S96,"")</f>
        <v>7407090</v>
      </c>
      <c r="AE36" s="524"/>
      <c r="AF36" s="524"/>
      <c r="AG36" s="524"/>
      <c r="AH36" s="524"/>
      <c r="AI36" s="525"/>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8" t="s">
        <v>114</v>
      </c>
      <c r="C39" s="658"/>
      <c r="D39" s="657">
        <f>IF(V4=0,"",V4)</f>
        <v>5</v>
      </c>
      <c r="E39" s="657"/>
      <c r="F39" s="652" t="s">
        <v>135</v>
      </c>
      <c r="G39" s="652"/>
      <c r="H39" s="652"/>
      <c r="I39" s="652"/>
      <c r="J39" s="652"/>
      <c r="K39" s="652"/>
      <c r="L39" s="652"/>
      <c r="M39" s="652"/>
      <c r="N39" s="652"/>
      <c r="O39" s="653"/>
      <c r="P39" s="613">
        <f>P40-P41</f>
        <v>267633483</v>
      </c>
      <c r="Q39" s="614"/>
      <c r="R39" s="614"/>
      <c r="S39" s="614"/>
      <c r="T39" s="614"/>
      <c r="U39" s="615"/>
      <c r="V39" s="123" t="s">
        <v>4</v>
      </c>
      <c r="W39" s="141" t="s">
        <v>177</v>
      </c>
      <c r="X39" s="629" t="str">
        <f>IF(P42="","",IF(P39="","",IF(P39&gt;=P42,"○","☓")))</f>
        <v>○</v>
      </c>
      <c r="Y39" s="526" t="s">
        <v>166</v>
      </c>
      <c r="Z39" s="136"/>
      <c r="AA39" s="136"/>
      <c r="AB39" s="136"/>
      <c r="AC39" s="138"/>
      <c r="AD39" s="136"/>
      <c r="AE39" s="136"/>
      <c r="AF39" s="136"/>
      <c r="AG39" s="136"/>
      <c r="AH39" s="136"/>
      <c r="AI39" s="136"/>
      <c r="AJ39" s="139"/>
      <c r="AL39" s="456" t="s">
        <v>285</v>
      </c>
      <c r="AM39" s="457"/>
      <c r="AN39" s="457"/>
      <c r="AO39" s="457"/>
      <c r="AP39" s="457"/>
      <c r="AQ39" s="457"/>
      <c r="AR39" s="457"/>
      <c r="AS39" s="457"/>
      <c r="AT39" s="457"/>
      <c r="AU39" s="457"/>
      <c r="AV39" s="458"/>
    </row>
    <row r="40" spans="1:48" ht="18.75" customHeight="1" thickBot="1">
      <c r="A40" s="637"/>
      <c r="B40" s="621" t="s">
        <v>185</v>
      </c>
      <c r="C40" s="621"/>
      <c r="D40" s="621"/>
      <c r="E40" s="621"/>
      <c r="F40" s="621"/>
      <c r="G40" s="621"/>
      <c r="H40" s="621"/>
      <c r="I40" s="621"/>
      <c r="J40" s="621"/>
      <c r="K40" s="621"/>
      <c r="L40" s="621"/>
      <c r="M40" s="621"/>
      <c r="N40" s="621"/>
      <c r="O40" s="527"/>
      <c r="P40" s="624">
        <v>324012760</v>
      </c>
      <c r="Q40" s="625"/>
      <c r="R40" s="625"/>
      <c r="S40" s="625"/>
      <c r="T40" s="625"/>
      <c r="U40" s="626"/>
      <c r="V40" s="123" t="s">
        <v>4</v>
      </c>
      <c r="W40" s="141"/>
      <c r="X40" s="630"/>
      <c r="Y40" s="526"/>
      <c r="Z40" s="136"/>
      <c r="AA40" s="136"/>
      <c r="AB40" s="136"/>
      <c r="AC40" s="138"/>
      <c r="AD40" s="136"/>
      <c r="AE40" s="136"/>
      <c r="AF40" s="136"/>
      <c r="AG40" s="136"/>
      <c r="AH40" s="136"/>
      <c r="AI40" s="136"/>
      <c r="AJ40" s="139"/>
      <c r="AL40" s="459"/>
      <c r="AM40" s="641"/>
      <c r="AN40" s="641"/>
      <c r="AO40" s="641"/>
      <c r="AP40" s="641"/>
      <c r="AQ40" s="641"/>
      <c r="AR40" s="641"/>
      <c r="AS40" s="641"/>
      <c r="AT40" s="641"/>
      <c r="AU40" s="641"/>
      <c r="AV40" s="461"/>
    </row>
    <row r="41" spans="1:48" ht="18.75" customHeight="1" thickBot="1">
      <c r="A41" s="638"/>
      <c r="B41" s="622" t="s">
        <v>186</v>
      </c>
      <c r="C41" s="622"/>
      <c r="D41" s="622"/>
      <c r="E41" s="622"/>
      <c r="F41" s="622"/>
      <c r="G41" s="622"/>
      <c r="H41" s="622"/>
      <c r="I41" s="622"/>
      <c r="J41" s="622"/>
      <c r="K41" s="622"/>
      <c r="L41" s="622"/>
      <c r="M41" s="622"/>
      <c r="N41" s="622"/>
      <c r="O41" s="623"/>
      <c r="P41" s="627">
        <f>P31</f>
        <v>56379277</v>
      </c>
      <c r="Q41" s="628"/>
      <c r="R41" s="628"/>
      <c r="S41" s="628"/>
      <c r="T41" s="628"/>
      <c r="U41" s="628"/>
      <c r="V41" s="142" t="s">
        <v>4</v>
      </c>
      <c r="W41" s="141"/>
      <c r="X41" s="630"/>
      <c r="Y41" s="526"/>
      <c r="Z41" s="136"/>
      <c r="AA41" s="136"/>
      <c r="AB41" s="136"/>
      <c r="AC41" s="138"/>
      <c r="AD41" s="136"/>
      <c r="AE41" s="136"/>
      <c r="AF41" s="136"/>
      <c r="AG41" s="136"/>
      <c r="AH41" s="136"/>
      <c r="AI41" s="136"/>
      <c r="AJ41" s="139"/>
      <c r="AL41" s="459"/>
      <c r="AM41" s="641"/>
      <c r="AN41" s="641"/>
      <c r="AO41" s="641"/>
      <c r="AP41" s="641"/>
      <c r="AQ41" s="641"/>
      <c r="AR41" s="641"/>
      <c r="AS41" s="641"/>
      <c r="AT41" s="641"/>
      <c r="AU41" s="641"/>
      <c r="AV41" s="461"/>
    </row>
    <row r="42" spans="1:48" ht="30.75" customHeight="1" thickBot="1">
      <c r="A42" s="140" t="s">
        <v>26</v>
      </c>
      <c r="B42" s="619" t="s">
        <v>273</v>
      </c>
      <c r="C42" s="620"/>
      <c r="D42" s="620"/>
      <c r="E42" s="620"/>
      <c r="F42" s="620"/>
      <c r="G42" s="620"/>
      <c r="H42" s="620"/>
      <c r="I42" s="620"/>
      <c r="J42" s="620"/>
      <c r="K42" s="620"/>
      <c r="L42" s="620"/>
      <c r="M42" s="620"/>
      <c r="N42" s="620"/>
      <c r="O42" s="620"/>
      <c r="P42" s="613">
        <f>P43-P44-P45-P46-P47</f>
        <v>255401776</v>
      </c>
      <c r="Q42" s="614"/>
      <c r="R42" s="614"/>
      <c r="S42" s="614"/>
      <c r="T42" s="614"/>
      <c r="U42" s="615"/>
      <c r="V42" s="143" t="s">
        <v>4</v>
      </c>
      <c r="W42" s="141" t="s">
        <v>177</v>
      </c>
      <c r="X42" s="631"/>
      <c r="Y42" s="526"/>
      <c r="Z42" s="136"/>
      <c r="AA42" s="136"/>
      <c r="AB42" s="136"/>
      <c r="AC42" s="138"/>
      <c r="AD42" s="136"/>
      <c r="AE42" s="136"/>
      <c r="AF42" s="136"/>
      <c r="AG42" s="136"/>
      <c r="AH42" s="136"/>
      <c r="AI42" s="136"/>
      <c r="AJ42" s="139"/>
      <c r="AL42" s="462"/>
      <c r="AM42" s="463"/>
      <c r="AN42" s="463"/>
      <c r="AO42" s="463"/>
      <c r="AP42" s="463"/>
      <c r="AQ42" s="463"/>
      <c r="AR42" s="463"/>
      <c r="AS42" s="463"/>
      <c r="AT42" s="463"/>
      <c r="AU42" s="463"/>
      <c r="AV42" s="464"/>
    </row>
    <row r="43" spans="1:48" ht="18.75" customHeight="1" thickBot="1">
      <c r="A43" s="643"/>
      <c r="B43" s="527" t="s">
        <v>130</v>
      </c>
      <c r="C43" s="528"/>
      <c r="D43" s="528"/>
      <c r="E43" s="528"/>
      <c r="F43" s="528"/>
      <c r="G43" s="528"/>
      <c r="H43" s="528"/>
      <c r="I43" s="528"/>
      <c r="J43" s="528"/>
      <c r="K43" s="528"/>
      <c r="L43" s="528"/>
      <c r="M43" s="528"/>
      <c r="N43" s="528"/>
      <c r="O43" s="529"/>
      <c r="P43" s="530">
        <v>323895307</v>
      </c>
      <c r="Q43" s="531"/>
      <c r="R43" s="531"/>
      <c r="S43" s="531"/>
      <c r="T43" s="531"/>
      <c r="U43" s="532"/>
      <c r="V43" s="123" t="s">
        <v>4</v>
      </c>
      <c r="W43" s="136"/>
      <c r="X43" s="136"/>
      <c r="Y43" s="136"/>
      <c r="Z43" s="136"/>
      <c r="AA43" s="136"/>
      <c r="AB43" s="136"/>
      <c r="AC43" s="138"/>
      <c r="AD43" s="136"/>
      <c r="AE43" s="136"/>
      <c r="AF43" s="136"/>
      <c r="AG43" s="136"/>
      <c r="AH43" s="136"/>
      <c r="AI43" s="136"/>
      <c r="AJ43" s="139"/>
    </row>
    <row r="44" spans="1:48" ht="18.75" customHeight="1" thickBot="1">
      <c r="A44" s="644"/>
      <c r="B44" s="527" t="s">
        <v>131</v>
      </c>
      <c r="C44" s="528"/>
      <c r="D44" s="528"/>
      <c r="E44" s="528"/>
      <c r="F44" s="528"/>
      <c r="G44" s="528"/>
      <c r="H44" s="528"/>
      <c r="I44" s="528"/>
      <c r="J44" s="528"/>
      <c r="K44" s="528"/>
      <c r="L44" s="528"/>
      <c r="M44" s="528"/>
      <c r="N44" s="528"/>
      <c r="O44" s="529"/>
      <c r="P44" s="530">
        <v>36672680</v>
      </c>
      <c r="Q44" s="531"/>
      <c r="R44" s="531"/>
      <c r="S44" s="531"/>
      <c r="T44" s="531"/>
      <c r="U44" s="532"/>
      <c r="V44" s="123" t="s">
        <v>4</v>
      </c>
      <c r="W44" s="136"/>
      <c r="X44" s="136"/>
      <c r="Y44" s="136"/>
      <c r="Z44" s="136"/>
      <c r="AA44" s="136"/>
      <c r="AB44" s="136"/>
      <c r="AC44" s="138"/>
      <c r="AD44" s="136"/>
      <c r="AE44" s="136"/>
      <c r="AF44" s="136"/>
      <c r="AG44" s="136"/>
      <c r="AH44" s="136"/>
      <c r="AI44" s="136"/>
      <c r="AJ44" s="139"/>
    </row>
    <row r="45" spans="1:48" ht="18.75" customHeight="1" thickBot="1">
      <c r="A45" s="644"/>
      <c r="B45" s="527" t="s">
        <v>132</v>
      </c>
      <c r="C45" s="528"/>
      <c r="D45" s="528"/>
      <c r="E45" s="528"/>
      <c r="F45" s="528"/>
      <c r="G45" s="528"/>
      <c r="H45" s="528"/>
      <c r="I45" s="528"/>
      <c r="J45" s="528"/>
      <c r="K45" s="528"/>
      <c r="L45" s="528"/>
      <c r="M45" s="528"/>
      <c r="N45" s="528"/>
      <c r="O45" s="529"/>
      <c r="P45" s="530">
        <v>9379554</v>
      </c>
      <c r="Q45" s="531"/>
      <c r="R45" s="531"/>
      <c r="S45" s="531"/>
      <c r="T45" s="531"/>
      <c r="U45" s="532"/>
      <c r="V45" s="123" t="s">
        <v>4</v>
      </c>
      <c r="W45" s="136"/>
      <c r="X45" s="136"/>
      <c r="Y45" s="136"/>
      <c r="Z45" s="136"/>
      <c r="AA45" s="136"/>
      <c r="AB45" s="136"/>
      <c r="AC45" s="138"/>
      <c r="AD45" s="136"/>
      <c r="AE45" s="136"/>
      <c r="AF45" s="136"/>
      <c r="AG45" s="136"/>
      <c r="AH45" s="136"/>
      <c r="AI45" s="136"/>
      <c r="AJ45" s="139"/>
    </row>
    <row r="46" spans="1:48" ht="30" customHeight="1" thickBot="1">
      <c r="A46" s="644"/>
      <c r="B46" s="649" t="s">
        <v>133</v>
      </c>
      <c r="C46" s="650"/>
      <c r="D46" s="650"/>
      <c r="E46" s="650"/>
      <c r="F46" s="650"/>
      <c r="G46" s="650"/>
      <c r="H46" s="650"/>
      <c r="I46" s="650"/>
      <c r="J46" s="650"/>
      <c r="K46" s="650"/>
      <c r="L46" s="650"/>
      <c r="M46" s="650"/>
      <c r="N46" s="650"/>
      <c r="O46" s="651"/>
      <c r="P46" s="530">
        <v>7312647</v>
      </c>
      <c r="Q46" s="531"/>
      <c r="R46" s="531"/>
      <c r="S46" s="531"/>
      <c r="T46" s="531"/>
      <c r="U46" s="532"/>
      <c r="V46" s="123" t="s">
        <v>4</v>
      </c>
      <c r="W46" s="136"/>
      <c r="X46" s="136"/>
      <c r="Y46" s="136"/>
      <c r="Z46" s="136"/>
      <c r="AA46" s="136"/>
      <c r="AB46" s="136"/>
      <c r="AC46" s="138"/>
      <c r="AD46" s="136"/>
      <c r="AE46" s="136"/>
      <c r="AF46" s="136"/>
      <c r="AG46" s="136"/>
      <c r="AH46" s="136"/>
      <c r="AI46" s="136"/>
      <c r="AJ46" s="139"/>
    </row>
    <row r="47" spans="1:48" ht="30" customHeight="1" thickBot="1">
      <c r="A47" s="645"/>
      <c r="B47" s="646" t="s">
        <v>134</v>
      </c>
      <c r="C47" s="647"/>
      <c r="D47" s="647"/>
      <c r="E47" s="647"/>
      <c r="F47" s="647"/>
      <c r="G47" s="647"/>
      <c r="H47" s="647"/>
      <c r="I47" s="647"/>
      <c r="J47" s="647"/>
      <c r="K47" s="647"/>
      <c r="L47" s="647"/>
      <c r="M47" s="647"/>
      <c r="N47" s="647"/>
      <c r="O47" s="648"/>
      <c r="P47" s="530">
        <v>15128650</v>
      </c>
      <c r="Q47" s="531"/>
      <c r="R47" s="531"/>
      <c r="S47" s="531"/>
      <c r="T47" s="531"/>
      <c r="U47" s="532"/>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42" t="s">
        <v>245</v>
      </c>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S50" s="84"/>
    </row>
    <row r="51" spans="1:50" s="79" customFormat="1" ht="23.25" customHeight="1">
      <c r="A51" s="146" t="s">
        <v>120</v>
      </c>
      <c r="B51" s="642" t="s">
        <v>320</v>
      </c>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S51" s="84"/>
    </row>
    <row r="52" spans="1:50" s="79" customFormat="1" ht="45.75" customHeight="1">
      <c r="A52" s="146" t="s">
        <v>121</v>
      </c>
      <c r="B52" s="642" t="s">
        <v>201</v>
      </c>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S52" s="84"/>
    </row>
    <row r="53" spans="1:50" ht="33.75" customHeight="1">
      <c r="A53" s="147" t="s">
        <v>120</v>
      </c>
      <c r="B53" s="632" t="s">
        <v>242</v>
      </c>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X53" s="79"/>
    </row>
    <row r="54" spans="1:50" ht="45" customHeight="1">
      <c r="A54" s="147" t="s">
        <v>120</v>
      </c>
      <c r="B54" s="632" t="s">
        <v>319</v>
      </c>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5" t="s">
        <v>152</v>
      </c>
      <c r="B58" s="586"/>
      <c r="C58" s="586"/>
      <c r="D58" s="587"/>
      <c r="E58" s="654"/>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6"/>
      <c r="AK58" s="79"/>
      <c r="AS58" s="94"/>
    </row>
    <row r="59" spans="1:50" ht="47.25" customHeight="1" thickBot="1">
      <c r="A59" s="585" t="s">
        <v>153</v>
      </c>
      <c r="B59" s="586"/>
      <c r="C59" s="586"/>
      <c r="D59" s="587"/>
      <c r="E59" s="591"/>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3"/>
      <c r="AK59" s="79"/>
      <c r="AS59" s="94"/>
    </row>
    <row r="60" spans="1:50" ht="24" customHeight="1">
      <c r="A60" s="588" t="s">
        <v>243</v>
      </c>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588" t="s">
        <v>316</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588" t="s">
        <v>308</v>
      </c>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165"/>
      <c r="AS65" s="162"/>
    </row>
    <row r="66" spans="1:50" s="161" customFormat="1" ht="23.25" customHeight="1">
      <c r="A66" s="164" t="s">
        <v>260</v>
      </c>
      <c r="B66" s="588" t="s">
        <v>309</v>
      </c>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165"/>
      <c r="AS66" s="162"/>
    </row>
    <row r="67" spans="1:50" s="161" customFormat="1" ht="11.25" customHeight="1">
      <c r="A67" s="164" t="s">
        <v>261</v>
      </c>
      <c r="B67" s="588" t="s">
        <v>264</v>
      </c>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165"/>
      <c r="AS67" s="162"/>
    </row>
    <row r="68" spans="1:50" s="161" customFormat="1" ht="22.5" customHeight="1">
      <c r="A68" s="164" t="s">
        <v>262</v>
      </c>
      <c r="B68" s="588" t="s">
        <v>274</v>
      </c>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588" t="s">
        <v>322</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7" t="s">
        <v>137</v>
      </c>
      <c r="T73" s="738"/>
      <c r="U73" s="738"/>
      <c r="V73" s="738"/>
      <c r="W73" s="738"/>
      <c r="X73" s="739"/>
      <c r="Y73" s="736" t="s">
        <v>138</v>
      </c>
      <c r="Z73" s="736"/>
      <c r="AA73" s="736"/>
      <c r="AB73" s="736"/>
      <c r="AC73" s="736"/>
      <c r="AD73" s="736"/>
      <c r="AE73" s="736" t="s">
        <v>139</v>
      </c>
      <c r="AF73" s="736"/>
      <c r="AG73" s="736"/>
      <c r="AH73" s="736"/>
      <c r="AI73" s="736"/>
      <c r="AJ73" s="736"/>
    </row>
    <row r="74" spans="1:50" s="79" customFormat="1" ht="28.5" customHeight="1" thickBot="1">
      <c r="A74" s="752" t="s">
        <v>275</v>
      </c>
      <c r="B74" s="753"/>
      <c r="C74" s="753"/>
      <c r="D74" s="753"/>
      <c r="E74" s="753"/>
      <c r="F74" s="753"/>
      <c r="G74" s="753"/>
      <c r="H74" s="753"/>
      <c r="I74" s="753"/>
      <c r="J74" s="753"/>
      <c r="K74" s="753"/>
      <c r="L74" s="753"/>
      <c r="M74" s="753"/>
      <c r="N74" s="753"/>
      <c r="O74" s="753"/>
      <c r="P74" s="753"/>
      <c r="Q74" s="753"/>
      <c r="R74" s="753"/>
      <c r="S74" s="750" t="b">
        <v>1</v>
      </c>
      <c r="T74" s="751"/>
      <c r="U74" s="751"/>
      <c r="V74" s="751"/>
      <c r="W74" s="751"/>
      <c r="X74" s="55"/>
      <c r="Y74" s="589" t="b">
        <v>1</v>
      </c>
      <c r="Z74" s="589"/>
      <c r="AA74" s="589"/>
      <c r="AB74" s="589"/>
      <c r="AC74" s="589"/>
      <c r="AD74" s="56"/>
      <c r="AE74" s="589" t="b">
        <v>1</v>
      </c>
      <c r="AF74" s="589"/>
      <c r="AG74" s="589"/>
      <c r="AH74" s="589"/>
      <c r="AI74" s="590"/>
      <c r="AJ74" s="176" t="str">
        <f>IF(M18="○", IF(OR(AND(NOT(S74),NOT(Y74),AE74),AND(NOT(S74),NOT(Y74),NOT(AE74))),"×","○"),"")</f>
        <v>○</v>
      </c>
      <c r="AK74" s="740"/>
      <c r="AL74" s="697" t="s">
        <v>216</v>
      </c>
      <c r="AM74" s="698"/>
      <c r="AN74" s="698"/>
      <c r="AO74" s="698"/>
      <c r="AP74" s="698"/>
      <c r="AQ74" s="698"/>
      <c r="AR74" s="698"/>
      <c r="AS74" s="698"/>
      <c r="AT74" s="698"/>
      <c r="AU74" s="698"/>
      <c r="AV74" s="699"/>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682">
        <v>17.5</v>
      </c>
      <c r="T75" s="662"/>
      <c r="U75" s="662"/>
      <c r="V75" s="662"/>
      <c r="W75" s="662"/>
      <c r="X75" s="57" t="s">
        <v>136</v>
      </c>
      <c r="Y75" s="662">
        <v>27.2</v>
      </c>
      <c r="Z75" s="662"/>
      <c r="AA75" s="662"/>
      <c r="AB75" s="662"/>
      <c r="AC75" s="662"/>
      <c r="AD75" s="57" t="s">
        <v>136</v>
      </c>
      <c r="AE75" s="662">
        <v>9</v>
      </c>
      <c r="AF75" s="662"/>
      <c r="AG75" s="662"/>
      <c r="AH75" s="662"/>
      <c r="AI75" s="662"/>
      <c r="AJ75" s="181" t="s">
        <v>5</v>
      </c>
      <c r="AK75" s="740"/>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663">
        <v>3996256</v>
      </c>
      <c r="T76" s="664"/>
      <c r="U76" s="664"/>
      <c r="V76" s="664"/>
      <c r="W76" s="664"/>
      <c r="X76" s="58" t="s">
        <v>4</v>
      </c>
      <c r="Y76" s="672">
        <v>5257986</v>
      </c>
      <c r="Z76" s="672"/>
      <c r="AA76" s="672"/>
      <c r="AB76" s="672"/>
      <c r="AC76" s="672"/>
      <c r="AD76" s="58" t="s">
        <v>140</v>
      </c>
      <c r="AE76" s="664">
        <v>834421</v>
      </c>
      <c r="AF76" s="664"/>
      <c r="AG76" s="664"/>
      <c r="AH76" s="664"/>
      <c r="AI76" s="664"/>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679">
        <f>S76/(S75*12)</f>
        <v>19029.790476190476</v>
      </c>
      <c r="T77" s="680"/>
      <c r="U77" s="680"/>
      <c r="V77" s="680"/>
      <c r="W77" s="681"/>
      <c r="X77" s="191" t="s">
        <v>140</v>
      </c>
      <c r="Y77" s="680">
        <f>Y76/(Y75*12)</f>
        <v>16109.025735294119</v>
      </c>
      <c r="Z77" s="680"/>
      <c r="AA77" s="680"/>
      <c r="AB77" s="680"/>
      <c r="AC77" s="681"/>
      <c r="AD77" s="191" t="s">
        <v>140</v>
      </c>
      <c r="AE77" s="680">
        <f>AE76/(AE75*12)</f>
        <v>7726.1203703703704</v>
      </c>
      <c r="AF77" s="680"/>
      <c r="AG77" s="680"/>
      <c r="AH77" s="680"/>
      <c r="AI77" s="681"/>
      <c r="AJ77" s="192" t="s">
        <v>140</v>
      </c>
      <c r="AK77" s="754" t="s">
        <v>288</v>
      </c>
    </row>
    <row r="78" spans="1:50" s="79" customFormat="1" ht="15.75" customHeight="1" thickBot="1">
      <c r="A78" s="683" t="s">
        <v>174</v>
      </c>
      <c r="B78" s="684"/>
      <c r="C78" s="684"/>
      <c r="D78" s="684"/>
      <c r="E78" s="684"/>
      <c r="F78" s="684"/>
      <c r="G78" s="684"/>
      <c r="H78" s="684"/>
      <c r="I78" s="684"/>
      <c r="J78" s="684"/>
      <c r="K78" s="684"/>
      <c r="L78" s="684"/>
      <c r="M78" s="684"/>
      <c r="N78" s="684"/>
      <c r="O78" s="684"/>
      <c r="P78" s="684"/>
      <c r="Q78" s="684"/>
      <c r="R78" s="685"/>
      <c r="S78" s="695" t="s">
        <v>128</v>
      </c>
      <c r="T78" s="689">
        <f>IF(Y77, S77/Y77, 1)</f>
        <v>1.181312314530425</v>
      </c>
      <c r="U78" s="690"/>
      <c r="V78" s="691"/>
      <c r="W78" s="700" t="s">
        <v>129</v>
      </c>
      <c r="X78" s="707"/>
      <c r="Y78" s="702" t="s">
        <v>128</v>
      </c>
      <c r="Z78" s="689">
        <f>IF(Y77,1,0)</f>
        <v>1</v>
      </c>
      <c r="AA78" s="690"/>
      <c r="AB78" s="691"/>
      <c r="AC78" s="700" t="s">
        <v>129</v>
      </c>
      <c r="AD78" s="707"/>
      <c r="AE78" s="702" t="s">
        <v>128</v>
      </c>
      <c r="AF78" s="689">
        <f>IF(Y77, AE77/Y77, IF(AE77, AE77/S77, 0))</f>
        <v>0.47961437875431556</v>
      </c>
      <c r="AG78" s="690"/>
      <c r="AH78" s="691"/>
      <c r="AI78" s="705" t="s">
        <v>129</v>
      </c>
      <c r="AJ78" s="193" t="str">
        <f>IF(M18="○", IF(AND(S74=TRUE, Y74=TRUE), IF(AND(T78&gt;Z78, Z78&gt;0),"○","×"),""),"")</f>
        <v>○</v>
      </c>
      <c r="AK78" s="754"/>
      <c r="AL78" s="697" t="s">
        <v>289</v>
      </c>
      <c r="AM78" s="639"/>
      <c r="AN78" s="639"/>
      <c r="AO78" s="639"/>
      <c r="AP78" s="639"/>
      <c r="AQ78" s="639"/>
      <c r="AR78" s="639"/>
      <c r="AS78" s="639"/>
      <c r="AT78" s="639"/>
      <c r="AU78" s="639"/>
      <c r="AV78" s="640"/>
    </row>
    <row r="79" spans="1:50" s="195" customFormat="1" ht="17.25" customHeight="1" thickBot="1">
      <c r="A79" s="686"/>
      <c r="B79" s="687"/>
      <c r="C79" s="687"/>
      <c r="D79" s="687"/>
      <c r="E79" s="687"/>
      <c r="F79" s="687"/>
      <c r="G79" s="687"/>
      <c r="H79" s="687"/>
      <c r="I79" s="687"/>
      <c r="J79" s="687"/>
      <c r="K79" s="687"/>
      <c r="L79" s="687"/>
      <c r="M79" s="687"/>
      <c r="N79" s="687"/>
      <c r="O79" s="687"/>
      <c r="P79" s="687"/>
      <c r="Q79" s="687"/>
      <c r="R79" s="688"/>
      <c r="S79" s="696"/>
      <c r="T79" s="692"/>
      <c r="U79" s="693"/>
      <c r="V79" s="694"/>
      <c r="W79" s="701"/>
      <c r="X79" s="708"/>
      <c r="Y79" s="703"/>
      <c r="Z79" s="692"/>
      <c r="AA79" s="693"/>
      <c r="AB79" s="694"/>
      <c r="AC79" s="704"/>
      <c r="AD79" s="708"/>
      <c r="AE79" s="703"/>
      <c r="AF79" s="692"/>
      <c r="AG79" s="693"/>
      <c r="AH79" s="694"/>
      <c r="AI79" s="706"/>
      <c r="AJ79" s="194" t="str">
        <f>IF(M18="○", IF(AND(Y74=TRUE,AE74=TRUE), IF(AND(Y80="",AE80=""), IF(AND(Z78&gt;=2*AF78, AF78&gt;0),"○","×"), IF(AND(Y80&gt;=AE80,Z78&gt;0, AF78&gt;0), "○","×")),IF(AND(S74=TRUE,AE74=TRUE),IF(AND(Y80&gt;=AE80, AE80&gt;0), IF(AND(T78&gt;2*AF78, AF78&gt;0), "○", "×"),"×"),"")),"")</f>
        <v>○</v>
      </c>
      <c r="AK79" s="755" t="s">
        <v>187</v>
      </c>
      <c r="AL79" s="697" t="s">
        <v>317</v>
      </c>
      <c r="AM79" s="639"/>
      <c r="AN79" s="639"/>
      <c r="AO79" s="639"/>
      <c r="AP79" s="639"/>
      <c r="AQ79" s="639"/>
      <c r="AR79" s="639"/>
      <c r="AS79" s="639"/>
      <c r="AT79" s="639"/>
      <c r="AU79" s="639"/>
      <c r="AV79" s="640"/>
      <c r="AX79" s="196"/>
    </row>
    <row r="80" spans="1:50" s="195" customFormat="1" ht="27" customHeight="1" thickBot="1">
      <c r="A80" s="670" t="s">
        <v>276</v>
      </c>
      <c r="B80" s="671"/>
      <c r="C80" s="671"/>
      <c r="D80" s="671"/>
      <c r="E80" s="671"/>
      <c r="F80" s="671"/>
      <c r="G80" s="671"/>
      <c r="H80" s="671"/>
      <c r="I80" s="671"/>
      <c r="J80" s="671"/>
      <c r="K80" s="671"/>
      <c r="L80" s="671"/>
      <c r="M80" s="671"/>
      <c r="N80" s="671"/>
      <c r="O80" s="671"/>
      <c r="P80" s="671"/>
      <c r="Q80" s="671"/>
      <c r="R80" s="671"/>
      <c r="S80" s="741"/>
      <c r="T80" s="742"/>
      <c r="U80" s="742"/>
      <c r="V80" s="742"/>
      <c r="W80" s="743"/>
      <c r="X80" s="743"/>
      <c r="Y80" s="664"/>
      <c r="Z80" s="678"/>
      <c r="AA80" s="678"/>
      <c r="AB80" s="678"/>
      <c r="AC80" s="664"/>
      <c r="AD80" s="197" t="s">
        <v>4</v>
      </c>
      <c r="AE80" s="744"/>
      <c r="AF80" s="745"/>
      <c r="AG80" s="745"/>
      <c r="AH80" s="745"/>
      <c r="AI80" s="744"/>
      <c r="AJ80" s="198" t="s">
        <v>4</v>
      </c>
      <c r="AK80" s="755"/>
      <c r="AL80" s="79"/>
      <c r="AM80" s="79"/>
      <c r="AN80" s="79"/>
      <c r="AO80" s="199"/>
      <c r="AP80" s="199"/>
      <c r="AQ80" s="199"/>
      <c r="AR80" s="199"/>
      <c r="AS80" s="199"/>
      <c r="AT80" s="200"/>
      <c r="AU80" s="200"/>
      <c r="AV80" s="200"/>
    </row>
    <row r="81" spans="1:48" s="195" customFormat="1" ht="20.25" customHeight="1" thickBot="1">
      <c r="A81" s="665" t="s">
        <v>162</v>
      </c>
      <c r="B81" s="666"/>
      <c r="C81" s="666"/>
      <c r="D81" s="666"/>
      <c r="E81" s="666"/>
      <c r="F81" s="666"/>
      <c r="G81" s="666"/>
      <c r="H81" s="666"/>
      <c r="I81" s="666"/>
      <c r="J81" s="666"/>
      <c r="K81" s="666"/>
      <c r="L81" s="666"/>
      <c r="M81" s="666"/>
      <c r="N81" s="666"/>
      <c r="O81" s="666"/>
      <c r="P81" s="666"/>
      <c r="Q81" s="666"/>
      <c r="R81" s="666"/>
      <c r="S81" s="667"/>
      <c r="T81" s="667"/>
      <c r="U81" s="667"/>
      <c r="V81" s="667"/>
      <c r="W81" s="667"/>
      <c r="X81" s="667"/>
      <c r="Y81" s="676">
        <f>S76+Y76+AE76</f>
        <v>10088663</v>
      </c>
      <c r="Z81" s="677"/>
      <c r="AA81" s="677"/>
      <c r="AB81" s="677"/>
      <c r="AC81" s="677"/>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8" t="s">
        <v>202</v>
      </c>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73">
        <v>4260000</v>
      </c>
      <c r="Z82" s="674"/>
      <c r="AA82" s="674"/>
      <c r="AB82" s="674"/>
      <c r="AC82" s="675"/>
      <c r="AD82" s="203" t="s">
        <v>4</v>
      </c>
      <c r="AE82" s="92" t="s">
        <v>170</v>
      </c>
      <c r="AF82" s="204" t="str">
        <f>IF(M18="○", IF(Y82, IF(Y82&lt;=4400000,"○","☓"),""),"")</f>
        <v>○</v>
      </c>
      <c r="AG82" s="205" t="s">
        <v>175</v>
      </c>
      <c r="AL82" s="697" t="s">
        <v>287</v>
      </c>
      <c r="AM82" s="639"/>
      <c r="AN82" s="639"/>
      <c r="AO82" s="639"/>
      <c r="AP82" s="639"/>
      <c r="AQ82" s="639"/>
      <c r="AR82" s="639"/>
      <c r="AS82" s="639"/>
      <c r="AT82" s="639"/>
      <c r="AU82" s="639"/>
      <c r="AV82" s="640"/>
    </row>
    <row r="83" spans="1:48" s="79" customFormat="1" ht="27.75" customHeight="1">
      <c r="A83" s="536" t="s">
        <v>194</v>
      </c>
      <c r="B83" s="500"/>
      <c r="C83" s="500"/>
      <c r="D83" s="500"/>
      <c r="E83" s="500"/>
      <c r="F83" s="500"/>
      <c r="G83" s="500"/>
      <c r="H83" s="500"/>
      <c r="I83" s="500"/>
      <c r="J83" s="500"/>
      <c r="K83" s="500"/>
      <c r="L83" s="500"/>
      <c r="M83" s="500"/>
      <c r="N83" s="500"/>
      <c r="O83" s="500"/>
      <c r="P83" s="500"/>
      <c r="Q83" s="500"/>
      <c r="R83" s="500"/>
      <c r="S83" s="500"/>
      <c r="T83" s="500"/>
      <c r="U83" s="500"/>
      <c r="V83" s="500"/>
      <c r="W83" s="500"/>
      <c r="X83" s="500"/>
      <c r="Y83" s="540">
        <f>SUM('別紙様式3-2'!U19:U118)</f>
        <v>3</v>
      </c>
      <c r="Z83" s="541"/>
      <c r="AA83" s="541"/>
      <c r="AB83" s="541"/>
      <c r="AC83" s="541"/>
      <c r="AD83" s="203" t="s">
        <v>169</v>
      </c>
      <c r="AE83" s="206" t="s">
        <v>170</v>
      </c>
      <c r="AF83" s="659" t="str">
        <f>IF(M18="○", IF(OR(Y83&gt;=Y84, OR(A86,A87,A88,A89)=TRUE),"○","×"),"")</f>
        <v>○</v>
      </c>
      <c r="AG83" s="661" t="s">
        <v>176</v>
      </c>
      <c r="AL83" s="456" t="s">
        <v>193</v>
      </c>
      <c r="AM83" s="457"/>
      <c r="AN83" s="457"/>
      <c r="AO83" s="457"/>
      <c r="AP83" s="457"/>
      <c r="AQ83" s="457"/>
      <c r="AR83" s="457"/>
      <c r="AS83" s="457"/>
      <c r="AT83" s="457"/>
      <c r="AU83" s="457"/>
      <c r="AV83" s="458"/>
    </row>
    <row r="84" spans="1:48" s="79" customFormat="1" ht="28.5" customHeight="1" thickBot="1">
      <c r="A84" s="748" t="s">
        <v>234</v>
      </c>
      <c r="B84" s="749"/>
      <c r="C84" s="749"/>
      <c r="D84" s="749"/>
      <c r="E84" s="749"/>
      <c r="F84" s="749"/>
      <c r="G84" s="749"/>
      <c r="H84" s="749"/>
      <c r="I84" s="749"/>
      <c r="J84" s="749"/>
      <c r="K84" s="749"/>
      <c r="L84" s="749"/>
      <c r="M84" s="749"/>
      <c r="N84" s="749"/>
      <c r="O84" s="749"/>
      <c r="P84" s="749"/>
      <c r="Q84" s="749"/>
      <c r="R84" s="749"/>
      <c r="S84" s="749"/>
      <c r="T84" s="749"/>
      <c r="U84" s="749"/>
      <c r="V84" s="749"/>
      <c r="W84" s="749"/>
      <c r="X84" s="749"/>
      <c r="Y84" s="746">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47"/>
      <c r="AA84" s="747"/>
      <c r="AB84" s="747"/>
      <c r="AC84" s="747"/>
      <c r="AD84" s="207" t="s">
        <v>203</v>
      </c>
      <c r="AE84" s="206" t="s">
        <v>170</v>
      </c>
      <c r="AF84" s="660"/>
      <c r="AG84" s="661"/>
      <c r="AL84" s="462"/>
      <c r="AM84" s="463"/>
      <c r="AN84" s="463"/>
      <c r="AO84" s="463"/>
      <c r="AP84" s="463"/>
      <c r="AQ84" s="463"/>
      <c r="AR84" s="463"/>
      <c r="AS84" s="463"/>
      <c r="AT84" s="463"/>
      <c r="AU84" s="463"/>
      <c r="AV84" s="464"/>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10" t="s">
        <v>70</v>
      </c>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219"/>
      <c r="AK88" s="220"/>
      <c r="AQ88" s="84"/>
    </row>
    <row r="89" spans="1:48" s="79" customFormat="1" ht="18" customHeight="1" thickBot="1">
      <c r="A89" s="59" t="b">
        <v>0</v>
      </c>
      <c r="B89" s="213" t="s">
        <v>27</v>
      </c>
      <c r="C89" s="214"/>
      <c r="D89" s="214" t="s">
        <v>28</v>
      </c>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221" t="s">
        <v>29</v>
      </c>
      <c r="AH89" s="86"/>
      <c r="AI89" s="216"/>
      <c r="AJ89" s="217"/>
      <c r="AQ89" s="84"/>
    </row>
    <row r="90" spans="1:48" s="79" customFormat="1" ht="18" customHeight="1" thickBot="1">
      <c r="A90" s="714" t="s">
        <v>281</v>
      </c>
      <c r="B90" s="715"/>
      <c r="C90" s="715"/>
      <c r="D90" s="715"/>
      <c r="E90" s="715"/>
      <c r="F90" s="715"/>
      <c r="G90" s="715"/>
      <c r="H90" s="715"/>
      <c r="I90" s="715"/>
      <c r="J90" s="715"/>
      <c r="K90" s="715"/>
      <c r="L90" s="716"/>
      <c r="M90" s="711"/>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194" t="str">
        <f>IF(S74=FALSE, IF(M90&lt;&gt;"","○","×"),"")</f>
        <v/>
      </c>
      <c r="AL90" s="697" t="s">
        <v>236</v>
      </c>
      <c r="AM90" s="639"/>
      <c r="AN90" s="639"/>
      <c r="AO90" s="639"/>
      <c r="AP90" s="639"/>
      <c r="AQ90" s="639"/>
      <c r="AR90" s="639"/>
      <c r="AS90" s="639"/>
      <c r="AT90" s="639"/>
      <c r="AU90" s="639"/>
      <c r="AV90" s="64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5" t="s">
        <v>318</v>
      </c>
      <c r="B92" s="726"/>
      <c r="C92" s="726"/>
      <c r="D92" s="726"/>
      <c r="E92" s="726"/>
      <c r="F92" s="726"/>
      <c r="G92" s="726"/>
      <c r="H92" s="726"/>
      <c r="I92" s="726"/>
      <c r="J92" s="726"/>
      <c r="K92" s="726"/>
      <c r="L92" s="726"/>
      <c r="M92" s="726"/>
      <c r="N92" s="726"/>
      <c r="O92" s="726"/>
      <c r="P92" s="726"/>
      <c r="Q92" s="726"/>
      <c r="R92" s="726"/>
      <c r="S92" s="726"/>
      <c r="T92" s="726"/>
      <c r="U92" s="726"/>
      <c r="V92" s="726"/>
      <c r="W92" s="726"/>
      <c r="X92" s="726"/>
      <c r="Y92" s="726"/>
      <c r="Z92" s="726"/>
      <c r="AA92" s="726"/>
      <c r="AB92" s="726"/>
      <c r="AC92" s="726"/>
      <c r="AD92" s="726"/>
      <c r="AE92" s="726"/>
      <c r="AF92" s="726"/>
      <c r="AG92" s="726"/>
      <c r="AH92" s="726"/>
      <c r="AI92" s="726"/>
      <c r="AJ92" s="726"/>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7" t="s">
        <v>167</v>
      </c>
      <c r="B94" s="718"/>
      <c r="C94" s="228" t="s">
        <v>180</v>
      </c>
      <c r="D94" s="229"/>
      <c r="E94" s="229"/>
      <c r="F94" s="229"/>
      <c r="G94" s="229"/>
      <c r="H94" s="229"/>
      <c r="I94" s="229"/>
      <c r="J94" s="229"/>
      <c r="K94" s="229"/>
      <c r="L94" s="229"/>
      <c r="M94" s="229"/>
      <c r="N94" s="229"/>
      <c r="O94" s="229"/>
      <c r="P94" s="229"/>
      <c r="Q94" s="229"/>
      <c r="R94" s="230"/>
      <c r="S94" s="733">
        <v>6081285</v>
      </c>
      <c r="T94" s="734"/>
      <c r="U94" s="734"/>
      <c r="V94" s="734"/>
      <c r="W94" s="735"/>
      <c r="X94" s="231" t="s">
        <v>4</v>
      </c>
      <c r="Y94" s="232"/>
      <c r="Z94" s="233"/>
      <c r="AA94" s="234"/>
      <c r="AB94" s="235"/>
      <c r="AC94" s="235"/>
      <c r="AD94" s="236"/>
      <c r="AE94" s="237"/>
      <c r="AF94" s="238"/>
      <c r="AJ94" s="226"/>
      <c r="AK94" s="226"/>
    </row>
    <row r="95" spans="1:48" ht="27" customHeight="1" thickBot="1">
      <c r="A95" s="719"/>
      <c r="B95" s="720"/>
      <c r="C95" s="239"/>
      <c r="D95" s="542" t="s">
        <v>321</v>
      </c>
      <c r="E95" s="542"/>
      <c r="F95" s="542"/>
      <c r="G95" s="542"/>
      <c r="H95" s="542"/>
      <c r="I95" s="542"/>
      <c r="J95" s="542"/>
      <c r="K95" s="542"/>
      <c r="L95" s="542"/>
      <c r="M95" s="542"/>
      <c r="N95" s="542"/>
      <c r="O95" s="542"/>
      <c r="P95" s="542"/>
      <c r="Q95" s="542"/>
      <c r="R95" s="542"/>
      <c r="S95" s="727">
        <v>4321269</v>
      </c>
      <c r="T95" s="728"/>
      <c r="U95" s="728"/>
      <c r="V95" s="728"/>
      <c r="W95" s="729"/>
      <c r="X95" s="240" t="s">
        <v>4</v>
      </c>
      <c r="Y95" s="241" t="s">
        <v>28</v>
      </c>
      <c r="Z95" s="515">
        <f>IFERROR(S95/S94*100,0)</f>
        <v>71.05848517213056</v>
      </c>
      <c r="AA95" s="516"/>
      <c r="AB95" s="517"/>
      <c r="AC95" s="242" t="s">
        <v>29</v>
      </c>
      <c r="AD95" s="243" t="s">
        <v>116</v>
      </c>
      <c r="AE95" s="244" t="s">
        <v>170</v>
      </c>
      <c r="AF95" s="204" t="str">
        <f>IF(X18="○", IF(Z95=0,"",IF(Z95&gt;=200/3,"○","×")),"")</f>
        <v>○</v>
      </c>
      <c r="AG95" s="709" t="s">
        <v>195</v>
      </c>
      <c r="AJ95" s="226"/>
      <c r="AK95" s="226"/>
      <c r="AL95" s="697" t="s">
        <v>290</v>
      </c>
      <c r="AM95" s="698"/>
      <c r="AN95" s="698"/>
      <c r="AO95" s="698"/>
      <c r="AP95" s="698"/>
      <c r="AQ95" s="698"/>
      <c r="AR95" s="698"/>
      <c r="AS95" s="698"/>
      <c r="AT95" s="698"/>
      <c r="AU95" s="698"/>
      <c r="AV95" s="699"/>
    </row>
    <row r="96" spans="1:48" ht="18.75" customHeight="1" thickBot="1">
      <c r="A96" s="721" t="s">
        <v>219</v>
      </c>
      <c r="B96" s="722"/>
      <c r="C96" s="228" t="s">
        <v>181</v>
      </c>
      <c r="D96" s="229"/>
      <c r="E96" s="229"/>
      <c r="F96" s="229"/>
      <c r="G96" s="229"/>
      <c r="H96" s="229"/>
      <c r="I96" s="229"/>
      <c r="J96" s="229"/>
      <c r="K96" s="229"/>
      <c r="L96" s="229"/>
      <c r="M96" s="229"/>
      <c r="N96" s="229"/>
      <c r="O96" s="229"/>
      <c r="P96" s="229"/>
      <c r="Q96" s="229"/>
      <c r="R96" s="245"/>
      <c r="S96" s="727">
        <v>1325805</v>
      </c>
      <c r="T96" s="728"/>
      <c r="U96" s="728"/>
      <c r="V96" s="728"/>
      <c r="W96" s="729"/>
      <c r="X96" s="246" t="s">
        <v>4</v>
      </c>
      <c r="Y96" s="232"/>
      <c r="Z96" s="233"/>
      <c r="AA96" s="234"/>
      <c r="AB96" s="235"/>
      <c r="AC96" s="235"/>
      <c r="AD96" s="236"/>
      <c r="AE96" s="237"/>
      <c r="AF96" s="238"/>
      <c r="AG96" s="709"/>
      <c r="AJ96" s="226"/>
      <c r="AK96" s="226"/>
    </row>
    <row r="97" spans="1:48" ht="24.75" customHeight="1" thickBot="1">
      <c r="A97" s="723"/>
      <c r="B97" s="724"/>
      <c r="C97" s="239"/>
      <c r="D97" s="542" t="s">
        <v>321</v>
      </c>
      <c r="E97" s="542"/>
      <c r="F97" s="542"/>
      <c r="G97" s="542"/>
      <c r="H97" s="542"/>
      <c r="I97" s="542"/>
      <c r="J97" s="542"/>
      <c r="K97" s="542"/>
      <c r="L97" s="542"/>
      <c r="M97" s="542"/>
      <c r="N97" s="542"/>
      <c r="O97" s="542"/>
      <c r="P97" s="542"/>
      <c r="Q97" s="542"/>
      <c r="R97" s="542"/>
      <c r="S97" s="730">
        <v>923121</v>
      </c>
      <c r="T97" s="731"/>
      <c r="U97" s="731"/>
      <c r="V97" s="731"/>
      <c r="W97" s="732"/>
      <c r="X97" s="247" t="s">
        <v>4</v>
      </c>
      <c r="Y97" s="248" t="s">
        <v>28</v>
      </c>
      <c r="Z97" s="515">
        <f>IFERROR(S97/S96*100,0)</f>
        <v>69.627207621030237</v>
      </c>
      <c r="AA97" s="516"/>
      <c r="AB97" s="517"/>
      <c r="AC97" s="249" t="s">
        <v>29</v>
      </c>
      <c r="AD97" s="250" t="s">
        <v>116</v>
      </c>
      <c r="AE97" s="244" t="s">
        <v>170</v>
      </c>
      <c r="AF97" s="204" t="str">
        <f>IF(X18="○", IF(Z97=0,"",IF(Z97&gt;=200/3,"○","×")),"")</f>
        <v>○</v>
      </c>
      <c r="AG97" s="709"/>
      <c r="AL97" s="697" t="s">
        <v>291</v>
      </c>
      <c r="AM97" s="698"/>
      <c r="AN97" s="698"/>
      <c r="AO97" s="698"/>
      <c r="AP97" s="698"/>
      <c r="AQ97" s="698"/>
      <c r="AR97" s="698"/>
      <c r="AS97" s="698"/>
      <c r="AT97" s="698"/>
      <c r="AU97" s="698"/>
      <c r="AV97" s="699"/>
    </row>
    <row r="98" spans="1:48" ht="18.75" customHeight="1">
      <c r="A98" s="251" t="s">
        <v>161</v>
      </c>
      <c r="B98" s="252"/>
      <c r="C98" s="252"/>
      <c r="D98" s="252"/>
      <c r="E98" s="252"/>
      <c r="F98" s="252"/>
      <c r="G98" s="252"/>
      <c r="H98" s="252"/>
      <c r="I98" s="252"/>
      <c r="J98" s="252"/>
      <c r="K98" s="252"/>
      <c r="L98" s="252"/>
      <c r="M98" s="252"/>
      <c r="N98" s="252"/>
      <c r="O98" s="252"/>
      <c r="P98" s="252"/>
      <c r="Q98" s="252"/>
      <c r="R98" s="253"/>
      <c r="S98" s="538">
        <f>S94+S96</f>
        <v>7407090</v>
      </c>
      <c r="T98" s="539"/>
      <c r="U98" s="539"/>
      <c r="V98" s="539"/>
      <c r="W98" s="53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2" t="s">
        <v>280</v>
      </c>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c r="AD103" s="502"/>
      <c r="AE103" s="502"/>
      <c r="AF103" s="502"/>
      <c r="AG103" s="502"/>
      <c r="AH103" s="502"/>
      <c r="AI103" s="502"/>
      <c r="AJ103" s="502"/>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3" t="s">
        <v>103</v>
      </c>
      <c r="B105" s="504"/>
      <c r="C105" s="504"/>
      <c r="D105" s="505"/>
      <c r="E105" s="496" t="s">
        <v>72</v>
      </c>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194" t="str" cm="1">
        <f t="array" ref="AJ105">IF(M18="○", IF(OR(PRODUCT((E106:E109=FALSE)*1),PRODUCT((E110:E113=FALSE)*1),PRODUCT((E114:E117=FALSE)*1),PRODUCT((E118:E121=FALSE)*1),PRODUCT((E122:E125=FALSE)*1),PRODUCT((E126:E129=FALSE)*1)),"×","○"), IF(PRODUCT((E106:E129=FALSE)*1),"×","○"))</f>
        <v>○</v>
      </c>
      <c r="AK105" s="269"/>
      <c r="AL105" s="456" t="s">
        <v>215</v>
      </c>
      <c r="AM105" s="457"/>
      <c r="AN105" s="457"/>
      <c r="AO105" s="457"/>
      <c r="AP105" s="457"/>
      <c r="AQ105" s="457"/>
      <c r="AR105" s="457"/>
      <c r="AS105" s="457"/>
      <c r="AT105" s="457"/>
      <c r="AU105" s="457"/>
      <c r="AV105" s="458"/>
    </row>
    <row r="106" spans="1:48" s="269" customFormat="1" ht="14.25" customHeight="1">
      <c r="A106" s="506" t="s">
        <v>73</v>
      </c>
      <c r="B106" s="507"/>
      <c r="C106" s="507"/>
      <c r="D106" s="508"/>
      <c r="E106" s="60" t="b">
        <v>1</v>
      </c>
      <c r="F106" s="534" t="s">
        <v>74</v>
      </c>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5"/>
      <c r="AL106" s="459"/>
      <c r="AM106" s="460"/>
      <c r="AN106" s="460"/>
      <c r="AO106" s="460"/>
      <c r="AP106" s="460"/>
      <c r="AQ106" s="460"/>
      <c r="AR106" s="460"/>
      <c r="AS106" s="460"/>
      <c r="AT106" s="460"/>
      <c r="AU106" s="460"/>
      <c r="AV106" s="461"/>
    </row>
    <row r="107" spans="1:48" s="269" customFormat="1" ht="13.5" customHeight="1" thickBot="1">
      <c r="A107" s="509"/>
      <c r="B107" s="510"/>
      <c r="C107" s="510"/>
      <c r="D107" s="511"/>
      <c r="E107" s="61" t="b">
        <v>0</v>
      </c>
      <c r="F107" s="533" t="s">
        <v>75</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70"/>
      <c r="AK107" s="202"/>
      <c r="AL107" s="462"/>
      <c r="AM107" s="463"/>
      <c r="AN107" s="463"/>
      <c r="AO107" s="463"/>
      <c r="AP107" s="463"/>
      <c r="AQ107" s="463"/>
      <c r="AR107" s="463"/>
      <c r="AS107" s="463"/>
      <c r="AT107" s="463"/>
      <c r="AU107" s="463"/>
      <c r="AV107" s="464"/>
    </row>
    <row r="108" spans="1:48" s="269" customFormat="1" ht="13.5" customHeight="1">
      <c r="A108" s="509"/>
      <c r="B108" s="510"/>
      <c r="C108" s="510"/>
      <c r="D108" s="511"/>
      <c r="E108" s="61" t="b">
        <v>0</v>
      </c>
      <c r="F108" s="533" t="s">
        <v>76</v>
      </c>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270"/>
      <c r="AK108" s="202"/>
    </row>
    <row r="109" spans="1:48" s="269" customFormat="1" ht="13.5" customHeight="1">
      <c r="A109" s="512"/>
      <c r="B109" s="513"/>
      <c r="C109" s="513"/>
      <c r="D109" s="514"/>
      <c r="E109" s="62" t="b">
        <v>0</v>
      </c>
      <c r="F109" s="537" t="s">
        <v>77</v>
      </c>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271"/>
      <c r="AK109" s="202"/>
    </row>
    <row r="110" spans="1:48" s="269" customFormat="1" ht="24.75" customHeight="1">
      <c r="A110" s="506" t="s">
        <v>78</v>
      </c>
      <c r="B110" s="507"/>
      <c r="C110" s="507"/>
      <c r="D110" s="508"/>
      <c r="E110" s="63" t="b">
        <v>1</v>
      </c>
      <c r="F110" s="490" t="s">
        <v>79</v>
      </c>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1"/>
      <c r="AK110" s="202"/>
    </row>
    <row r="111" spans="1:48" s="79" customFormat="1" ht="13.5" customHeight="1">
      <c r="A111" s="509"/>
      <c r="B111" s="510"/>
      <c r="C111" s="510"/>
      <c r="D111" s="511"/>
      <c r="E111" s="64" t="b">
        <v>0</v>
      </c>
      <c r="F111" s="533" t="s">
        <v>80</v>
      </c>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272"/>
      <c r="AK111" s="202"/>
    </row>
    <row r="112" spans="1:48" s="79" customFormat="1" ht="13.5" customHeight="1">
      <c r="A112" s="509"/>
      <c r="B112" s="510"/>
      <c r="C112" s="510"/>
      <c r="D112" s="511"/>
      <c r="E112" s="61" t="b">
        <v>1</v>
      </c>
      <c r="F112" s="533" t="s">
        <v>81</v>
      </c>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270"/>
      <c r="AK112" s="202"/>
    </row>
    <row r="113" spans="1:37" s="79" customFormat="1" ht="15.75" customHeight="1">
      <c r="A113" s="512"/>
      <c r="B113" s="513"/>
      <c r="C113" s="513"/>
      <c r="D113" s="514"/>
      <c r="E113" s="65" t="b">
        <v>0</v>
      </c>
      <c r="F113" s="478" t="s">
        <v>82</v>
      </c>
      <c r="G113" s="478"/>
      <c r="H113" s="478"/>
      <c r="I113" s="478"/>
      <c r="J113" s="478"/>
      <c r="K113" s="478"/>
      <c r="L113" s="478"/>
      <c r="M113" s="478"/>
      <c r="N113" s="478"/>
      <c r="O113" s="478"/>
      <c r="P113" s="478"/>
      <c r="Q113" s="478"/>
      <c r="R113" s="478"/>
      <c r="S113" s="478"/>
      <c r="T113" s="478"/>
      <c r="U113" s="478"/>
      <c r="V113" s="478"/>
      <c r="W113" s="478"/>
      <c r="X113" s="478"/>
      <c r="Y113" s="478"/>
      <c r="Z113" s="478"/>
      <c r="AA113" s="478"/>
      <c r="AB113" s="478"/>
      <c r="AC113" s="478"/>
      <c r="AD113" s="478"/>
      <c r="AE113" s="478"/>
      <c r="AF113" s="478"/>
      <c r="AG113" s="478"/>
      <c r="AH113" s="478"/>
      <c r="AI113" s="478"/>
      <c r="AJ113" s="544"/>
    </row>
    <row r="114" spans="1:37" s="79" customFormat="1" ht="13.5" customHeight="1">
      <c r="A114" s="506" t="s">
        <v>83</v>
      </c>
      <c r="B114" s="507"/>
      <c r="C114" s="507"/>
      <c r="D114" s="508"/>
      <c r="E114" s="64" t="b">
        <v>1</v>
      </c>
      <c r="F114" s="547" t="s">
        <v>84</v>
      </c>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272"/>
      <c r="AK114" s="202"/>
    </row>
    <row r="115" spans="1:37" s="79" customFormat="1" ht="22.5" customHeight="1">
      <c r="A115" s="509"/>
      <c r="B115" s="510"/>
      <c r="C115" s="510"/>
      <c r="D115" s="511"/>
      <c r="E115" s="61" t="b">
        <v>1</v>
      </c>
      <c r="F115" s="492" t="s">
        <v>85</v>
      </c>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548"/>
      <c r="AK115" s="202"/>
    </row>
    <row r="116" spans="1:37" s="79" customFormat="1" ht="13.5" customHeight="1">
      <c r="A116" s="509"/>
      <c r="B116" s="510"/>
      <c r="C116" s="510"/>
      <c r="D116" s="511"/>
      <c r="E116" s="61" t="b">
        <v>1</v>
      </c>
      <c r="F116" s="533" t="s">
        <v>86</v>
      </c>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270"/>
      <c r="AK116" s="202"/>
    </row>
    <row r="117" spans="1:37" s="79" customFormat="1" ht="13.5" customHeight="1">
      <c r="A117" s="512"/>
      <c r="B117" s="513"/>
      <c r="C117" s="513"/>
      <c r="D117" s="514"/>
      <c r="E117" s="65" t="b">
        <v>0</v>
      </c>
      <c r="F117" s="478" t="s">
        <v>87</v>
      </c>
      <c r="G117" s="478"/>
      <c r="H117" s="478"/>
      <c r="I117" s="478" t="b">
        <v>0</v>
      </c>
      <c r="J117" s="478"/>
      <c r="K117" s="478"/>
      <c r="L117" s="478"/>
      <c r="M117" s="478"/>
      <c r="N117" s="478"/>
      <c r="O117" s="478" t="b">
        <v>1</v>
      </c>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273"/>
      <c r="AK117" s="202"/>
    </row>
    <row r="118" spans="1:37" s="79" customFormat="1" ht="22.5" customHeight="1">
      <c r="A118" s="506" t="s">
        <v>88</v>
      </c>
      <c r="B118" s="507"/>
      <c r="C118" s="507"/>
      <c r="D118" s="508"/>
      <c r="E118" s="64" t="b">
        <v>1</v>
      </c>
      <c r="F118" s="490" t="s">
        <v>89</v>
      </c>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1"/>
      <c r="AK118" s="202"/>
    </row>
    <row r="119" spans="1:37" s="79" customFormat="1" ht="15" customHeight="1">
      <c r="A119" s="509"/>
      <c r="B119" s="510"/>
      <c r="C119" s="510"/>
      <c r="D119" s="511"/>
      <c r="E119" s="61" t="b">
        <v>0</v>
      </c>
      <c r="F119" s="492" t="s">
        <v>90</v>
      </c>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274"/>
      <c r="AK119" s="99"/>
    </row>
    <row r="120" spans="1:37" s="79" customFormat="1" ht="13.5" customHeight="1">
      <c r="A120" s="509"/>
      <c r="B120" s="510"/>
      <c r="C120" s="510"/>
      <c r="D120" s="511"/>
      <c r="E120" s="64" t="b">
        <v>0</v>
      </c>
      <c r="F120" s="492" t="s">
        <v>91</v>
      </c>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275"/>
    </row>
    <row r="121" spans="1:37" s="79" customFormat="1" ht="15.75" customHeight="1">
      <c r="A121" s="512"/>
      <c r="B121" s="513"/>
      <c r="C121" s="513"/>
      <c r="D121" s="514"/>
      <c r="E121" s="65" t="b">
        <v>1</v>
      </c>
      <c r="F121" s="478" t="s">
        <v>92</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544"/>
    </row>
    <row r="122" spans="1:37" s="79" customFormat="1" ht="13.5" customHeight="1">
      <c r="A122" s="506" t="s">
        <v>93</v>
      </c>
      <c r="B122" s="507"/>
      <c r="C122" s="507"/>
      <c r="D122" s="508"/>
      <c r="E122" s="64" t="b">
        <v>1</v>
      </c>
      <c r="F122" s="490" t="s">
        <v>94</v>
      </c>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272"/>
    </row>
    <row r="123" spans="1:37" s="79" customFormat="1" ht="21" customHeight="1">
      <c r="A123" s="509"/>
      <c r="B123" s="510"/>
      <c r="C123" s="510"/>
      <c r="D123" s="511"/>
      <c r="E123" s="61" t="b">
        <v>1</v>
      </c>
      <c r="F123" s="492" t="s">
        <v>95</v>
      </c>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548"/>
    </row>
    <row r="124" spans="1:37" s="79" customFormat="1" ht="13.5" customHeight="1">
      <c r="A124" s="509"/>
      <c r="B124" s="510"/>
      <c r="C124" s="510"/>
      <c r="D124" s="511"/>
      <c r="E124" s="61" t="b">
        <v>0</v>
      </c>
      <c r="F124" s="492" t="s">
        <v>96</v>
      </c>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270"/>
    </row>
    <row r="125" spans="1:37" s="79" customFormat="1" ht="13.5" customHeight="1">
      <c r="A125" s="512"/>
      <c r="B125" s="513"/>
      <c r="C125" s="513"/>
      <c r="D125" s="514"/>
      <c r="E125" s="65" t="b">
        <v>0</v>
      </c>
      <c r="F125" s="478" t="s">
        <v>97</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276"/>
    </row>
    <row r="126" spans="1:37" s="79" customFormat="1" ht="13.5" customHeight="1">
      <c r="A126" s="506" t="s">
        <v>98</v>
      </c>
      <c r="B126" s="507"/>
      <c r="C126" s="507"/>
      <c r="D126" s="508"/>
      <c r="E126" s="64" t="b">
        <v>1</v>
      </c>
      <c r="F126" s="490" t="s">
        <v>99</v>
      </c>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1"/>
    </row>
    <row r="127" spans="1:37" s="79" customFormat="1" ht="13.5" customHeight="1">
      <c r="A127" s="509"/>
      <c r="B127" s="510"/>
      <c r="C127" s="510"/>
      <c r="D127" s="511"/>
      <c r="E127" s="61" t="b">
        <v>0</v>
      </c>
      <c r="F127" s="492" t="s">
        <v>100</v>
      </c>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270"/>
    </row>
    <row r="128" spans="1:37" s="79" customFormat="1" ht="13.5" customHeight="1">
      <c r="A128" s="509"/>
      <c r="B128" s="510"/>
      <c r="C128" s="510"/>
      <c r="D128" s="511"/>
      <c r="E128" s="61" t="b">
        <v>0</v>
      </c>
      <c r="F128" s="492" t="s">
        <v>101</v>
      </c>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270"/>
    </row>
    <row r="129" spans="1:49" s="79" customFormat="1" ht="13.5" customHeight="1" thickBot="1">
      <c r="A129" s="512"/>
      <c r="B129" s="513"/>
      <c r="C129" s="513"/>
      <c r="D129" s="514"/>
      <c r="E129" s="66" t="b">
        <v>0</v>
      </c>
      <c r="F129" s="543" t="s">
        <v>102</v>
      </c>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3"/>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494"/>
      <c r="AJ132" s="49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6" t="s">
        <v>122</v>
      </c>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5" t="s">
        <v>68</v>
      </c>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5">
        <v>6</v>
      </c>
      <c r="E140" s="486"/>
      <c r="F140" s="299" t="s">
        <v>2</v>
      </c>
      <c r="G140" s="485" t="s">
        <v>239</v>
      </c>
      <c r="H140" s="486"/>
      <c r="I140" s="299" t="s">
        <v>3</v>
      </c>
      <c r="J140" s="485" t="s">
        <v>239</v>
      </c>
      <c r="K140" s="486"/>
      <c r="L140" s="299" t="s">
        <v>6</v>
      </c>
      <c r="M140" s="300"/>
      <c r="N140" s="487" t="s">
        <v>39</v>
      </c>
      <c r="O140" s="487"/>
      <c r="P140" s="487"/>
      <c r="Q140" s="488" t="str">
        <f>IF(G8="","",G8)</f>
        <v>○○ケアサービス</v>
      </c>
      <c r="R140" s="488"/>
      <c r="S140" s="488"/>
      <c r="T140" s="488"/>
      <c r="U140" s="488"/>
      <c r="V140" s="488"/>
      <c r="W140" s="488"/>
      <c r="X140" s="488"/>
      <c r="Y140" s="488"/>
      <c r="Z140" s="488"/>
      <c r="AA140" s="488"/>
      <c r="AB140" s="488"/>
      <c r="AC140" s="488"/>
      <c r="AD140" s="488"/>
      <c r="AE140" s="488"/>
      <c r="AF140" s="488"/>
      <c r="AG140" s="488"/>
      <c r="AH140" s="488"/>
      <c r="AI140" s="488"/>
      <c r="AJ140" s="489"/>
    </row>
    <row r="141" spans="1:49" s="301" customFormat="1" ht="19.5" customHeight="1">
      <c r="A141" s="298"/>
      <c r="B141" s="302"/>
      <c r="C141" s="299"/>
      <c r="D141" s="299"/>
      <c r="E141" s="299"/>
      <c r="F141" s="299"/>
      <c r="G141" s="299"/>
      <c r="H141" s="299"/>
      <c r="I141" s="299"/>
      <c r="J141" s="299"/>
      <c r="K141" s="299"/>
      <c r="L141" s="299"/>
      <c r="M141" s="299"/>
      <c r="N141" s="479" t="s">
        <v>168</v>
      </c>
      <c r="O141" s="479"/>
      <c r="P141" s="479"/>
      <c r="Q141" s="480" t="s">
        <v>49</v>
      </c>
      <c r="R141" s="480"/>
      <c r="S141" s="481" t="s">
        <v>240</v>
      </c>
      <c r="T141" s="481"/>
      <c r="U141" s="481"/>
      <c r="V141" s="481"/>
      <c r="W141" s="481"/>
      <c r="X141" s="482" t="s">
        <v>50</v>
      </c>
      <c r="Y141" s="482"/>
      <c r="Z141" s="481" t="s">
        <v>241</v>
      </c>
      <c r="AA141" s="481"/>
      <c r="AB141" s="481"/>
      <c r="AC141" s="481"/>
      <c r="AD141" s="481"/>
      <c r="AE141" s="481"/>
      <c r="AF141" s="481"/>
      <c r="AG141" s="481"/>
      <c r="AH141" s="481"/>
      <c r="AI141" s="483"/>
      <c r="AJ141" s="484"/>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98" t="s">
        <v>155</v>
      </c>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row>
    <row r="149" spans="1:36">
      <c r="A149" s="465" t="s">
        <v>292</v>
      </c>
      <c r="B149" s="467" t="s">
        <v>294</v>
      </c>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9"/>
      <c r="AJ149" s="313" t="str">
        <f>V34</f>
        <v>○</v>
      </c>
    </row>
    <row r="150" spans="1:36">
      <c r="A150" s="466"/>
      <c r="B150" s="470" t="s">
        <v>295</v>
      </c>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2"/>
      <c r="AJ150" s="313" t="str">
        <f>AC34</f>
        <v>○</v>
      </c>
    </row>
    <row r="151" spans="1:36">
      <c r="A151" s="466"/>
      <c r="B151" s="470" t="s">
        <v>296</v>
      </c>
      <c r="C151" s="471"/>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2"/>
      <c r="AJ151" s="313" t="str">
        <f>AJ34</f>
        <v>○</v>
      </c>
    </row>
    <row r="152" spans="1:36">
      <c r="A152" s="314" t="s">
        <v>293</v>
      </c>
      <c r="B152" s="473" t="s">
        <v>310</v>
      </c>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5"/>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98" t="s">
        <v>235</v>
      </c>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row>
    <row r="155" spans="1:36">
      <c r="A155" s="476" t="s">
        <v>298</v>
      </c>
      <c r="B155" s="468" t="s">
        <v>297</v>
      </c>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9"/>
      <c r="AJ155" s="313" t="str">
        <f>AJ78</f>
        <v>○</v>
      </c>
    </row>
    <row r="156" spans="1:36">
      <c r="A156" s="477"/>
      <c r="B156" s="471" t="s">
        <v>301</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2"/>
      <c r="AJ156" s="313" t="str">
        <f>AJ79</f>
        <v>○</v>
      </c>
    </row>
    <row r="157" spans="1:36" ht="13.5" customHeight="1">
      <c r="A157" s="477"/>
      <c r="B157" s="471" t="s">
        <v>302</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313" t="str">
        <f>AJ74</f>
        <v>○</v>
      </c>
    </row>
    <row r="158" spans="1:36" ht="13.5" customHeight="1">
      <c r="A158" s="477"/>
      <c r="B158" s="471" t="s">
        <v>303</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2"/>
      <c r="AJ158" s="313" t="str">
        <f>AF82</f>
        <v>○</v>
      </c>
    </row>
    <row r="159" spans="1:36" ht="27" customHeight="1">
      <c r="A159" s="477"/>
      <c r="B159" s="500" t="s">
        <v>311</v>
      </c>
      <c r="C159" s="500"/>
      <c r="D159" s="500"/>
      <c r="E159" s="500"/>
      <c r="F159" s="500"/>
      <c r="G159" s="500"/>
      <c r="H159" s="500"/>
      <c r="I159" s="500"/>
      <c r="J159" s="500"/>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1"/>
      <c r="AJ159" s="313" t="str">
        <f>AF83</f>
        <v>○</v>
      </c>
    </row>
    <row r="160" spans="1:36" ht="16.5" customHeight="1">
      <c r="A160" s="477"/>
      <c r="B160" s="471" t="s">
        <v>304</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2"/>
      <c r="AJ160" s="313" t="str">
        <f>AJ90</f>
        <v/>
      </c>
    </row>
    <row r="161" spans="1:36" ht="23.25" customHeight="1">
      <c r="A161" s="499" t="s">
        <v>292</v>
      </c>
      <c r="B161" s="500" t="s">
        <v>299</v>
      </c>
      <c r="C161" s="500"/>
      <c r="D161" s="500"/>
      <c r="E161" s="500"/>
      <c r="F161" s="500"/>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1"/>
      <c r="AJ161" s="313" t="str">
        <f>AF95</f>
        <v>○</v>
      </c>
    </row>
    <row r="162" spans="1:36" ht="25.5" customHeight="1">
      <c r="A162" s="477"/>
      <c r="B162" s="500" t="s">
        <v>305</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1"/>
      <c r="AJ162" s="313" t="str">
        <f>AF97</f>
        <v>○</v>
      </c>
    </row>
    <row r="163" spans="1:36" ht="25.5" customHeight="1">
      <c r="A163" s="315" t="s">
        <v>293</v>
      </c>
      <c r="B163" s="518" t="s">
        <v>300</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9"/>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zoomScale="112" zoomScaleNormal="120" zoomScaleSheetLayoutView="112" workbookViewId="0">
      <selection activeCell="L34" sqref="L34"/>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○○ケアサービス</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94" t="s">
        <v>233</v>
      </c>
      <c r="C9" s="795"/>
      <c r="D9" s="795"/>
      <c r="E9" s="795"/>
      <c r="F9" s="795"/>
      <c r="G9" s="795"/>
      <c r="H9" s="795"/>
      <c r="I9" s="795"/>
      <c r="J9" s="795"/>
      <c r="K9" s="795"/>
      <c r="L9" s="795"/>
      <c r="M9" s="795"/>
      <c r="N9" s="795"/>
      <c r="O9" s="795"/>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307</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164</v>
      </c>
      <c r="N13" s="771"/>
      <c r="O13" s="785" t="s">
        <v>61</v>
      </c>
      <c r="P13" s="787" t="s">
        <v>8</v>
      </c>
      <c r="Q13" s="334" t="s">
        <v>313</v>
      </c>
      <c r="R13" s="335"/>
      <c r="S13" s="336" t="s">
        <v>312</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1334567890</v>
      </c>
      <c r="C19" s="757"/>
      <c r="D19" s="757"/>
      <c r="E19" s="757"/>
      <c r="F19" s="757"/>
      <c r="G19" s="757"/>
      <c r="H19" s="757"/>
      <c r="I19" s="757"/>
      <c r="J19" s="757"/>
      <c r="K19" s="758"/>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56">
        <f>IF(基本情報入力シート!C54="","",基本情報入力シート!C54)</f>
        <v>1334567890</v>
      </c>
      <c r="C20" s="757"/>
      <c r="D20" s="757"/>
      <c r="E20" s="757"/>
      <c r="F20" s="757"/>
      <c r="G20" s="757"/>
      <c r="H20" s="757"/>
      <c r="I20" s="757"/>
      <c r="J20" s="757"/>
      <c r="K20" s="758"/>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56">
        <f>IF(基本情報入力シート!C55="","",基本情報入力シート!C55)</f>
        <v>1334567891</v>
      </c>
      <c r="C21" s="757"/>
      <c r="D21" s="757"/>
      <c r="E21" s="757"/>
      <c r="F21" s="757"/>
      <c r="G21" s="757"/>
      <c r="H21" s="757"/>
      <c r="I21" s="757"/>
      <c r="J21" s="757"/>
      <c r="K21" s="758"/>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56">
        <f>IF(基本情報入力シート!C56="","",基本情報入力シート!C56)</f>
        <v>1334567892</v>
      </c>
      <c r="C22" s="757"/>
      <c r="D22" s="757"/>
      <c r="E22" s="757"/>
      <c r="F22" s="757"/>
      <c r="G22" s="757"/>
      <c r="H22" s="757"/>
      <c r="I22" s="757"/>
      <c r="J22" s="757"/>
      <c r="K22" s="758"/>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56">
        <f>IF(基本情報入力シート!C57="","",基本情報入力シート!C57)</f>
        <v>1334567893</v>
      </c>
      <c r="C23" s="757"/>
      <c r="D23" s="757"/>
      <c r="E23" s="757"/>
      <c r="F23" s="757"/>
      <c r="G23" s="757"/>
      <c r="H23" s="757"/>
      <c r="I23" s="757"/>
      <c r="J23" s="757"/>
      <c r="K23" s="758"/>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56">
        <f>IF(基本情報入力シート!C58="","",基本情報入力シート!C58)</f>
        <v>1334567893</v>
      </c>
      <c r="C24" s="757"/>
      <c r="D24" s="757"/>
      <c r="E24" s="757"/>
      <c r="F24" s="757"/>
      <c r="G24" s="757"/>
      <c r="H24" s="757"/>
      <c r="I24" s="757"/>
      <c r="J24" s="757"/>
      <c r="K24" s="758"/>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66"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Windows ユーザー</cp:lastModifiedBy>
  <cp:lastPrinted>2023-02-27T08:06:40Z</cp:lastPrinted>
  <dcterms:created xsi:type="dcterms:W3CDTF">2023-01-10T13:53:21Z</dcterms:created>
  <dcterms:modified xsi:type="dcterms:W3CDTF">2024-06-06T07:15:59Z</dcterms:modified>
</cp:coreProperties>
</file>