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H2083\Desktop\新しいフォルダー\"/>
    </mc:Choice>
  </mc:AlternateContent>
  <workbookProtection workbookPassword="CEDF" lockStructure="1"/>
  <bookViews>
    <workbookView xWindow="-60" yWindow="-60" windowWidth="24120" windowHeight="13020" tabRatio="914"/>
  </bookViews>
  <sheets>
    <sheet name=" 経済波及効果 【 入力・結果シート 】 " sheetId="32" r:id="rId1"/>
    <sheet name="市税収効果" sheetId="29" state="hidden" r:id="rId2"/>
    <sheet name="消費総額計算ｼｰﾄ" sheetId="34" r:id="rId3"/>
    <sheet name="買物ﾌﾘﾜｹ計算ｼｰﾄ" sheetId="36" r:id="rId4"/>
    <sheet name="計算元" sheetId="25" r:id="rId5"/>
    <sheet name="投入係数表" sheetId="4" r:id="rId6"/>
    <sheet name="逆行列係数表" sheetId="11" r:id="rId7"/>
    <sheet name="37部門取引基本表" sheetId="31" r:id="rId8"/>
  </sheets>
  <externalReferences>
    <externalReference r:id="rId9"/>
  </externalReferences>
  <definedNames>
    <definedName name="_xlnm.Print_Area" localSheetId="0">' 経済波及効果 【 入力・結果シート 】 '!$B$2:$N$44</definedName>
    <definedName name="_xlnm.Print_Area" localSheetId="7">'37部門取引基本表'!$A$1:$BJ$50</definedName>
    <definedName name="_xlnm.Print_Area" localSheetId="4">計算元!$A$1:$BD$45</definedName>
    <definedName name="_xlnm.Print_Area" localSheetId="1">市税収効果!$A$2:$S$160</definedName>
    <definedName name="_xlnm.Print_Area" localSheetId="2">消費総額計算ｼｰﾄ!$A$1:$I$46</definedName>
    <definedName name="_xlnm.Print_Area" localSheetId="5">投入係数表!$A$1:$AQ$42</definedName>
    <definedName name="_xlnm.Print_Titles" localSheetId="7">'37部門取引基本表'!$A:$C,'37部門取引基本表'!$1:$1</definedName>
    <definedName name="_xlnm.Print_Titles" localSheetId="6">逆行列係数表!$A:$C,逆行列係数表!$1:$1</definedName>
    <definedName name="_xlnm.Print_Titles" localSheetId="5">投入係数表!$A:$C,投入係数表!$1:$1</definedName>
    <definedName name="登録リスト">[1]登録!$A$7:$A$8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15" i="34" l="1"/>
  <c r="I14" i="34"/>
  <c r="W34" i="29" l="1"/>
  <c r="W27" i="29"/>
  <c r="B19" i="34"/>
  <c r="BV41" i="31"/>
  <c r="BG41" i="31" s="1"/>
  <c r="BV40" i="31"/>
  <c r="BG40" i="31" s="1"/>
  <c r="BV39" i="31"/>
  <c r="BG39" i="31" s="1"/>
  <c r="BV38" i="31"/>
  <c r="BG38" i="31" s="1"/>
  <c r="BV37" i="31"/>
  <c r="BG37" i="31" s="1"/>
  <c r="BV36" i="31"/>
  <c r="BG36" i="31" s="1"/>
  <c r="BV35" i="31"/>
  <c r="BG35" i="31" s="1"/>
  <c r="BV34" i="31"/>
  <c r="BG34" i="31" s="1"/>
  <c r="BV33" i="31"/>
  <c r="BG33" i="31" s="1"/>
  <c r="BV32" i="31"/>
  <c r="BG32" i="31" s="1"/>
  <c r="BV31" i="31"/>
  <c r="BG31" i="31" s="1"/>
  <c r="BV30" i="31"/>
  <c r="BG30" i="31" s="1"/>
  <c r="BV29" i="31"/>
  <c r="BG29" i="31" s="1"/>
  <c r="BV28" i="31"/>
  <c r="BG28" i="31" s="1"/>
  <c r="BV27" i="31"/>
  <c r="BG27" i="31" s="1"/>
  <c r="BV26" i="31"/>
  <c r="BG26" i="31" s="1"/>
  <c r="BV25" i="31"/>
  <c r="BG25" i="31" s="1"/>
  <c r="BV24" i="31"/>
  <c r="BG24" i="31" s="1"/>
  <c r="BV22" i="31"/>
  <c r="BG22" i="31" s="1"/>
  <c r="BV21" i="31"/>
  <c r="BG21" i="31" s="1"/>
  <c r="BV20" i="31"/>
  <c r="BG20" i="31" s="1"/>
  <c r="BV19" i="31"/>
  <c r="BG19" i="31" s="1"/>
  <c r="BV18" i="31"/>
  <c r="BG18" i="31" s="1"/>
  <c r="BV17" i="31"/>
  <c r="BG17" i="31" s="1"/>
  <c r="BV16" i="31"/>
  <c r="BG16" i="31" s="1"/>
  <c r="BV15" i="31"/>
  <c r="BG15" i="31" s="1"/>
  <c r="BV14" i="31"/>
  <c r="BG14" i="31" s="1"/>
  <c r="BV13" i="31"/>
  <c r="BG13" i="31" s="1"/>
  <c r="BV12" i="31"/>
  <c r="BG12" i="31" s="1"/>
  <c r="BV11" i="31"/>
  <c r="BG11" i="31" s="1"/>
  <c r="BV10" i="31"/>
  <c r="BG10" i="31" s="1"/>
  <c r="BV9" i="31"/>
  <c r="BG9" i="31" s="1"/>
  <c r="BV8" i="31"/>
  <c r="BG8" i="31" s="1"/>
  <c r="BV7" i="31"/>
  <c r="BG7" i="31" s="1"/>
  <c r="BV6" i="31"/>
  <c r="BG6" i="31" s="1"/>
  <c r="BV23" i="31"/>
  <c r="BG23" i="31" s="1"/>
  <c r="H43" i="29"/>
  <c r="H42" i="29"/>
  <c r="H41" i="29"/>
  <c r="H40" i="29"/>
  <c r="H39" i="29"/>
  <c r="H38" i="29"/>
  <c r="H37" i="29"/>
  <c r="H36" i="29"/>
  <c r="H35" i="29"/>
  <c r="H34" i="29"/>
  <c r="H33" i="29"/>
  <c r="H32" i="29"/>
  <c r="H31" i="29"/>
  <c r="H30" i="29"/>
  <c r="H29" i="29"/>
  <c r="H28" i="29"/>
  <c r="H27" i="29"/>
  <c r="H26" i="29"/>
  <c r="H25" i="29"/>
  <c r="H24" i="29"/>
  <c r="H23" i="29"/>
  <c r="H22" i="29"/>
  <c r="H21" i="29"/>
  <c r="H20" i="29"/>
  <c r="H19" i="29"/>
  <c r="H18" i="29"/>
  <c r="H17" i="29"/>
  <c r="H16" i="29"/>
  <c r="H15" i="29"/>
  <c r="H14" i="29"/>
  <c r="H13" i="29"/>
  <c r="H12" i="29"/>
  <c r="H11" i="29"/>
  <c r="H10" i="29"/>
  <c r="H9" i="29"/>
  <c r="H8" i="29"/>
  <c r="H7" i="29"/>
  <c r="L10" i="32"/>
  <c r="L11" i="32" s="1"/>
  <c r="G21" i="34" s="1"/>
  <c r="BV42" i="31" l="1"/>
  <c r="BV5" i="31"/>
  <c r="BG5" i="31" s="1"/>
  <c r="G20" i="34"/>
  <c r="F20" i="34" l="1"/>
  <c r="I20" i="34" s="1"/>
  <c r="E44" i="25"/>
  <c r="D44" i="25"/>
  <c r="E41" i="25"/>
  <c r="D41" i="25"/>
  <c r="E40" i="25"/>
  <c r="D40" i="25"/>
  <c r="E39" i="25"/>
  <c r="D39" i="25"/>
  <c r="E38" i="25"/>
  <c r="D38" i="25"/>
  <c r="E35" i="25"/>
  <c r="D35" i="25"/>
  <c r="E34" i="25"/>
  <c r="D34" i="25"/>
  <c r="E33" i="25"/>
  <c r="D33" i="25"/>
  <c r="E32" i="25"/>
  <c r="D32" i="25"/>
  <c r="E31" i="25"/>
  <c r="D31" i="25"/>
  <c r="E30" i="25"/>
  <c r="D30" i="25"/>
  <c r="E29" i="25"/>
  <c r="D29" i="25"/>
  <c r="E27" i="25"/>
  <c r="D27" i="25"/>
  <c r="E26" i="25"/>
  <c r="D26" i="25"/>
  <c r="E24" i="25"/>
  <c r="D24" i="25"/>
  <c r="E23" i="25"/>
  <c r="D23" i="25"/>
  <c r="E22" i="25"/>
  <c r="D22" i="25"/>
  <c r="E21" i="25"/>
  <c r="D21" i="25"/>
  <c r="E20" i="25"/>
  <c r="D20" i="25"/>
  <c r="E19" i="25"/>
  <c r="D19" i="25"/>
  <c r="E18" i="25"/>
  <c r="D18" i="25"/>
  <c r="E16" i="25"/>
  <c r="D16" i="25"/>
  <c r="E15" i="25"/>
  <c r="D15" i="25"/>
  <c r="E10" i="25"/>
  <c r="D10" i="25"/>
  <c r="N49" i="36"/>
  <c r="E48" i="36"/>
  <c r="G47" i="36" s="1"/>
  <c r="G41" i="36"/>
  <c r="N12" i="36"/>
  <c r="E12" i="36"/>
  <c r="G9" i="36" s="1"/>
  <c r="I6" i="34"/>
  <c r="I5" i="34"/>
  <c r="H22" i="36" l="1"/>
  <c r="H23" i="36"/>
  <c r="G16" i="36"/>
  <c r="H32" i="36"/>
  <c r="H21" i="36"/>
  <c r="G38" i="36"/>
  <c r="H47" i="36"/>
  <c r="G6" i="36"/>
  <c r="G8" i="36"/>
  <c r="G10" i="36"/>
  <c r="G5" i="36"/>
  <c r="G11" i="36"/>
  <c r="G17" i="36"/>
  <c r="G18" i="36"/>
  <c r="G19" i="36"/>
  <c r="H20" i="36"/>
  <c r="H24" i="36"/>
  <c r="H25" i="36"/>
  <c r="H26" i="36"/>
  <c r="H27" i="36"/>
  <c r="H28" i="36"/>
  <c r="H29" i="36"/>
  <c r="H30" i="36"/>
  <c r="H31" i="36"/>
  <c r="G33" i="36"/>
  <c r="G34" i="36"/>
  <c r="G35" i="36"/>
  <c r="G36" i="36"/>
  <c r="G37" i="36"/>
  <c r="G39" i="36"/>
  <c r="G40" i="36"/>
  <c r="G42" i="36"/>
  <c r="G4" i="36"/>
  <c r="G7" i="36"/>
  <c r="G43" i="36"/>
  <c r="G44" i="36"/>
  <c r="G45" i="36"/>
  <c r="G46" i="36"/>
  <c r="E26" i="34"/>
  <c r="E32" i="34" s="1"/>
  <c r="H26" i="34"/>
  <c r="H32" i="34" s="1"/>
  <c r="D26" i="34"/>
  <c r="G26" i="34"/>
  <c r="G32" i="34" s="1"/>
  <c r="F26" i="34"/>
  <c r="F32" i="34" s="1"/>
  <c r="F21" i="34"/>
  <c r="I21" i="34" s="1"/>
  <c r="Y45" i="25"/>
  <c r="Y44" i="25"/>
  <c r="Y43" i="25"/>
  <c r="Y42" i="25"/>
  <c r="Y41" i="25"/>
  <c r="Y40" i="25"/>
  <c r="Y39" i="25"/>
  <c r="Y38" i="25"/>
  <c r="Y37" i="25"/>
  <c r="Y36" i="25"/>
  <c r="Y35" i="25"/>
  <c r="Y34" i="25"/>
  <c r="Y33" i="25"/>
  <c r="Y32" i="25"/>
  <c r="Y31" i="25"/>
  <c r="Y30" i="25"/>
  <c r="Y29" i="25"/>
  <c r="Y28" i="25"/>
  <c r="Y27" i="25"/>
  <c r="Y26" i="25"/>
  <c r="Y25" i="25"/>
  <c r="Y24" i="25"/>
  <c r="Y23" i="25"/>
  <c r="Y22" i="25"/>
  <c r="Y21" i="25"/>
  <c r="Y20" i="25"/>
  <c r="Y19" i="25"/>
  <c r="Y18" i="25"/>
  <c r="Y17" i="25"/>
  <c r="Y16" i="25"/>
  <c r="Y15" i="25"/>
  <c r="Y14" i="25"/>
  <c r="Y13" i="25"/>
  <c r="Y12" i="25"/>
  <c r="Y11" i="25"/>
  <c r="Y10" i="25"/>
  <c r="Y9" i="25"/>
  <c r="BS5" i="31" a="1"/>
  <c r="BS40" i="31" s="1"/>
  <c r="BT40" i="31" s="1"/>
  <c r="F158" i="29" s="1"/>
  <c r="BQ5" i="31" a="1"/>
  <c r="BQ21" i="31" s="1"/>
  <c r="BR21" i="31" s="1"/>
  <c r="BH21" i="31" s="1"/>
  <c r="BN5" i="31" a="1"/>
  <c r="BN33" i="31" s="1"/>
  <c r="BO33" i="31" s="1"/>
  <c r="BL5" i="31" a="1"/>
  <c r="BL35" i="31" s="1"/>
  <c r="AN59" i="31"/>
  <c r="AN63" i="31" s="1"/>
  <c r="AM59" i="31"/>
  <c r="AM63" i="31" s="1"/>
  <c r="AL59" i="31"/>
  <c r="AL63" i="31" s="1"/>
  <c r="AK59" i="31"/>
  <c r="AK63" i="31" s="1"/>
  <c r="AJ59" i="31"/>
  <c r="AJ63" i="31" s="1"/>
  <c r="AI59" i="31"/>
  <c r="AI63" i="31" s="1"/>
  <c r="AH59" i="31"/>
  <c r="AH63" i="31" s="1"/>
  <c r="AG59" i="31"/>
  <c r="AG63" i="31" s="1"/>
  <c r="AF59" i="31"/>
  <c r="AF63" i="31" s="1"/>
  <c r="AE59" i="31"/>
  <c r="AE63" i="31" s="1"/>
  <c r="AD59" i="31"/>
  <c r="AD63" i="31" s="1"/>
  <c r="AC59" i="31"/>
  <c r="AC63" i="31" s="1"/>
  <c r="AB59" i="31"/>
  <c r="AB63" i="31" s="1"/>
  <c r="AA59" i="31"/>
  <c r="AA63" i="31" s="1"/>
  <c r="Z59" i="31"/>
  <c r="Z63" i="31" s="1"/>
  <c r="Y59" i="31"/>
  <c r="Y63" i="31" s="1"/>
  <c r="X59" i="31"/>
  <c r="X63" i="31" s="1"/>
  <c r="W59" i="31"/>
  <c r="W63" i="31" s="1"/>
  <c r="V59" i="31"/>
  <c r="V63" i="31" s="1"/>
  <c r="U59" i="31"/>
  <c r="U63" i="31" s="1"/>
  <c r="T59" i="31"/>
  <c r="T63" i="31" s="1"/>
  <c r="S59" i="31"/>
  <c r="S63" i="31" s="1"/>
  <c r="R59" i="31"/>
  <c r="R63" i="31" s="1"/>
  <c r="Q59" i="31"/>
  <c r="Q63" i="31" s="1"/>
  <c r="P59" i="31"/>
  <c r="P63" i="31" s="1"/>
  <c r="O59" i="31"/>
  <c r="O63" i="31" s="1"/>
  <c r="N59" i="31"/>
  <c r="N63" i="31" s="1"/>
  <c r="M59" i="31"/>
  <c r="M63" i="31" s="1"/>
  <c r="L59" i="31"/>
  <c r="L63" i="31" s="1"/>
  <c r="K59" i="31"/>
  <c r="K63" i="31" s="1"/>
  <c r="J59" i="31"/>
  <c r="J63" i="31" s="1"/>
  <c r="I59" i="31"/>
  <c r="I63" i="31" s="1"/>
  <c r="H59" i="31"/>
  <c r="H63" i="31" s="1"/>
  <c r="G59" i="31"/>
  <c r="G63" i="31" s="1"/>
  <c r="F59" i="31"/>
  <c r="F63" i="31" s="1"/>
  <c r="E59" i="31"/>
  <c r="E63" i="31" s="1"/>
  <c r="D59" i="31"/>
  <c r="D63" i="31" s="1"/>
  <c r="AN58" i="31"/>
  <c r="AN62" i="31" s="1"/>
  <c r="AM58" i="31"/>
  <c r="AM62" i="31" s="1"/>
  <c r="AL58" i="31"/>
  <c r="AL62" i="31" s="1"/>
  <c r="AK58" i="31"/>
  <c r="AK62" i="31" s="1"/>
  <c r="AJ58" i="31"/>
  <c r="AJ62" i="31" s="1"/>
  <c r="AI58" i="31"/>
  <c r="AI62" i="31" s="1"/>
  <c r="AH58" i="31"/>
  <c r="AH62" i="31" s="1"/>
  <c r="AG58" i="31"/>
  <c r="AG62" i="31" s="1"/>
  <c r="AF58" i="31"/>
  <c r="AF62" i="31" s="1"/>
  <c r="AE58" i="31"/>
  <c r="AE62" i="31" s="1"/>
  <c r="AD58" i="31"/>
  <c r="AD62" i="31" s="1"/>
  <c r="AC58" i="31"/>
  <c r="AC62" i="31" s="1"/>
  <c r="AB58" i="31"/>
  <c r="AB62" i="31" s="1"/>
  <c r="AA58" i="31"/>
  <c r="AA62" i="31" s="1"/>
  <c r="Z58" i="31"/>
  <c r="Z62" i="31" s="1"/>
  <c r="Y58" i="31"/>
  <c r="Y62" i="31" s="1"/>
  <c r="X58" i="31"/>
  <c r="X62" i="31" s="1"/>
  <c r="W58" i="31"/>
  <c r="W62" i="31" s="1"/>
  <c r="V58" i="31"/>
  <c r="V62" i="31" s="1"/>
  <c r="U58" i="31"/>
  <c r="U62" i="31" s="1"/>
  <c r="T58" i="31"/>
  <c r="T62" i="31" s="1"/>
  <c r="S58" i="31"/>
  <c r="S62" i="31" s="1"/>
  <c r="R58" i="31"/>
  <c r="R62" i="31" s="1"/>
  <c r="Q58" i="31"/>
  <c r="Q62" i="31" s="1"/>
  <c r="P58" i="31"/>
  <c r="P62" i="31" s="1"/>
  <c r="O58" i="31"/>
  <c r="O62" i="31" s="1"/>
  <c r="N58" i="31"/>
  <c r="N62" i="31" s="1"/>
  <c r="M58" i="31"/>
  <c r="M62" i="31" s="1"/>
  <c r="L58" i="31"/>
  <c r="L62" i="31" s="1"/>
  <c r="K58" i="31"/>
  <c r="K62" i="31" s="1"/>
  <c r="J58" i="31"/>
  <c r="J62" i="31" s="1"/>
  <c r="I58" i="31"/>
  <c r="I62" i="31" s="1"/>
  <c r="H58" i="31"/>
  <c r="H62" i="31" s="1"/>
  <c r="G58" i="31"/>
  <c r="G62" i="31" s="1"/>
  <c r="F58" i="31"/>
  <c r="F62" i="31" s="1"/>
  <c r="E58" i="31"/>
  <c r="E62" i="31" s="1"/>
  <c r="D58" i="31"/>
  <c r="D62" i="31" s="1"/>
  <c r="AN57" i="31"/>
  <c r="AN61" i="31" s="1"/>
  <c r="AM57" i="31"/>
  <c r="AM61" i="31" s="1"/>
  <c r="AL57" i="31"/>
  <c r="AL61" i="31" s="1"/>
  <c r="AK57" i="31"/>
  <c r="AK61" i="31" s="1"/>
  <c r="AJ57" i="31"/>
  <c r="AJ61" i="31" s="1"/>
  <c r="AI57" i="31"/>
  <c r="AI61" i="31" s="1"/>
  <c r="AH57" i="31"/>
  <c r="AH61" i="31" s="1"/>
  <c r="AG57" i="31"/>
  <c r="AG61" i="31" s="1"/>
  <c r="AF57" i="31"/>
  <c r="AF61" i="31" s="1"/>
  <c r="AE57" i="31"/>
  <c r="AE61" i="31" s="1"/>
  <c r="AD57" i="31"/>
  <c r="AD61" i="31" s="1"/>
  <c r="AC57" i="31"/>
  <c r="AC61" i="31" s="1"/>
  <c r="AB57" i="31"/>
  <c r="AB61" i="31" s="1"/>
  <c r="AA57" i="31"/>
  <c r="AA61" i="31" s="1"/>
  <c r="Z57" i="31"/>
  <c r="Z61" i="31" s="1"/>
  <c r="Y57" i="31"/>
  <c r="Y61" i="31" s="1"/>
  <c r="X57" i="31"/>
  <c r="X61" i="31" s="1"/>
  <c r="W57" i="31"/>
  <c r="W61" i="31" s="1"/>
  <c r="V57" i="31"/>
  <c r="V61" i="31" s="1"/>
  <c r="U57" i="31"/>
  <c r="U61" i="31" s="1"/>
  <c r="T57" i="31"/>
  <c r="T61" i="31" s="1"/>
  <c r="S57" i="31"/>
  <c r="S61" i="31" s="1"/>
  <c r="R57" i="31"/>
  <c r="R61" i="31" s="1"/>
  <c r="Q57" i="31"/>
  <c r="Q61" i="31" s="1"/>
  <c r="P57" i="31"/>
  <c r="P61" i="31" s="1"/>
  <c r="O57" i="31"/>
  <c r="O61" i="31" s="1"/>
  <c r="N57" i="31"/>
  <c r="N61" i="31" s="1"/>
  <c r="M57" i="31"/>
  <c r="M61" i="31" s="1"/>
  <c r="L57" i="31"/>
  <c r="L61" i="31" s="1"/>
  <c r="K57" i="31"/>
  <c r="K61" i="31" s="1"/>
  <c r="J57" i="31"/>
  <c r="J61" i="31" s="1"/>
  <c r="I57" i="31"/>
  <c r="I61" i="31" s="1"/>
  <c r="H57" i="31"/>
  <c r="H61" i="31" s="1"/>
  <c r="G57" i="31"/>
  <c r="G61" i="31" s="1"/>
  <c r="F57" i="31"/>
  <c r="F61" i="31" s="1"/>
  <c r="E57" i="31"/>
  <c r="E61" i="31" s="1"/>
  <c r="D57" i="31"/>
  <c r="D61" i="31" s="1"/>
  <c r="BQ11" i="31" l="1"/>
  <c r="BR11" i="31" s="1"/>
  <c r="BH11" i="31" s="1"/>
  <c r="BQ32" i="31"/>
  <c r="BR32" i="31" s="1"/>
  <c r="BH32" i="31" s="1"/>
  <c r="BQ5" i="31"/>
  <c r="BR5" i="31" s="1"/>
  <c r="BH5" i="31" s="1"/>
  <c r="BQ27" i="31"/>
  <c r="BR27" i="31" s="1"/>
  <c r="BH27" i="31" s="1"/>
  <c r="BM35" i="31"/>
  <c r="BI35" i="31" s="1"/>
  <c r="F95" i="29"/>
  <c r="BP33" i="31"/>
  <c r="BJ33" i="31" s="1"/>
  <c r="F35" i="29"/>
  <c r="BL9" i="31"/>
  <c r="BL15" i="31"/>
  <c r="BL22" i="31"/>
  <c r="BL30" i="31"/>
  <c r="BL36" i="31"/>
  <c r="BL5" i="31"/>
  <c r="BL24" i="31"/>
  <c r="BL38" i="31"/>
  <c r="BN28" i="31"/>
  <c r="BO28" i="31" s="1"/>
  <c r="BL6" i="31"/>
  <c r="BL11" i="31"/>
  <c r="BL19" i="31"/>
  <c r="BL26" i="31"/>
  <c r="BL32" i="31"/>
  <c r="BL40" i="31"/>
  <c r="BN8" i="31"/>
  <c r="BO8" i="31" s="1"/>
  <c r="BN19" i="31"/>
  <c r="BO19" i="31" s="1"/>
  <c r="BN29" i="31"/>
  <c r="BO29" i="31" s="1"/>
  <c r="BN40" i="31"/>
  <c r="BO40" i="31" s="1"/>
  <c r="BQ16" i="31"/>
  <c r="BR16" i="31" s="1"/>
  <c r="BH16" i="31" s="1"/>
  <c r="BQ37" i="31"/>
  <c r="BR37" i="31" s="1"/>
  <c r="BH37" i="31" s="1"/>
  <c r="BN13" i="31"/>
  <c r="BO13" i="31" s="1"/>
  <c r="BN24" i="31"/>
  <c r="BO24" i="31" s="1"/>
  <c r="BN35" i="31"/>
  <c r="BO35" i="31" s="1"/>
  <c r="BL10" i="31"/>
  <c r="BL16" i="31"/>
  <c r="BL31" i="31"/>
  <c r="BN7" i="31"/>
  <c r="BO7" i="31" s="1"/>
  <c r="BN17" i="31"/>
  <c r="BO17" i="31" s="1"/>
  <c r="BN39" i="31"/>
  <c r="BO39" i="31" s="1"/>
  <c r="BL7" i="31"/>
  <c r="BL14" i="31"/>
  <c r="BL20" i="31"/>
  <c r="BL27" i="31"/>
  <c r="BN12" i="31"/>
  <c r="BO12" i="31" s="1"/>
  <c r="BN23" i="31"/>
  <c r="BO23" i="31" s="1"/>
  <c r="I26" i="34"/>
  <c r="D32" i="34"/>
  <c r="G27" i="34"/>
  <c r="G33" i="34" s="1"/>
  <c r="G38" i="34" s="1"/>
  <c r="F27" i="34"/>
  <c r="F33" i="34" s="1"/>
  <c r="F38" i="34" s="1"/>
  <c r="D46" i="34" s="1"/>
  <c r="E27" i="34"/>
  <c r="E33" i="34" s="1"/>
  <c r="E38" i="34" s="1"/>
  <c r="E46" i="34" s="1"/>
  <c r="H27" i="34"/>
  <c r="H33" i="34" s="1"/>
  <c r="H38" i="34" s="1"/>
  <c r="D27" i="34"/>
  <c r="BQ38" i="31"/>
  <c r="BR38" i="31" s="1"/>
  <c r="BH38" i="31" s="1"/>
  <c r="BQ34" i="31"/>
  <c r="BR34" i="31" s="1"/>
  <c r="BH34" i="31" s="1"/>
  <c r="BQ30" i="31"/>
  <c r="BR30" i="31" s="1"/>
  <c r="BH30" i="31" s="1"/>
  <c r="BQ26" i="31"/>
  <c r="BR26" i="31" s="1"/>
  <c r="BH26" i="31" s="1"/>
  <c r="BQ22" i="31"/>
  <c r="BR22" i="31" s="1"/>
  <c r="BH22" i="31" s="1"/>
  <c r="BQ18" i="31"/>
  <c r="BR18" i="31" s="1"/>
  <c r="BH18" i="31" s="1"/>
  <c r="BQ14" i="31"/>
  <c r="BR14" i="31" s="1"/>
  <c r="BH14" i="31" s="1"/>
  <c r="BQ10" i="31"/>
  <c r="BR10" i="31" s="1"/>
  <c r="BH10" i="31" s="1"/>
  <c r="BQ6" i="31"/>
  <c r="BR6" i="31" s="1"/>
  <c r="BH6" i="31" s="1"/>
  <c r="BQ9" i="31"/>
  <c r="BR9" i="31" s="1"/>
  <c r="BH9" i="31" s="1"/>
  <c r="BQ15" i="31"/>
  <c r="BR15" i="31" s="1"/>
  <c r="BH15" i="31" s="1"/>
  <c r="BQ20" i="31"/>
  <c r="BR20" i="31" s="1"/>
  <c r="BH20" i="31" s="1"/>
  <c r="BQ25" i="31"/>
  <c r="BR25" i="31" s="1"/>
  <c r="BH25" i="31" s="1"/>
  <c r="BQ31" i="31"/>
  <c r="BR31" i="31" s="1"/>
  <c r="BH31" i="31" s="1"/>
  <c r="BQ36" i="31"/>
  <c r="BR36" i="31" s="1"/>
  <c r="BH36" i="31" s="1"/>
  <c r="BQ41" i="31"/>
  <c r="BR41" i="31" s="1"/>
  <c r="BH41" i="31" s="1"/>
  <c r="BS8" i="31"/>
  <c r="BT8" i="31" s="1"/>
  <c r="F126" i="29" s="1"/>
  <c r="BS13" i="31"/>
  <c r="BT13" i="31" s="1"/>
  <c r="F131" i="29" s="1"/>
  <c r="BS18" i="31"/>
  <c r="BT18" i="31" s="1"/>
  <c r="F136" i="29" s="1"/>
  <c r="BS24" i="31"/>
  <c r="BT24" i="31" s="1"/>
  <c r="F142" i="29" s="1"/>
  <c r="BS29" i="31"/>
  <c r="BT29" i="31" s="1"/>
  <c r="F147" i="29" s="1"/>
  <c r="BS34" i="31"/>
  <c r="BT34" i="31" s="1"/>
  <c r="F152" i="29" s="1"/>
  <c r="BS39" i="31"/>
  <c r="BT39" i="31" s="1"/>
  <c r="F157" i="29" s="1"/>
  <c r="BS35" i="31"/>
  <c r="BT35" i="31" s="1"/>
  <c r="F153" i="29" s="1"/>
  <c r="BS31" i="31"/>
  <c r="BT31" i="31" s="1"/>
  <c r="F149" i="29" s="1"/>
  <c r="BS27" i="31"/>
  <c r="BT27" i="31" s="1"/>
  <c r="F145" i="29" s="1"/>
  <c r="BS23" i="31"/>
  <c r="BT23" i="31" s="1"/>
  <c r="F141" i="29" s="1"/>
  <c r="BS19" i="31"/>
  <c r="BT19" i="31" s="1"/>
  <c r="F137" i="29" s="1"/>
  <c r="BS15" i="31"/>
  <c r="BT15" i="31" s="1"/>
  <c r="F133" i="29" s="1"/>
  <c r="BS11" i="31"/>
  <c r="BT11" i="31" s="1"/>
  <c r="F129" i="29" s="1"/>
  <c r="BS7" i="31"/>
  <c r="BT7" i="31" s="1"/>
  <c r="F125" i="29" s="1"/>
  <c r="BS41" i="31"/>
  <c r="BT41" i="31" s="1"/>
  <c r="F159" i="29" s="1"/>
  <c r="BS9" i="31"/>
  <c r="BT9" i="31" s="1"/>
  <c r="F127" i="29" s="1"/>
  <c r="BS14" i="31"/>
  <c r="BT14" i="31" s="1"/>
  <c r="F132" i="29" s="1"/>
  <c r="BS20" i="31"/>
  <c r="BT20" i="31" s="1"/>
  <c r="F138" i="29" s="1"/>
  <c r="BS25" i="31"/>
  <c r="BT25" i="31" s="1"/>
  <c r="F143" i="29" s="1"/>
  <c r="BS30" i="31"/>
  <c r="BT30" i="31" s="1"/>
  <c r="F148" i="29" s="1"/>
  <c r="BS36" i="31"/>
  <c r="BT36" i="31" s="1"/>
  <c r="F154" i="29" s="1"/>
  <c r="BN38" i="31"/>
  <c r="BO38" i="31" s="1"/>
  <c r="BN34" i="31"/>
  <c r="BO34" i="31" s="1"/>
  <c r="BN30" i="31"/>
  <c r="BO30" i="31" s="1"/>
  <c r="BN26" i="31"/>
  <c r="BO26" i="31" s="1"/>
  <c r="BN22" i="31"/>
  <c r="BO22" i="31" s="1"/>
  <c r="BN18" i="31"/>
  <c r="BO18" i="31" s="1"/>
  <c r="BN14" i="31"/>
  <c r="BO14" i="31" s="1"/>
  <c r="BN10" i="31"/>
  <c r="BO10" i="31" s="1"/>
  <c r="BN6" i="31"/>
  <c r="BO6" i="31" s="1"/>
  <c r="BN9" i="31"/>
  <c r="BO9" i="31" s="1"/>
  <c r="BN15" i="31"/>
  <c r="BO15" i="31" s="1"/>
  <c r="BN20" i="31"/>
  <c r="BO20" i="31" s="1"/>
  <c r="BN25" i="31"/>
  <c r="BO25" i="31" s="1"/>
  <c r="BN31" i="31"/>
  <c r="BO31" i="31" s="1"/>
  <c r="BN36" i="31"/>
  <c r="BO36" i="31" s="1"/>
  <c r="BN41" i="31"/>
  <c r="BO41" i="31" s="1"/>
  <c r="BQ7" i="31"/>
  <c r="BR7" i="31" s="1"/>
  <c r="BH7" i="31" s="1"/>
  <c r="BQ12" i="31"/>
  <c r="BR12" i="31" s="1"/>
  <c r="BH12" i="31" s="1"/>
  <c r="BQ17" i="31"/>
  <c r="BR17" i="31" s="1"/>
  <c r="BH17" i="31" s="1"/>
  <c r="BQ23" i="31"/>
  <c r="BR23" i="31" s="1"/>
  <c r="BH23" i="31" s="1"/>
  <c r="BQ28" i="31"/>
  <c r="BR28" i="31" s="1"/>
  <c r="BH28" i="31" s="1"/>
  <c r="BQ33" i="31"/>
  <c r="BR33" i="31" s="1"/>
  <c r="BH33" i="31" s="1"/>
  <c r="BQ39" i="31"/>
  <c r="BR39" i="31" s="1"/>
  <c r="BH39" i="31" s="1"/>
  <c r="BS5" i="31"/>
  <c r="BS10" i="31"/>
  <c r="BT10" i="31" s="1"/>
  <c r="F128" i="29" s="1"/>
  <c r="BS16" i="31"/>
  <c r="BT16" i="31" s="1"/>
  <c r="F134" i="29" s="1"/>
  <c r="BS21" i="31"/>
  <c r="BT21" i="31" s="1"/>
  <c r="F139" i="29" s="1"/>
  <c r="BS26" i="31"/>
  <c r="BT26" i="31" s="1"/>
  <c r="F144" i="29" s="1"/>
  <c r="BS32" i="31"/>
  <c r="BT32" i="31" s="1"/>
  <c r="F150" i="29" s="1"/>
  <c r="BS37" i="31"/>
  <c r="BT37" i="31" s="1"/>
  <c r="F155" i="29" s="1"/>
  <c r="BL41" i="31"/>
  <c r="BL37" i="31"/>
  <c r="BL33" i="31"/>
  <c r="BL29" i="31"/>
  <c r="BL25" i="31"/>
  <c r="BL21" i="31"/>
  <c r="BL17" i="31"/>
  <c r="BL13" i="31"/>
  <c r="BL8" i="31"/>
  <c r="BL12" i="31"/>
  <c r="BL18" i="31"/>
  <c r="BL23" i="31"/>
  <c r="BL28" i="31"/>
  <c r="BL34" i="31"/>
  <c r="BL39" i="31"/>
  <c r="BN5" i="31"/>
  <c r="BN11" i="31"/>
  <c r="BO11" i="31" s="1"/>
  <c r="BN16" i="31"/>
  <c r="BO16" i="31" s="1"/>
  <c r="BN21" i="31"/>
  <c r="BO21" i="31" s="1"/>
  <c r="BN27" i="31"/>
  <c r="BO27" i="31" s="1"/>
  <c r="BN32" i="31"/>
  <c r="BO32" i="31" s="1"/>
  <c r="BN37" i="31"/>
  <c r="BO37" i="31" s="1"/>
  <c r="BQ8" i="31"/>
  <c r="BR8" i="31" s="1"/>
  <c r="BH8" i="31" s="1"/>
  <c r="BQ13" i="31"/>
  <c r="BR13" i="31" s="1"/>
  <c r="BH13" i="31" s="1"/>
  <c r="BQ19" i="31"/>
  <c r="BR19" i="31" s="1"/>
  <c r="BH19" i="31" s="1"/>
  <c r="BQ24" i="31"/>
  <c r="BR24" i="31" s="1"/>
  <c r="BH24" i="31" s="1"/>
  <c r="BQ29" i="31"/>
  <c r="BR29" i="31" s="1"/>
  <c r="BH29" i="31" s="1"/>
  <c r="BQ35" i="31"/>
  <c r="BR35" i="31" s="1"/>
  <c r="BH35" i="31" s="1"/>
  <c r="BQ40" i="31"/>
  <c r="BR40" i="31" s="1"/>
  <c r="BH40" i="31" s="1"/>
  <c r="BS6" i="31"/>
  <c r="BT6" i="31" s="1"/>
  <c r="F124" i="29" s="1"/>
  <c r="BS12" i="31"/>
  <c r="BT12" i="31" s="1"/>
  <c r="F130" i="29" s="1"/>
  <c r="BS17" i="31"/>
  <c r="BT17" i="31" s="1"/>
  <c r="F135" i="29" s="1"/>
  <c r="BS22" i="31"/>
  <c r="BT22" i="31" s="1"/>
  <c r="F140" i="29" s="1"/>
  <c r="BS28" i="31"/>
  <c r="BT28" i="31" s="1"/>
  <c r="F146" i="29" s="1"/>
  <c r="BS33" i="31"/>
  <c r="BT33" i="31" s="1"/>
  <c r="F151" i="29" s="1"/>
  <c r="BS38" i="31"/>
  <c r="BT38" i="31" s="1"/>
  <c r="F156" i="29" s="1"/>
  <c r="BP14" i="31" l="1"/>
  <c r="BJ14" i="31" s="1"/>
  <c r="F16" i="29"/>
  <c r="BP11" i="31"/>
  <c r="BJ11" i="31" s="1"/>
  <c r="F13" i="29"/>
  <c r="BM28" i="31"/>
  <c r="BI28" i="31" s="1"/>
  <c r="F88" i="29"/>
  <c r="BM8" i="31"/>
  <c r="BI8" i="31" s="1"/>
  <c r="F68" i="29"/>
  <c r="BM25" i="31"/>
  <c r="BI25" i="31" s="1"/>
  <c r="F85" i="29"/>
  <c r="BM41" i="31"/>
  <c r="BI41" i="31" s="1"/>
  <c r="F101" i="29"/>
  <c r="BP36" i="31"/>
  <c r="BJ36" i="31" s="1"/>
  <c r="F38" i="29"/>
  <c r="BP7" i="31"/>
  <c r="BJ7" i="31" s="1"/>
  <c r="F9" i="29"/>
  <c r="BP8" i="31"/>
  <c r="BJ8" i="31" s="1"/>
  <c r="F10" i="29"/>
  <c r="BM19" i="31"/>
  <c r="BI19" i="31" s="1"/>
  <c r="F79" i="29"/>
  <c r="F98" i="29"/>
  <c r="BM38" i="31"/>
  <c r="BI38" i="31" s="1"/>
  <c r="BM29" i="31"/>
  <c r="BI29" i="31" s="1"/>
  <c r="F89" i="29"/>
  <c r="BP9" i="31"/>
  <c r="BJ9" i="31" s="1"/>
  <c r="F11" i="29"/>
  <c r="BP34" i="31"/>
  <c r="BJ34" i="31" s="1"/>
  <c r="F36" i="29"/>
  <c r="BP12" i="31"/>
  <c r="BJ12" i="31" s="1"/>
  <c r="F14" i="29"/>
  <c r="BM7" i="31"/>
  <c r="BI7" i="31" s="1"/>
  <c r="F67" i="29"/>
  <c r="BM31" i="31"/>
  <c r="BI31" i="31" s="1"/>
  <c r="F91" i="29"/>
  <c r="BP40" i="31"/>
  <c r="BJ40" i="31" s="1"/>
  <c r="F42" i="29"/>
  <c r="BM40" i="31"/>
  <c r="BI40" i="31" s="1"/>
  <c r="F100" i="29"/>
  <c r="BM11" i="31"/>
  <c r="BI11" i="31" s="1"/>
  <c r="F71" i="29"/>
  <c r="BM24" i="31"/>
  <c r="BI24" i="31" s="1"/>
  <c r="F84" i="29"/>
  <c r="BP21" i="31"/>
  <c r="BJ21" i="31" s="1"/>
  <c r="F23" i="29"/>
  <c r="BM39" i="31"/>
  <c r="BI39" i="31" s="1"/>
  <c r="F99" i="29"/>
  <c r="BM18" i="31"/>
  <c r="BI18" i="31" s="1"/>
  <c r="F78" i="29"/>
  <c r="BM17" i="31"/>
  <c r="BI17" i="31" s="1"/>
  <c r="F77" i="29"/>
  <c r="BM33" i="31"/>
  <c r="BI33" i="31" s="1"/>
  <c r="F93" i="29"/>
  <c r="BP25" i="31"/>
  <c r="BJ25" i="31" s="1"/>
  <c r="F27" i="29"/>
  <c r="BP6" i="31"/>
  <c r="BJ6" i="31" s="1"/>
  <c r="F8" i="29"/>
  <c r="BP22" i="31"/>
  <c r="BJ22" i="31" s="1"/>
  <c r="F24" i="29"/>
  <c r="BP38" i="31"/>
  <c r="BJ38" i="31" s="1"/>
  <c r="F40" i="29"/>
  <c r="BM27" i="31"/>
  <c r="BI27" i="31" s="1"/>
  <c r="F87" i="29"/>
  <c r="BP39" i="31"/>
  <c r="BJ39" i="31" s="1"/>
  <c r="F41" i="29"/>
  <c r="BM16" i="31"/>
  <c r="BI16" i="31" s="1"/>
  <c r="F76" i="29"/>
  <c r="BP13" i="31"/>
  <c r="BJ13" i="31" s="1"/>
  <c r="F15" i="29"/>
  <c r="BP29" i="31"/>
  <c r="BJ29" i="31" s="1"/>
  <c r="F31" i="29"/>
  <c r="BM32" i="31"/>
  <c r="BI32" i="31" s="1"/>
  <c r="F92" i="29"/>
  <c r="BM6" i="31"/>
  <c r="BI6" i="31" s="1"/>
  <c r="F66" i="29"/>
  <c r="F65" i="29"/>
  <c r="BM5" i="31"/>
  <c r="BI5" i="31" s="1"/>
  <c r="BM15" i="31"/>
  <c r="BI15" i="31" s="1"/>
  <c r="F75" i="29"/>
  <c r="BP32" i="31"/>
  <c r="BJ32" i="31" s="1"/>
  <c r="F34" i="29"/>
  <c r="BP15" i="31"/>
  <c r="BJ15" i="31" s="1"/>
  <c r="F17" i="29"/>
  <c r="BP30" i="31"/>
  <c r="BJ30" i="31" s="1"/>
  <c r="F32" i="29"/>
  <c r="BP23" i="31"/>
  <c r="BJ23" i="31" s="1"/>
  <c r="F25" i="29"/>
  <c r="BM14" i="31"/>
  <c r="BI14" i="31" s="1"/>
  <c r="F74" i="29"/>
  <c r="BP35" i="31"/>
  <c r="BJ35" i="31" s="1"/>
  <c r="F37" i="29"/>
  <c r="BM30" i="31"/>
  <c r="BI30" i="31" s="1"/>
  <c r="F90" i="29"/>
  <c r="BP27" i="31"/>
  <c r="BJ27" i="31" s="1"/>
  <c r="F29" i="29"/>
  <c r="BM23" i="31"/>
  <c r="BI23" i="31" s="1"/>
  <c r="F83" i="29"/>
  <c r="BM13" i="31"/>
  <c r="BI13" i="31" s="1"/>
  <c r="F73" i="29"/>
  <c r="BP31" i="31"/>
  <c r="BJ31" i="31" s="1"/>
  <c r="F33" i="29"/>
  <c r="BP18" i="31"/>
  <c r="BJ18" i="31" s="1"/>
  <c r="F20" i="29"/>
  <c r="BP24" i="31"/>
  <c r="BJ24" i="31" s="1"/>
  <c r="F26" i="29"/>
  <c r="BM22" i="31"/>
  <c r="BI22" i="31" s="1"/>
  <c r="F82" i="29"/>
  <c r="BP37" i="31"/>
  <c r="BJ37" i="31" s="1"/>
  <c r="F39" i="29"/>
  <c r="BP16" i="31"/>
  <c r="BJ16" i="31" s="1"/>
  <c r="F18" i="29"/>
  <c r="BM34" i="31"/>
  <c r="BI34" i="31" s="1"/>
  <c r="F94" i="29"/>
  <c r="BM12" i="31"/>
  <c r="BI12" i="31" s="1"/>
  <c r="F72" i="29"/>
  <c r="BM21" i="31"/>
  <c r="BI21" i="31" s="1"/>
  <c r="F81" i="29"/>
  <c r="BM37" i="31"/>
  <c r="BI37" i="31" s="1"/>
  <c r="F97" i="29"/>
  <c r="BP41" i="31"/>
  <c r="BJ41" i="31" s="1"/>
  <c r="F43" i="29"/>
  <c r="BP20" i="31"/>
  <c r="BJ20" i="31" s="1"/>
  <c r="F22" i="29"/>
  <c r="BP10" i="31"/>
  <c r="BJ10" i="31" s="1"/>
  <c r="F12" i="29"/>
  <c r="BP26" i="31"/>
  <c r="BJ26" i="31" s="1"/>
  <c r="F28" i="29"/>
  <c r="BM20" i="31"/>
  <c r="BI20" i="31" s="1"/>
  <c r="F80" i="29"/>
  <c r="BP17" i="31"/>
  <c r="BJ17" i="31" s="1"/>
  <c r="F19" i="29"/>
  <c r="BM10" i="31"/>
  <c r="BI10" i="31" s="1"/>
  <c r="F70" i="29"/>
  <c r="BP19" i="31"/>
  <c r="BJ19" i="31" s="1"/>
  <c r="F21" i="29"/>
  <c r="BM26" i="31"/>
  <c r="BI26" i="31" s="1"/>
  <c r="F86" i="29"/>
  <c r="BP28" i="31"/>
  <c r="BJ28" i="31" s="1"/>
  <c r="F30" i="29"/>
  <c r="BM36" i="31"/>
  <c r="BI36" i="31" s="1"/>
  <c r="F96" i="29"/>
  <c r="BM9" i="31"/>
  <c r="BI9" i="31" s="1"/>
  <c r="F69" i="29"/>
  <c r="U39" i="25"/>
  <c r="F46" i="34"/>
  <c r="K49" i="36" s="1"/>
  <c r="K16" i="36"/>
  <c r="P14" i="36" s="1"/>
  <c r="R14" i="36" s="1"/>
  <c r="I27" i="34"/>
  <c r="D33" i="34"/>
  <c r="I33" i="34" s="1"/>
  <c r="I32" i="34"/>
  <c r="BS42" i="31"/>
  <c r="BT5" i="31"/>
  <c r="BQ42" i="31"/>
  <c r="BR42" i="31" s="1"/>
  <c r="BO5" i="31"/>
  <c r="F7" i="29" s="1"/>
  <c r="BN42" i="31"/>
  <c r="BL42" i="31"/>
  <c r="BM42" i="31" s="1"/>
  <c r="U40" i="25" l="1"/>
  <c r="U30" i="25"/>
  <c r="U14" i="25"/>
  <c r="U24" i="25"/>
  <c r="U25" i="25"/>
  <c r="U38" i="25"/>
  <c r="U27" i="25"/>
  <c r="U34" i="25"/>
  <c r="U18" i="25"/>
  <c r="U36" i="25"/>
  <c r="U37" i="25"/>
  <c r="U22" i="25"/>
  <c r="U15" i="25"/>
  <c r="U11" i="25"/>
  <c r="U33" i="25"/>
  <c r="U23" i="25"/>
  <c r="U45" i="25"/>
  <c r="U12" i="25"/>
  <c r="U9" i="25"/>
  <c r="BT42" i="31"/>
  <c r="F123" i="29"/>
  <c r="U42" i="25"/>
  <c r="U13" i="25"/>
  <c r="U41" i="25"/>
  <c r="U16" i="25"/>
  <c r="U26" i="25"/>
  <c r="U17" i="25"/>
  <c r="U19" i="25"/>
  <c r="U10" i="25"/>
  <c r="U20" i="25"/>
  <c r="U31" i="25"/>
  <c r="U21" i="25"/>
  <c r="U43" i="25"/>
  <c r="U28" i="25"/>
  <c r="U44" i="25"/>
  <c r="U35" i="25"/>
  <c r="U29" i="25"/>
  <c r="U32" i="25"/>
  <c r="K15" i="36"/>
  <c r="P13" i="36" s="1"/>
  <c r="P42" i="36"/>
  <c r="Q40" i="36"/>
  <c r="Q19" i="36"/>
  <c r="Q24" i="36"/>
  <c r="Q34" i="36"/>
  <c r="Q18" i="36"/>
  <c r="P21" i="36"/>
  <c r="Q43" i="36"/>
  <c r="V37" i="36" s="1"/>
  <c r="E42" i="25" s="1"/>
  <c r="P47" i="36"/>
  <c r="Q22" i="36"/>
  <c r="Q47" i="36"/>
  <c r="P17" i="36"/>
  <c r="P25" i="36"/>
  <c r="P29" i="36"/>
  <c r="P34" i="36"/>
  <c r="Q20" i="36"/>
  <c r="Q42" i="36"/>
  <c r="R42" i="36" s="1"/>
  <c r="Q35" i="36"/>
  <c r="P22" i="36"/>
  <c r="Q44" i="36"/>
  <c r="P48" i="36"/>
  <c r="Q23" i="36"/>
  <c r="V7" i="36" s="1"/>
  <c r="E12" i="25" s="1"/>
  <c r="Q48" i="36"/>
  <c r="V40" i="36" s="1"/>
  <c r="E45" i="25" s="1"/>
  <c r="P18" i="36"/>
  <c r="P26" i="36"/>
  <c r="P30" i="36"/>
  <c r="P36" i="36"/>
  <c r="Q36" i="36"/>
  <c r="Q33" i="36"/>
  <c r="Q39" i="36"/>
  <c r="P23" i="36"/>
  <c r="Q45" i="36"/>
  <c r="Q41" i="36"/>
  <c r="P20" i="36"/>
  <c r="P27" i="36"/>
  <c r="P31" i="36"/>
  <c r="P37" i="36"/>
  <c r="Q17" i="36"/>
  <c r="Q37" i="36"/>
  <c r="P32" i="36"/>
  <c r="Q46" i="36"/>
  <c r="V32" i="36" s="1"/>
  <c r="E37" i="25" s="1"/>
  <c r="Q21" i="36"/>
  <c r="Q38" i="36"/>
  <c r="P24" i="36"/>
  <c r="P28" i="36"/>
  <c r="P33" i="36"/>
  <c r="P39" i="36"/>
  <c r="P43" i="36"/>
  <c r="P46" i="36"/>
  <c r="P45" i="36"/>
  <c r="P44" i="36"/>
  <c r="P19" i="36"/>
  <c r="P35" i="36"/>
  <c r="P38" i="36"/>
  <c r="P41" i="36"/>
  <c r="P40" i="36"/>
  <c r="Q30" i="36"/>
  <c r="Q29" i="36"/>
  <c r="Q32" i="36"/>
  <c r="Q31" i="36"/>
  <c r="V20" i="36" s="1"/>
  <c r="E25" i="25" s="1"/>
  <c r="Q26" i="36"/>
  <c r="Q25" i="36"/>
  <c r="V12" i="36" s="1"/>
  <c r="E17" i="25" s="1"/>
  <c r="Q28" i="36"/>
  <c r="Q27" i="36"/>
  <c r="D38" i="34"/>
  <c r="G46" i="34" s="1"/>
  <c r="I46" i="34" s="1"/>
  <c r="BO42" i="31"/>
  <c r="BP42" i="31" s="1"/>
  <c r="BP5" i="31"/>
  <c r="BJ5" i="31" s="1"/>
  <c r="P15" i="36" l="1"/>
  <c r="R15" i="36" s="1"/>
  <c r="R13" i="36"/>
  <c r="R41" i="36"/>
  <c r="R39" i="36"/>
  <c r="V9" i="36"/>
  <c r="E14" i="25" s="1"/>
  <c r="R33" i="36"/>
  <c r="R40" i="36"/>
  <c r="R22" i="36"/>
  <c r="R35" i="36"/>
  <c r="R19" i="36"/>
  <c r="R36" i="36"/>
  <c r="R45" i="36"/>
  <c r="R44" i="36"/>
  <c r="R43" i="36"/>
  <c r="U37" i="36"/>
  <c r="D42" i="25" s="1"/>
  <c r="R24" i="36"/>
  <c r="U23" i="36"/>
  <c r="D28" i="25" s="1"/>
  <c r="R32" i="36"/>
  <c r="U20" i="36"/>
  <c r="D25" i="25" s="1"/>
  <c r="R31" i="36"/>
  <c r="R18" i="36"/>
  <c r="U6" i="36"/>
  <c r="D11" i="25" s="1"/>
  <c r="R17" i="36"/>
  <c r="U4" i="36"/>
  <c r="D9" i="25" s="1"/>
  <c r="P49" i="36"/>
  <c r="V23" i="36"/>
  <c r="E28" i="25" s="1"/>
  <c r="R27" i="36"/>
  <c r="R23" i="36"/>
  <c r="U7" i="36"/>
  <c r="D12" i="25" s="1"/>
  <c r="R34" i="36"/>
  <c r="R21" i="36"/>
  <c r="R38" i="36"/>
  <c r="V4" i="36"/>
  <c r="E9" i="25" s="1"/>
  <c r="Q49" i="36"/>
  <c r="R20" i="36"/>
  <c r="R30" i="36"/>
  <c r="U9" i="36"/>
  <c r="D14" i="25" s="1"/>
  <c r="R29" i="36"/>
  <c r="V6" i="36"/>
  <c r="E11" i="25" s="1"/>
  <c r="V8" i="36"/>
  <c r="E13" i="25" s="1"/>
  <c r="R46" i="36"/>
  <c r="U32" i="36"/>
  <c r="D37" i="25" s="1"/>
  <c r="R28" i="36"/>
  <c r="R37" i="36"/>
  <c r="R26" i="36"/>
  <c r="U8" i="36"/>
  <c r="D13" i="25" s="1"/>
  <c r="R48" i="36"/>
  <c r="U40" i="36"/>
  <c r="D45" i="25" s="1"/>
  <c r="U12" i="36"/>
  <c r="D17" i="25" s="1"/>
  <c r="R25" i="36"/>
  <c r="R47" i="36"/>
  <c r="V38" i="36"/>
  <c r="E43" i="25" s="1"/>
  <c r="I38" i="34"/>
  <c r="H100" i="29"/>
  <c r="H156" i="29"/>
  <c r="H97" i="29"/>
  <c r="H154" i="29"/>
  <c r="H153" i="29"/>
  <c r="H151" i="29"/>
  <c r="H92" i="29"/>
  <c r="H149" i="29"/>
  <c r="H147" i="29"/>
  <c r="H88" i="29"/>
  <c r="H87" i="29"/>
  <c r="H84" i="29"/>
  <c r="H82" i="29"/>
  <c r="H80" i="29"/>
  <c r="H78" i="29"/>
  <c r="H77" i="29"/>
  <c r="H76" i="29"/>
  <c r="H75" i="29"/>
  <c r="H74" i="29"/>
  <c r="H72" i="29"/>
  <c r="H67" i="29"/>
  <c r="H158" i="29"/>
  <c r="H157" i="29"/>
  <c r="L124" i="29"/>
  <c r="L123" i="29"/>
  <c r="L70" i="29"/>
  <c r="L68" i="29"/>
  <c r="L67" i="29"/>
  <c r="L66" i="29"/>
  <c r="L65" i="29"/>
  <c r="H99" i="29"/>
  <c r="H95" i="29"/>
  <c r="H93" i="29"/>
  <c r="H89" i="29"/>
  <c r="H86" i="29"/>
  <c r="H85" i="29"/>
  <c r="H83" i="29"/>
  <c r="H81" i="29"/>
  <c r="H79" i="29"/>
  <c r="H73" i="29"/>
  <c r="W13" i="29"/>
  <c r="H71" i="29"/>
  <c r="L12" i="29"/>
  <c r="L11" i="29"/>
  <c r="L10" i="29"/>
  <c r="L9" i="29"/>
  <c r="L8" i="29"/>
  <c r="L7" i="29"/>
  <c r="W28" i="29" l="1"/>
  <c r="W37" i="29" s="1"/>
  <c r="W36" i="29"/>
  <c r="L128" i="29"/>
  <c r="J128" i="29" s="1"/>
  <c r="L17" i="29"/>
  <c r="J17" i="29" s="1"/>
  <c r="U38" i="36"/>
  <c r="D43" i="25" s="1"/>
  <c r="R49" i="36"/>
  <c r="K12" i="36"/>
  <c r="H94" i="29"/>
  <c r="H152" i="29"/>
  <c r="H98" i="29"/>
  <c r="H69" i="29"/>
  <c r="H127" i="29"/>
  <c r="H123" i="29"/>
  <c r="H44" i="29"/>
  <c r="H102" i="29" s="1"/>
  <c r="H65" i="29"/>
  <c r="H66" i="29"/>
  <c r="H124" i="29"/>
  <c r="H129" i="29"/>
  <c r="H131" i="29"/>
  <c r="H133" i="29"/>
  <c r="H135" i="29"/>
  <c r="H137" i="29"/>
  <c r="H139" i="29"/>
  <c r="H141" i="29"/>
  <c r="H143" i="29"/>
  <c r="H145" i="29"/>
  <c r="H155" i="29"/>
  <c r="H126" i="29"/>
  <c r="H68" i="29"/>
  <c r="H128" i="29"/>
  <c r="H70" i="29"/>
  <c r="H96" i="29"/>
  <c r="H125" i="29"/>
  <c r="H90" i="29"/>
  <c r="H130" i="29"/>
  <c r="H132" i="29"/>
  <c r="H134" i="29"/>
  <c r="H136" i="29"/>
  <c r="H138" i="29"/>
  <c r="H140" i="29"/>
  <c r="H142" i="29"/>
  <c r="H144" i="29"/>
  <c r="H146" i="29"/>
  <c r="H148" i="29"/>
  <c r="H150" i="29"/>
  <c r="H91" i="29"/>
  <c r="H101" i="29"/>
  <c r="H159" i="29"/>
  <c r="L75" i="29"/>
  <c r="J75" i="29" s="1"/>
  <c r="Q11" i="36" l="1"/>
  <c r="Q9" i="36"/>
  <c r="P10" i="36"/>
  <c r="P9" i="36"/>
  <c r="Q5" i="36"/>
  <c r="Q10" i="36"/>
  <c r="Q4" i="36"/>
  <c r="Q6" i="36"/>
  <c r="P5" i="36"/>
  <c r="Q7" i="36"/>
  <c r="P11" i="36"/>
  <c r="P6" i="36"/>
  <c r="P8" i="36"/>
  <c r="Q8" i="36"/>
  <c r="P4" i="36"/>
  <c r="P7" i="36"/>
  <c r="H160" i="29"/>
  <c r="R5" i="36" l="1"/>
  <c r="R7" i="36"/>
  <c r="R9" i="36"/>
  <c r="R11" i="36"/>
  <c r="R10" i="36"/>
  <c r="V31" i="36"/>
  <c r="Q12" i="36"/>
  <c r="Q51" i="36" s="1"/>
  <c r="R6" i="36"/>
  <c r="P12" i="36"/>
  <c r="P51" i="36" s="1"/>
  <c r="U31" i="36"/>
  <c r="R4" i="36"/>
  <c r="R8" i="36"/>
  <c r="K42" i="25"/>
  <c r="K29" i="25"/>
  <c r="K24" i="25"/>
  <c r="K20" i="25"/>
  <c r="K11" i="25"/>
  <c r="G43" i="25"/>
  <c r="H40" i="25"/>
  <c r="H45" i="25"/>
  <c r="H44" i="25"/>
  <c r="K43" i="25"/>
  <c r="G42" i="25"/>
  <c r="G41" i="25"/>
  <c r="J40" i="25"/>
  <c r="H39" i="25"/>
  <c r="K38" i="25"/>
  <c r="H38" i="25"/>
  <c r="K37" i="25"/>
  <c r="G37" i="25"/>
  <c r="K35" i="25"/>
  <c r="H35" i="25"/>
  <c r="H34" i="25"/>
  <c r="K33" i="25"/>
  <c r="K32" i="25"/>
  <c r="K30" i="25"/>
  <c r="H30" i="25"/>
  <c r="H29" i="25"/>
  <c r="J28" i="25"/>
  <c r="H27" i="25"/>
  <c r="K26" i="25"/>
  <c r="K25" i="25"/>
  <c r="H25" i="25"/>
  <c r="K23" i="25"/>
  <c r="H23" i="25"/>
  <c r="K22" i="25"/>
  <c r="H22" i="25"/>
  <c r="K21" i="25"/>
  <c r="G21" i="25"/>
  <c r="G20" i="25"/>
  <c r="G19" i="25"/>
  <c r="K18" i="25"/>
  <c r="G18" i="25"/>
  <c r="J17" i="25"/>
  <c r="H17" i="25"/>
  <c r="K15" i="25"/>
  <c r="K14" i="25"/>
  <c r="G14" i="25"/>
  <c r="G13" i="25"/>
  <c r="K12" i="25"/>
  <c r="H12" i="25"/>
  <c r="H11" i="25"/>
  <c r="K10" i="25"/>
  <c r="G10" i="25"/>
  <c r="H9" i="25"/>
  <c r="K40" i="25"/>
  <c r="H33" i="25"/>
  <c r="G33" i="25"/>
  <c r="H21" i="25"/>
  <c r="AG8" i="25"/>
  <c r="AE45" i="25"/>
  <c r="AE44" i="25"/>
  <c r="AE43" i="25"/>
  <c r="AE42" i="25"/>
  <c r="AE41" i="25"/>
  <c r="AE40" i="25"/>
  <c r="AE39" i="25"/>
  <c r="AE38" i="25"/>
  <c r="AE37" i="25"/>
  <c r="AE36" i="25"/>
  <c r="AE35" i="25"/>
  <c r="AE34" i="25"/>
  <c r="AE33" i="25"/>
  <c r="AE32" i="25"/>
  <c r="AE31" i="25"/>
  <c r="AE30" i="25"/>
  <c r="AE29" i="25"/>
  <c r="AE28" i="25"/>
  <c r="AE27" i="25"/>
  <c r="AE26" i="25"/>
  <c r="AE25" i="25"/>
  <c r="AE24" i="25"/>
  <c r="AE23" i="25"/>
  <c r="AE22" i="25"/>
  <c r="AE21" i="25"/>
  <c r="AE20" i="25"/>
  <c r="AE19" i="25"/>
  <c r="AE18" i="25"/>
  <c r="AE17" i="25"/>
  <c r="AE16" i="25"/>
  <c r="AE15" i="25"/>
  <c r="AE14" i="25"/>
  <c r="AE13" i="25"/>
  <c r="AE12" i="25"/>
  <c r="AE11" i="25"/>
  <c r="AE10" i="25"/>
  <c r="AE9" i="25"/>
  <c r="AB33" i="25"/>
  <c r="AK33" i="25" s="1"/>
  <c r="AB36" i="25"/>
  <c r="AK36" i="25" s="1"/>
  <c r="AB37" i="25"/>
  <c r="AK37" i="25" s="1"/>
  <c r="H43" i="25" l="1"/>
  <c r="M43" i="25" s="1"/>
  <c r="H41" i="25"/>
  <c r="J42" i="25"/>
  <c r="L42" i="25" s="1"/>
  <c r="P42" i="25" s="1"/>
  <c r="H37" i="25"/>
  <c r="M37" i="25" s="1"/>
  <c r="Q37" i="25" s="1"/>
  <c r="J24" i="25"/>
  <c r="G39" i="25"/>
  <c r="G23" i="25"/>
  <c r="J25" i="25"/>
  <c r="J14" i="25"/>
  <c r="L14" i="25" s="1"/>
  <c r="P14" i="25" s="1"/>
  <c r="J35" i="25"/>
  <c r="G34" i="25"/>
  <c r="J23" i="25"/>
  <c r="J33" i="25"/>
  <c r="J15" i="25"/>
  <c r="M21" i="25"/>
  <c r="Q21" i="25" s="1"/>
  <c r="J11" i="25"/>
  <c r="J37" i="25"/>
  <c r="L37" i="25" s="1"/>
  <c r="P37" i="25" s="1"/>
  <c r="J29" i="25"/>
  <c r="J21" i="25"/>
  <c r="L21" i="25" s="1"/>
  <c r="P21" i="25" s="1"/>
  <c r="H42" i="25"/>
  <c r="M42" i="25" s="1"/>
  <c r="M29" i="25"/>
  <c r="AB32" i="25"/>
  <c r="AK32" i="25" s="1"/>
  <c r="AB13" i="25"/>
  <c r="AK13" i="25" s="1"/>
  <c r="AB39" i="25"/>
  <c r="AK39" i="25" s="1"/>
  <c r="AB20" i="25"/>
  <c r="AK20" i="25" s="1"/>
  <c r="AB17" i="25"/>
  <c r="AK17" i="25" s="1"/>
  <c r="AB29" i="25"/>
  <c r="AK29" i="25" s="1"/>
  <c r="AB12" i="25"/>
  <c r="AK12" i="25" s="1"/>
  <c r="R12" i="36"/>
  <c r="R51" i="36" s="1"/>
  <c r="D36" i="25"/>
  <c r="U41" i="36"/>
  <c r="V41" i="36"/>
  <c r="E36" i="25"/>
  <c r="J26" i="25"/>
  <c r="J22" i="25"/>
  <c r="J12" i="25"/>
  <c r="H13" i="25"/>
  <c r="J32" i="25"/>
  <c r="G17" i="25"/>
  <c r="L17" i="25" s="1"/>
  <c r="P17" i="25" s="1"/>
  <c r="J30" i="25"/>
  <c r="J18" i="25"/>
  <c r="L18" i="25" s="1"/>
  <c r="P18" i="25" s="1"/>
  <c r="J10" i="25"/>
  <c r="L10" i="25" s="1"/>
  <c r="P10" i="25" s="1"/>
  <c r="J38" i="25"/>
  <c r="K28" i="25"/>
  <c r="AB21" i="25"/>
  <c r="AK21" i="25" s="1"/>
  <c r="AB14" i="25"/>
  <c r="AK14" i="25" s="1"/>
  <c r="AB34" i="25"/>
  <c r="AK34" i="25" s="1"/>
  <c r="AB23" i="25"/>
  <c r="AK23" i="25" s="1"/>
  <c r="AB11" i="25"/>
  <c r="AK11" i="25" s="1"/>
  <c r="AB25" i="25"/>
  <c r="AK25" i="25" s="1"/>
  <c r="Y8" i="25"/>
  <c r="M25" i="25"/>
  <c r="Q25" i="25" s="1"/>
  <c r="M22" i="25"/>
  <c r="M30" i="25"/>
  <c r="M23" i="25"/>
  <c r="M38" i="25"/>
  <c r="G45" i="25"/>
  <c r="G9" i="25"/>
  <c r="J20" i="25"/>
  <c r="L20" i="25" s="1"/>
  <c r="P20" i="25" s="1"/>
  <c r="G44" i="25"/>
  <c r="G27" i="25"/>
  <c r="H18" i="25"/>
  <c r="M18" i="25" s="1"/>
  <c r="J43" i="25"/>
  <c r="L43" i="25" s="1"/>
  <c r="P43" i="25" s="1"/>
  <c r="H19" i="25"/>
  <c r="G35" i="25"/>
  <c r="G38" i="25"/>
  <c r="G40" i="25"/>
  <c r="L40" i="25" s="1"/>
  <c r="P40" i="25" s="1"/>
  <c r="G11" i="25"/>
  <c r="H14" i="25"/>
  <c r="M14" i="25" s="1"/>
  <c r="Q14" i="25" s="1"/>
  <c r="G25" i="25"/>
  <c r="G29" i="25"/>
  <c r="M40" i="25"/>
  <c r="M11" i="25"/>
  <c r="Q11" i="25" s="1"/>
  <c r="M35" i="25"/>
  <c r="K9" i="25"/>
  <c r="J9" i="25"/>
  <c r="K13" i="25"/>
  <c r="J13" i="25"/>
  <c r="L13" i="25" s="1"/>
  <c r="P13" i="25" s="1"/>
  <c r="K19" i="25"/>
  <c r="J19" i="25"/>
  <c r="L19" i="25" s="1"/>
  <c r="P19" i="25" s="1"/>
  <c r="K27" i="25"/>
  <c r="M27" i="25" s="1"/>
  <c r="J27" i="25"/>
  <c r="K31" i="25"/>
  <c r="J31" i="25"/>
  <c r="K41" i="25"/>
  <c r="J41" i="25"/>
  <c r="L41" i="25" s="1"/>
  <c r="P41" i="25" s="1"/>
  <c r="K45" i="25"/>
  <c r="M45" i="25" s="1"/>
  <c r="J45" i="25"/>
  <c r="K16" i="25"/>
  <c r="J16" i="25"/>
  <c r="J34" i="25"/>
  <c r="K34" i="25"/>
  <c r="M34" i="25" s="1"/>
  <c r="K17" i="25"/>
  <c r="M17" i="25" s="1"/>
  <c r="M12" i="25"/>
  <c r="Q12" i="25" s="1"/>
  <c r="H24" i="25"/>
  <c r="M24" i="25" s="1"/>
  <c r="G24" i="25"/>
  <c r="G32" i="25"/>
  <c r="H32" i="25"/>
  <c r="M32" i="25" s="1"/>
  <c r="H16" i="25"/>
  <c r="G16" i="25"/>
  <c r="H26" i="25"/>
  <c r="M26" i="25" s="1"/>
  <c r="G26" i="25"/>
  <c r="H28" i="25"/>
  <c r="G28" i="25"/>
  <c r="L28" i="25" s="1"/>
  <c r="P28" i="25" s="1"/>
  <c r="G30" i="25"/>
  <c r="K39" i="25"/>
  <c r="M39" i="25" s="1"/>
  <c r="J39" i="25"/>
  <c r="H10" i="25"/>
  <c r="G22" i="25"/>
  <c r="G12" i="25"/>
  <c r="H20" i="25"/>
  <c r="M20" i="25" s="1"/>
  <c r="H15" i="25"/>
  <c r="M15" i="25" s="1"/>
  <c r="G15" i="25"/>
  <c r="H31" i="25"/>
  <c r="G31" i="25"/>
  <c r="K44" i="25"/>
  <c r="M44" i="25" s="1"/>
  <c r="J44" i="25"/>
  <c r="M41" i="25" l="1"/>
  <c r="L26" i="25"/>
  <c r="P26" i="25" s="1"/>
  <c r="Q29" i="25"/>
  <c r="L24" i="25"/>
  <c r="P24" i="25" s="1"/>
  <c r="Q39" i="25"/>
  <c r="L34" i="25"/>
  <c r="P34" i="25" s="1"/>
  <c r="L23" i="25"/>
  <c r="P23" i="25" s="1"/>
  <c r="L39" i="25"/>
  <c r="P39" i="25" s="1"/>
  <c r="L29" i="25"/>
  <c r="P29" i="25" s="1"/>
  <c r="L25" i="25"/>
  <c r="P25" i="25" s="1"/>
  <c r="R25" i="25" s="1"/>
  <c r="AV25" i="25" s="1"/>
  <c r="L15" i="25"/>
  <c r="P15" i="25" s="1"/>
  <c r="L22" i="25"/>
  <c r="P22" i="25" s="1"/>
  <c r="L30" i="25"/>
  <c r="P30" i="25" s="1"/>
  <c r="L35" i="25"/>
  <c r="P35" i="25" s="1"/>
  <c r="L32" i="25"/>
  <c r="P32" i="25" s="1"/>
  <c r="Z18" i="25"/>
  <c r="AI18" i="25" s="1"/>
  <c r="Z22" i="25"/>
  <c r="AI22" i="25" s="1"/>
  <c r="Z42" i="25"/>
  <c r="AI42" i="25" s="1"/>
  <c r="Z23" i="25"/>
  <c r="AI23" i="25" s="1"/>
  <c r="Z39" i="25"/>
  <c r="AI39" i="25" s="1"/>
  <c r="Z20" i="25"/>
  <c r="AI20" i="25" s="1"/>
  <c r="Z36" i="25"/>
  <c r="AI36" i="25" s="1"/>
  <c r="Z13" i="25"/>
  <c r="AI13" i="25" s="1"/>
  <c r="Z29" i="25"/>
  <c r="AI29" i="25" s="1"/>
  <c r="Z45" i="25"/>
  <c r="AI45" i="25" s="1"/>
  <c r="Z30" i="25"/>
  <c r="AI30" i="25" s="1"/>
  <c r="Z28" i="25"/>
  <c r="AI28" i="25" s="1"/>
  <c r="Z37" i="25"/>
  <c r="AI37" i="25" s="1"/>
  <c r="Z38" i="25"/>
  <c r="AI38" i="25" s="1"/>
  <c r="Z16" i="25"/>
  <c r="AI16" i="25" s="1"/>
  <c r="Z25" i="25"/>
  <c r="AI25" i="25" s="1"/>
  <c r="Z34" i="25"/>
  <c r="AI34" i="25" s="1"/>
  <c r="Z26" i="25"/>
  <c r="AI26" i="25" s="1"/>
  <c r="Z11" i="25"/>
  <c r="AI11" i="25" s="1"/>
  <c r="Z27" i="25"/>
  <c r="AI27" i="25" s="1"/>
  <c r="Z43" i="25"/>
  <c r="AI43" i="25" s="1"/>
  <c r="Z24" i="25"/>
  <c r="AI24" i="25" s="1"/>
  <c r="Z40" i="25"/>
  <c r="AI40" i="25" s="1"/>
  <c r="Z17" i="25"/>
  <c r="AI17" i="25" s="1"/>
  <c r="Z33" i="25"/>
  <c r="AI33" i="25" s="1"/>
  <c r="Z10" i="25"/>
  <c r="AI10" i="25" s="1"/>
  <c r="Z15" i="25"/>
  <c r="AI15" i="25" s="1"/>
  <c r="Z31" i="25"/>
  <c r="AI31" i="25" s="1"/>
  <c r="Z12" i="25"/>
  <c r="AI12" i="25" s="1"/>
  <c r="Z44" i="25"/>
  <c r="AI44" i="25" s="1"/>
  <c r="Z21" i="25"/>
  <c r="AI21" i="25" s="1"/>
  <c r="Z14" i="25"/>
  <c r="AI14" i="25" s="1"/>
  <c r="Z19" i="25"/>
  <c r="AI19" i="25" s="1"/>
  <c r="Z35" i="25"/>
  <c r="AI35" i="25" s="1"/>
  <c r="Z32" i="25"/>
  <c r="AI32" i="25" s="1"/>
  <c r="Z9" i="25"/>
  <c r="AI9" i="25" s="1"/>
  <c r="Z41" i="25"/>
  <c r="AI41" i="25" s="1"/>
  <c r="L11" i="25"/>
  <c r="P11" i="25" s="1"/>
  <c r="R11" i="25" s="1"/>
  <c r="AV11" i="25" s="1"/>
  <c r="Q32" i="25"/>
  <c r="AB41" i="25"/>
  <c r="AK41" i="25" s="1"/>
  <c r="AB19" i="25"/>
  <c r="AK19" i="25" s="1"/>
  <c r="Q17" i="25"/>
  <c r="R17" i="25" s="1"/>
  <c r="AV17" i="25" s="1"/>
  <c r="AB16" i="25"/>
  <c r="AK16" i="25" s="1"/>
  <c r="AB10" i="25"/>
  <c r="AK10" i="25" s="1"/>
  <c r="AB31" i="25"/>
  <c r="AK31" i="25" s="1"/>
  <c r="U42" i="36"/>
  <c r="L45" i="25"/>
  <c r="P45" i="25" s="1"/>
  <c r="J36" i="25"/>
  <c r="J8" i="25" s="1"/>
  <c r="L36" i="25" s="1"/>
  <c r="P36" i="25" s="1"/>
  <c r="D8" i="25"/>
  <c r="G36" i="25"/>
  <c r="G8" i="25" s="1"/>
  <c r="L33" i="25" s="1"/>
  <c r="P33" i="25" s="1"/>
  <c r="K36" i="25"/>
  <c r="K8" i="25" s="1"/>
  <c r="M36" i="25" s="1"/>
  <c r="Q36" i="25" s="1"/>
  <c r="E8" i="25"/>
  <c r="H36" i="25"/>
  <c r="H8" i="25" s="1"/>
  <c r="M33" i="25" s="1"/>
  <c r="Q33" i="25" s="1"/>
  <c r="M13" i="25"/>
  <c r="Q13" i="25" s="1"/>
  <c r="R13" i="25" s="1"/>
  <c r="AV13" i="25" s="1"/>
  <c r="M16" i="25"/>
  <c r="R14" i="25"/>
  <c r="AV14" i="25" s="1"/>
  <c r="R21" i="25"/>
  <c r="AV21" i="25" s="1"/>
  <c r="M19" i="25"/>
  <c r="R37" i="25"/>
  <c r="AV37" i="25" s="1"/>
  <c r="L44" i="25"/>
  <c r="P44" i="25" s="1"/>
  <c r="M28" i="25"/>
  <c r="L38" i="25"/>
  <c r="P38" i="25" s="1"/>
  <c r="F102" i="29"/>
  <c r="N65" i="29" s="1"/>
  <c r="AB45" i="25"/>
  <c r="AK45" i="25" s="1"/>
  <c r="AB27" i="25"/>
  <c r="AK27" i="25" s="1"/>
  <c r="AB38" i="25"/>
  <c r="AK38" i="25" s="1"/>
  <c r="Q20" i="25"/>
  <c r="R20" i="25" s="1"/>
  <c r="AV20" i="25" s="1"/>
  <c r="Q35" i="25"/>
  <c r="Q23" i="25"/>
  <c r="AB9" i="25"/>
  <c r="AK9" i="25" s="1"/>
  <c r="AB24" i="25"/>
  <c r="AK24" i="25" s="1"/>
  <c r="AB35" i="25"/>
  <c r="AK35" i="25" s="1"/>
  <c r="Q34" i="25"/>
  <c r="AB15" i="25"/>
  <c r="AK15" i="25" s="1"/>
  <c r="AB44" i="25"/>
  <c r="AK44" i="25" s="1"/>
  <c r="AB26" i="25"/>
  <c r="AK26" i="25" s="1"/>
  <c r="L27" i="25"/>
  <c r="P27" i="25" s="1"/>
  <c r="L12" i="25"/>
  <c r="P12" i="25" s="1"/>
  <c r="R12" i="25" s="1"/>
  <c r="AV12" i="25" s="1"/>
  <c r="AB28" i="25"/>
  <c r="AK28" i="25" s="1"/>
  <c r="L9" i="25"/>
  <c r="M10" i="25"/>
  <c r="M9" i="25"/>
  <c r="L31" i="25"/>
  <c r="P31" i="25" s="1"/>
  <c r="L16" i="25"/>
  <c r="P16" i="25" s="1"/>
  <c r="AB40" i="25"/>
  <c r="AK40" i="25" s="1"/>
  <c r="Q40" i="25"/>
  <c r="R40" i="25" s="1"/>
  <c r="AV40" i="25" s="1"/>
  <c r="M31" i="25"/>
  <c r="AB18" i="25"/>
  <c r="AK18" i="25" s="1"/>
  <c r="Q18" i="25"/>
  <c r="R18" i="25" s="1"/>
  <c r="AV18" i="25" s="1"/>
  <c r="R23" i="25" l="1"/>
  <c r="AV23" i="25" s="1"/>
  <c r="R29" i="25"/>
  <c r="AV29" i="25" s="1"/>
  <c r="R39" i="25"/>
  <c r="AV39" i="25" s="1"/>
  <c r="R34" i="25"/>
  <c r="AV34" i="25" s="1"/>
  <c r="R32" i="25"/>
  <c r="AV32" i="25" s="1"/>
  <c r="Q19" i="25"/>
  <c r="R19" i="25" s="1"/>
  <c r="AV19" i="25" s="1"/>
  <c r="R35" i="25"/>
  <c r="AV35" i="25" s="1"/>
  <c r="Q16" i="25"/>
  <c r="R16" i="25" s="1"/>
  <c r="AV16" i="25" s="1"/>
  <c r="Q10" i="25"/>
  <c r="R10" i="25" s="1"/>
  <c r="AV10" i="25" s="1"/>
  <c r="Q31" i="25"/>
  <c r="R31" i="25" s="1"/>
  <c r="AV31" i="25" s="1"/>
  <c r="Q41" i="25"/>
  <c r="R41" i="25" s="1"/>
  <c r="AV41" i="25" s="1"/>
  <c r="F17" i="32"/>
  <c r="BX9" i="25"/>
  <c r="BW9" i="25"/>
  <c r="BO10" i="25"/>
  <c r="BO9" i="25"/>
  <c r="Q27" i="25"/>
  <c r="R27" i="25" s="1"/>
  <c r="AV27" i="25" s="1"/>
  <c r="Q15" i="25"/>
  <c r="R15" i="25" s="1"/>
  <c r="AV15" i="25" s="1"/>
  <c r="Q24" i="25"/>
  <c r="R24" i="25" s="1"/>
  <c r="AV24" i="25" s="1"/>
  <c r="Q45" i="25"/>
  <c r="R45" i="25" s="1"/>
  <c r="AV45" i="25" s="1"/>
  <c r="AB42" i="25"/>
  <c r="AK42" i="25" s="1"/>
  <c r="Q42" i="25"/>
  <c r="R42" i="25" s="1"/>
  <c r="AV42" i="25" s="1"/>
  <c r="Q44" i="25"/>
  <c r="R44" i="25" s="1"/>
  <c r="AV44" i="25" s="1"/>
  <c r="Q38" i="25"/>
  <c r="R38" i="25" s="1"/>
  <c r="AV38" i="25" s="1"/>
  <c r="AB30" i="25"/>
  <c r="AK30" i="25" s="1"/>
  <c r="Q30" i="25"/>
  <c r="R30" i="25" s="1"/>
  <c r="AV30" i="25" s="1"/>
  <c r="Q43" i="25"/>
  <c r="R43" i="25" s="1"/>
  <c r="AV43" i="25" s="1"/>
  <c r="AB43" i="25"/>
  <c r="AK43" i="25" s="1"/>
  <c r="Q26" i="25"/>
  <c r="R26" i="25" s="1"/>
  <c r="AV26" i="25" s="1"/>
  <c r="Q28" i="25"/>
  <c r="R28" i="25" s="1"/>
  <c r="AV28" i="25" s="1"/>
  <c r="L8" i="25"/>
  <c r="P9" i="25"/>
  <c r="F44" i="29"/>
  <c r="N7" i="29" s="1"/>
  <c r="M8" i="25"/>
  <c r="Q9" i="25"/>
  <c r="AB22" i="25"/>
  <c r="AK22" i="25" s="1"/>
  <c r="Q22" i="25"/>
  <c r="R22" i="25" s="1"/>
  <c r="AV22" i="25" s="1"/>
  <c r="R36" i="25"/>
  <c r="AV36" i="25" s="1"/>
  <c r="F160" i="29"/>
  <c r="N123" i="29" s="1"/>
  <c r="R33" i="25"/>
  <c r="AV33" i="25" s="1"/>
  <c r="Q8" i="25" l="1"/>
  <c r="R9" i="25"/>
  <c r="P8" i="25"/>
  <c r="R8" i="25" l="1"/>
  <c r="AV8" i="25" s="1"/>
  <c r="AV9" i="25"/>
  <c r="F18" i="32" l="1"/>
  <c r="BP9" i="25"/>
  <c r="BX10" i="25"/>
  <c r="BP10" i="25"/>
  <c r="BW10" i="25"/>
  <c r="T9" i="25" l="1" a="1"/>
  <c r="T35" i="25" s="1"/>
  <c r="T9" i="25" l="1"/>
  <c r="V9" i="25" s="1"/>
  <c r="T14" i="25"/>
  <c r="S14" i="25" s="1"/>
  <c r="AW14" i="25" s="1"/>
  <c r="T28" i="25"/>
  <c r="V28" i="25" s="1"/>
  <c r="T42" i="25"/>
  <c r="S42" i="25" s="1"/>
  <c r="AW42" i="25" s="1"/>
  <c r="T45" i="25"/>
  <c r="S45" i="25" s="1"/>
  <c r="AW45" i="25" s="1"/>
  <c r="T30" i="25"/>
  <c r="V30" i="25" s="1"/>
  <c r="T36" i="25"/>
  <c r="S36" i="25" s="1"/>
  <c r="AW36" i="25" s="1"/>
  <c r="T41" i="25"/>
  <c r="V41" i="25" s="1"/>
  <c r="T24" i="25"/>
  <c r="V24" i="25" s="1"/>
  <c r="T25" i="25"/>
  <c r="V25" i="25" s="1"/>
  <c r="T29" i="25"/>
  <c r="S29" i="25" s="1"/>
  <c r="AW29" i="25" s="1"/>
  <c r="T44" i="25"/>
  <c r="V44" i="25" s="1"/>
  <c r="T33" i="25"/>
  <c r="S33" i="25" s="1"/>
  <c r="AW33" i="25" s="1"/>
  <c r="T18" i="25"/>
  <c r="S18" i="25" s="1"/>
  <c r="AW18" i="25" s="1"/>
  <c r="T20" i="25"/>
  <c r="V20" i="25" s="1"/>
  <c r="T38" i="25"/>
  <c r="V38" i="25" s="1"/>
  <c r="T16" i="25"/>
  <c r="S16" i="25" s="1"/>
  <c r="AW16" i="25" s="1"/>
  <c r="T11" i="25"/>
  <c r="V11" i="25" s="1"/>
  <c r="T22" i="25"/>
  <c r="V22" i="25" s="1"/>
  <c r="T39" i="25"/>
  <c r="V39" i="25" s="1"/>
  <c r="T23" i="25"/>
  <c r="S23" i="25" s="1"/>
  <c r="AW23" i="25" s="1"/>
  <c r="T19" i="25"/>
  <c r="V19" i="25" s="1"/>
  <c r="T34" i="25"/>
  <c r="S34" i="25" s="1"/>
  <c r="AW34" i="25" s="1"/>
  <c r="T13" i="25"/>
  <c r="V13" i="25" s="1"/>
  <c r="T10" i="25"/>
  <c r="V10" i="25" s="1"/>
  <c r="T37" i="25"/>
  <c r="S37" i="25" s="1"/>
  <c r="AW37" i="25" s="1"/>
  <c r="T40" i="25"/>
  <c r="V40" i="25" s="1"/>
  <c r="T32" i="25"/>
  <c r="S32" i="25" s="1"/>
  <c r="AW32" i="25" s="1"/>
  <c r="T43" i="25"/>
  <c r="V43" i="25" s="1"/>
  <c r="T15" i="25"/>
  <c r="V15" i="25" s="1"/>
  <c r="T26" i="25"/>
  <c r="S26" i="25" s="1"/>
  <c r="AW26" i="25" s="1"/>
  <c r="T21" i="25"/>
  <c r="S21" i="25" s="1"/>
  <c r="AW21" i="25" s="1"/>
  <c r="T31" i="25"/>
  <c r="S31" i="25" s="1"/>
  <c r="AW31" i="25" s="1"/>
  <c r="T17" i="25"/>
  <c r="V17" i="25" s="1"/>
  <c r="T27" i="25"/>
  <c r="V27" i="25" s="1"/>
  <c r="T12" i="25"/>
  <c r="S12" i="25" s="1"/>
  <c r="AW12" i="25" s="1"/>
  <c r="S35" i="25"/>
  <c r="AW35" i="25" s="1"/>
  <c r="V35" i="25"/>
  <c r="V31" i="25" l="1"/>
  <c r="V21" i="25"/>
  <c r="S39" i="25"/>
  <c r="AW39" i="25" s="1"/>
  <c r="V12" i="25"/>
  <c r="V42" i="25"/>
  <c r="S24" i="25"/>
  <c r="AW24" i="25" s="1"/>
  <c r="V14" i="25"/>
  <c r="V32" i="25"/>
  <c r="S38" i="25"/>
  <c r="AW38" i="25" s="1"/>
  <c r="S41" i="25"/>
  <c r="AW41" i="25" s="1"/>
  <c r="S13" i="25"/>
  <c r="AW13" i="25" s="1"/>
  <c r="S44" i="25"/>
  <c r="AW44" i="25" s="1"/>
  <c r="V33" i="25"/>
  <c r="S9" i="25"/>
  <c r="AW9" i="25" s="1"/>
  <c r="S10" i="25"/>
  <c r="AW10" i="25" s="1"/>
  <c r="V23" i="25"/>
  <c r="V16" i="25"/>
  <c r="S11" i="25"/>
  <c r="AW11" i="25" s="1"/>
  <c r="V45" i="25"/>
  <c r="S43" i="25"/>
  <c r="AW43" i="25" s="1"/>
  <c r="V18" i="25"/>
  <c r="S30" i="25"/>
  <c r="AW30" i="25" s="1"/>
  <c r="S19" i="25"/>
  <c r="AW19" i="25" s="1"/>
  <c r="S25" i="25"/>
  <c r="AW25" i="25" s="1"/>
  <c r="S17" i="25"/>
  <c r="AW17" i="25" s="1"/>
  <c r="V34" i="25"/>
  <c r="V37" i="25"/>
  <c r="S15" i="25"/>
  <c r="AW15" i="25" s="1"/>
  <c r="V36" i="25"/>
  <c r="S40" i="25"/>
  <c r="AW40" i="25" s="1"/>
  <c r="S22" i="25"/>
  <c r="AW22" i="25" s="1"/>
  <c r="V26" i="25"/>
  <c r="S28" i="25"/>
  <c r="AW28" i="25" s="1"/>
  <c r="S20" i="25"/>
  <c r="AW20" i="25" s="1"/>
  <c r="V29" i="25"/>
  <c r="T8" i="25"/>
  <c r="S27" i="25"/>
  <c r="AW27" i="25" s="1"/>
  <c r="V8" i="25" l="1"/>
  <c r="X8" i="25" s="1"/>
  <c r="AA9" i="25" s="1"/>
  <c r="S8" i="25"/>
  <c r="BQ10" i="25" l="1"/>
  <c r="AW8" i="25"/>
  <c r="AA27" i="25"/>
  <c r="AC27" i="25" s="1"/>
  <c r="AA41" i="25"/>
  <c r="AC41" i="25" s="1"/>
  <c r="AA11" i="25"/>
  <c r="AC11" i="25" s="1"/>
  <c r="AA34" i="25"/>
  <c r="AC34" i="25" s="1"/>
  <c r="AA23" i="25"/>
  <c r="AC23" i="25" s="1"/>
  <c r="AA22" i="25"/>
  <c r="AC22" i="25" s="1"/>
  <c r="AA33" i="25"/>
  <c r="AC33" i="25" s="1"/>
  <c r="AA31" i="25"/>
  <c r="AC31" i="25" s="1"/>
  <c r="AA25" i="25"/>
  <c r="AC25" i="25" s="1"/>
  <c r="AA14" i="25"/>
  <c r="AC14" i="25" s="1"/>
  <c r="AA17" i="25"/>
  <c r="AC17" i="25" s="1"/>
  <c r="AA40" i="25"/>
  <c r="AC40" i="25" s="1"/>
  <c r="BW11" i="25"/>
  <c r="AA42" i="25"/>
  <c r="AC42" i="25" s="1"/>
  <c r="AA20" i="25"/>
  <c r="AC20" i="25" s="1"/>
  <c r="AA19" i="25"/>
  <c r="AC19" i="25" s="1"/>
  <c r="AA24" i="25"/>
  <c r="AC24" i="25" s="1"/>
  <c r="AA30" i="25"/>
  <c r="AC30" i="25" s="1"/>
  <c r="AA21" i="25"/>
  <c r="AC21" i="25" s="1"/>
  <c r="AA15" i="25"/>
  <c r="AC15" i="25" s="1"/>
  <c r="AA38" i="25"/>
  <c r="AC38" i="25" s="1"/>
  <c r="AA36" i="25"/>
  <c r="AC36" i="25" s="1"/>
  <c r="AA45" i="25"/>
  <c r="AC45" i="25" s="1"/>
  <c r="AA37" i="25"/>
  <c r="AC37" i="25" s="1"/>
  <c r="AA18" i="25"/>
  <c r="AC18" i="25" s="1"/>
  <c r="AA29" i="25"/>
  <c r="AC29" i="25" s="1"/>
  <c r="AA10" i="25"/>
  <c r="AC10" i="25" s="1"/>
  <c r="AA43" i="25"/>
  <c r="AC43" i="25" s="1"/>
  <c r="AA12" i="25"/>
  <c r="AC12" i="25" s="1"/>
  <c r="AA28" i="25"/>
  <c r="AC28" i="25" s="1"/>
  <c r="AA26" i="25"/>
  <c r="AC26" i="25" s="1"/>
  <c r="AA44" i="25"/>
  <c r="AC44" i="25" s="1"/>
  <c r="BX11" i="25"/>
  <c r="F19" i="32"/>
  <c r="AA16" i="25"/>
  <c r="AC16" i="25" s="1"/>
  <c r="AA35" i="25"/>
  <c r="AC35" i="25" s="1"/>
  <c r="AA13" i="25"/>
  <c r="AC13" i="25" s="1"/>
  <c r="AA32" i="25"/>
  <c r="AC32" i="25" s="1"/>
  <c r="AA39" i="25"/>
  <c r="AC39" i="25" s="1"/>
  <c r="BQ9" i="25"/>
  <c r="AC9" i="25"/>
  <c r="AA8" i="25" l="1"/>
  <c r="AC8" i="25"/>
  <c r="AD9" i="25" a="1"/>
  <c r="AD27" i="25" l="1"/>
  <c r="AD30" i="25"/>
  <c r="AD43" i="25"/>
  <c r="AD15" i="25"/>
  <c r="AD9" i="25"/>
  <c r="AD11" i="25"/>
  <c r="AD31" i="25"/>
  <c r="AD40" i="25"/>
  <c r="AD23" i="25"/>
  <c r="AD44" i="25"/>
  <c r="AD39" i="25"/>
  <c r="AD41" i="25"/>
  <c r="AD34" i="25"/>
  <c r="AD26" i="25"/>
  <c r="AD13" i="25"/>
  <c r="AD37" i="25"/>
  <c r="AD42" i="25"/>
  <c r="AD29" i="25"/>
  <c r="AD21" i="25"/>
  <c r="AD25" i="25"/>
  <c r="AD32" i="25"/>
  <c r="AD22" i="25"/>
  <c r="AD12" i="25"/>
  <c r="AD35" i="25"/>
  <c r="AD16" i="25"/>
  <c r="AD36" i="25"/>
  <c r="AD24" i="25"/>
  <c r="AD14" i="25"/>
  <c r="AD18" i="25"/>
  <c r="AD38" i="25"/>
  <c r="AD10" i="25"/>
  <c r="AD28" i="25"/>
  <c r="AD19" i="25"/>
  <c r="AD33" i="25"/>
  <c r="AD17" i="25"/>
  <c r="AD45" i="25"/>
  <c r="AD20" i="25"/>
  <c r="AF33" i="25" l="1"/>
  <c r="AP33" i="25"/>
  <c r="AF38" i="25"/>
  <c r="AP38" i="25"/>
  <c r="AF36" i="25"/>
  <c r="AP36" i="25"/>
  <c r="AF22" i="25"/>
  <c r="AP22" i="25"/>
  <c r="AF29" i="25"/>
  <c r="AP29" i="25"/>
  <c r="AF26" i="25"/>
  <c r="AP26" i="25"/>
  <c r="AF44" i="25"/>
  <c r="AP44" i="25"/>
  <c r="AF11" i="25"/>
  <c r="AP11" i="25"/>
  <c r="AF20" i="25"/>
  <c r="AP20" i="25"/>
  <c r="AF19" i="25"/>
  <c r="AP19" i="25"/>
  <c r="AF18" i="25"/>
  <c r="AP18" i="25"/>
  <c r="AF16" i="25"/>
  <c r="AP16" i="25"/>
  <c r="AF32" i="25"/>
  <c r="AP32" i="25"/>
  <c r="AF42" i="25"/>
  <c r="AP42" i="25"/>
  <c r="AF34" i="25"/>
  <c r="AP34" i="25"/>
  <c r="AF23" i="25"/>
  <c r="AP23" i="25"/>
  <c r="AD8" i="25"/>
  <c r="AF9" i="25"/>
  <c r="AP9" i="25"/>
  <c r="AF27" i="25"/>
  <c r="AP27" i="25"/>
  <c r="AF30" i="25"/>
  <c r="AP30" i="25"/>
  <c r="AF45" i="25"/>
  <c r="AP45" i="25"/>
  <c r="AF28" i="25"/>
  <c r="AP28" i="25"/>
  <c r="AF14" i="25"/>
  <c r="AP14" i="25"/>
  <c r="AF35" i="25"/>
  <c r="AP35" i="25"/>
  <c r="AF25" i="25"/>
  <c r="AP25" i="25"/>
  <c r="AF37" i="25"/>
  <c r="AP37" i="25"/>
  <c r="AF41" i="25"/>
  <c r="AP41" i="25"/>
  <c r="AF40" i="25"/>
  <c r="AP40" i="25"/>
  <c r="AF15" i="25"/>
  <c r="AP15" i="25"/>
  <c r="AF17" i="25"/>
  <c r="AP17" i="25"/>
  <c r="AF10" i="25"/>
  <c r="AP10" i="25"/>
  <c r="AF24" i="25"/>
  <c r="AP24" i="25"/>
  <c r="AF12" i="25"/>
  <c r="AP12" i="25"/>
  <c r="AF21" i="25"/>
  <c r="AP21" i="25"/>
  <c r="AF13" i="25"/>
  <c r="AP13" i="25"/>
  <c r="AF39" i="25"/>
  <c r="AP39" i="25"/>
  <c r="AF31" i="25"/>
  <c r="AP31" i="25"/>
  <c r="AF43" i="25"/>
  <c r="AP43" i="25"/>
  <c r="AP8" i="25" l="1"/>
  <c r="AF8" i="25"/>
  <c r="AH8" i="25" s="1"/>
  <c r="BW12" i="25"/>
  <c r="BR9" i="25"/>
  <c r="AJ39" i="25" l="1"/>
  <c r="AL39" i="25" s="1"/>
  <c r="AJ16" i="25"/>
  <c r="AL16" i="25" s="1"/>
  <c r="AJ42" i="25"/>
  <c r="AL42" i="25" s="1"/>
  <c r="AJ36" i="25"/>
  <c r="AL36" i="25" s="1"/>
  <c r="AJ20" i="25"/>
  <c r="AL20" i="25" s="1"/>
  <c r="AJ26" i="25"/>
  <c r="AL26" i="25" s="1"/>
  <c r="AJ25" i="25"/>
  <c r="AL25" i="25" s="1"/>
  <c r="AJ35" i="25"/>
  <c r="AL35" i="25" s="1"/>
  <c r="AJ23" i="25"/>
  <c r="AL23" i="25" s="1"/>
  <c r="AJ28" i="25"/>
  <c r="AL28" i="25" s="1"/>
  <c r="AJ45" i="25"/>
  <c r="AL45" i="25" s="1"/>
  <c r="AJ17" i="25"/>
  <c r="AL17" i="25" s="1"/>
  <c r="AJ13" i="25"/>
  <c r="AL13" i="25" s="1"/>
  <c r="AJ10" i="25"/>
  <c r="AL10" i="25" s="1"/>
  <c r="AJ12" i="25"/>
  <c r="AL12" i="25" s="1"/>
  <c r="AJ37" i="25"/>
  <c r="AL37" i="25" s="1"/>
  <c r="AJ29" i="25"/>
  <c r="AL29" i="25" s="1"/>
  <c r="AJ31" i="25"/>
  <c r="AL31" i="25" s="1"/>
  <c r="AJ19" i="25"/>
  <c r="AL19" i="25" s="1"/>
  <c r="AJ21" i="25"/>
  <c r="AL21" i="25" s="1"/>
  <c r="AJ38" i="25"/>
  <c r="AL38" i="25" s="1"/>
  <c r="AJ34" i="25"/>
  <c r="AL34" i="25" s="1"/>
  <c r="AJ9" i="25"/>
  <c r="AJ33" i="25"/>
  <c r="AL33" i="25" s="1"/>
  <c r="AJ14" i="25"/>
  <c r="AL14" i="25" s="1"/>
  <c r="AJ22" i="25"/>
  <c r="AL22" i="25" s="1"/>
  <c r="AJ44" i="25"/>
  <c r="AL44" i="25" s="1"/>
  <c r="AJ43" i="25"/>
  <c r="AL43" i="25" s="1"/>
  <c r="AJ41" i="25"/>
  <c r="AL41" i="25" s="1"/>
  <c r="AJ40" i="25"/>
  <c r="AL40" i="25" s="1"/>
  <c r="AJ30" i="25"/>
  <c r="AL30" i="25" s="1"/>
  <c r="AJ24" i="25"/>
  <c r="AL24" i="25" s="1"/>
  <c r="AJ15" i="25"/>
  <c r="AL15" i="25" s="1"/>
  <c r="AJ27" i="25"/>
  <c r="AL27" i="25" s="1"/>
  <c r="AJ11" i="25"/>
  <c r="AL11" i="25" s="1"/>
  <c r="AJ32" i="25"/>
  <c r="AL32" i="25" s="1"/>
  <c r="AJ18" i="25"/>
  <c r="AL18" i="25" s="1"/>
  <c r="BS9" i="25"/>
  <c r="BW13" i="25"/>
  <c r="AP2" i="25"/>
  <c r="AL9" i="25" l="1"/>
  <c r="AJ8" i="25"/>
  <c r="AL8" i="25" l="1"/>
  <c r="AM9" i="25" a="1"/>
  <c r="AM13" i="25" l="1"/>
  <c r="AN13" i="25" s="1"/>
  <c r="AO13" i="25" s="1"/>
  <c r="AM18" i="25"/>
  <c r="AN18" i="25" s="1"/>
  <c r="AO18" i="25" s="1"/>
  <c r="AM23" i="25"/>
  <c r="AN23" i="25" s="1"/>
  <c r="AO23" i="25" s="1"/>
  <c r="AM42" i="25"/>
  <c r="AN42" i="25" s="1"/>
  <c r="AO42" i="25" s="1"/>
  <c r="AM43" i="25"/>
  <c r="AN43" i="25" s="1"/>
  <c r="AO43" i="25" s="1"/>
  <c r="AM27" i="25"/>
  <c r="AN27" i="25" s="1"/>
  <c r="AO27" i="25" s="1"/>
  <c r="AM31" i="25"/>
  <c r="AN31" i="25" s="1"/>
  <c r="AO31" i="25" s="1"/>
  <c r="AM38" i="25"/>
  <c r="AN38" i="25" s="1"/>
  <c r="AO38" i="25" s="1"/>
  <c r="AM25" i="25"/>
  <c r="AN25" i="25" s="1"/>
  <c r="AO25" i="25" s="1"/>
  <c r="AM36" i="25"/>
  <c r="AN36" i="25" s="1"/>
  <c r="AO36" i="25" s="1"/>
  <c r="AM12" i="25"/>
  <c r="AN12" i="25" s="1"/>
  <c r="AO12" i="25" s="1"/>
  <c r="AM33" i="25"/>
  <c r="AN33" i="25" s="1"/>
  <c r="AO33" i="25" s="1"/>
  <c r="AM22" i="25"/>
  <c r="AN22" i="25" s="1"/>
  <c r="AO22" i="25" s="1"/>
  <c r="AM19" i="25"/>
  <c r="AN19" i="25" s="1"/>
  <c r="AO19" i="25" s="1"/>
  <c r="AM10" i="25"/>
  <c r="AN10" i="25" s="1"/>
  <c r="AO10" i="25" s="1"/>
  <c r="AM34" i="25"/>
  <c r="AN34" i="25" s="1"/>
  <c r="AO34" i="25" s="1"/>
  <c r="AM14" i="25"/>
  <c r="AN14" i="25" s="1"/>
  <c r="AO14" i="25" s="1"/>
  <c r="AM20" i="25"/>
  <c r="AN20" i="25" s="1"/>
  <c r="AO20" i="25" s="1"/>
  <c r="AM45" i="25"/>
  <c r="AN45" i="25" s="1"/>
  <c r="AO45" i="25" s="1"/>
  <c r="AM26" i="25"/>
  <c r="AN26" i="25" s="1"/>
  <c r="AO26" i="25" s="1"/>
  <c r="AM24" i="25"/>
  <c r="AN24" i="25" s="1"/>
  <c r="AO24" i="25" s="1"/>
  <c r="AM39" i="25"/>
  <c r="AN39" i="25" s="1"/>
  <c r="AO39" i="25" s="1"/>
  <c r="AM41" i="25"/>
  <c r="AN41" i="25" s="1"/>
  <c r="AO41" i="25" s="1"/>
  <c r="AM32" i="25"/>
  <c r="AN32" i="25" s="1"/>
  <c r="AO32" i="25" s="1"/>
  <c r="AM17" i="25"/>
  <c r="AN17" i="25" s="1"/>
  <c r="AO17" i="25" s="1"/>
  <c r="AM9" i="25"/>
  <c r="AM40" i="25"/>
  <c r="AN40" i="25" s="1"/>
  <c r="AO40" i="25" s="1"/>
  <c r="AM35" i="25"/>
  <c r="AN35" i="25" s="1"/>
  <c r="AO35" i="25" s="1"/>
  <c r="AM30" i="25"/>
  <c r="AN30" i="25" s="1"/>
  <c r="AO30" i="25" s="1"/>
  <c r="AM15" i="25"/>
  <c r="AN15" i="25" s="1"/>
  <c r="AO15" i="25" s="1"/>
  <c r="AM28" i="25"/>
  <c r="AN28" i="25" s="1"/>
  <c r="AO28" i="25" s="1"/>
  <c r="AM16" i="25"/>
  <c r="AN16" i="25" s="1"/>
  <c r="AO16" i="25" s="1"/>
  <c r="AM29" i="25"/>
  <c r="AN29" i="25" s="1"/>
  <c r="AO29" i="25" s="1"/>
  <c r="AM44" i="25"/>
  <c r="AN44" i="25" s="1"/>
  <c r="AO44" i="25" s="1"/>
  <c r="AM37" i="25"/>
  <c r="AN37" i="25" s="1"/>
  <c r="AO37" i="25" s="1"/>
  <c r="AM21" i="25"/>
  <c r="AN21" i="25" s="1"/>
  <c r="AO21" i="25" s="1"/>
  <c r="AM11" i="25"/>
  <c r="AN11" i="25" s="1"/>
  <c r="AO11" i="25" s="1"/>
  <c r="AQ15" i="25" l="1"/>
  <c r="BC15" i="25" s="1"/>
  <c r="AX15" i="25"/>
  <c r="AQ19" i="25"/>
  <c r="AX19" i="25"/>
  <c r="AQ11" i="25"/>
  <c r="AX11" i="25"/>
  <c r="AQ17" i="25"/>
  <c r="AX17" i="25"/>
  <c r="AQ14" i="25"/>
  <c r="AX14" i="25"/>
  <c r="AQ22" i="25"/>
  <c r="AX22" i="25"/>
  <c r="AQ43" i="25"/>
  <c r="AX43" i="25"/>
  <c r="AQ13" i="25"/>
  <c r="AX13" i="25"/>
  <c r="AQ16" i="25"/>
  <c r="AX16" i="25"/>
  <c r="AQ32" i="25"/>
  <c r="AX32" i="25"/>
  <c r="AQ33" i="25"/>
  <c r="AX33" i="25"/>
  <c r="AQ42" i="25"/>
  <c r="AX42" i="25"/>
  <c r="AQ39" i="25"/>
  <c r="AX39" i="25"/>
  <c r="AQ36" i="25"/>
  <c r="AX36" i="25"/>
  <c r="AQ29" i="25"/>
  <c r="AX29" i="25"/>
  <c r="AQ30" i="25"/>
  <c r="AX30" i="25"/>
  <c r="AQ24" i="25"/>
  <c r="AX24" i="25"/>
  <c r="AQ25" i="25"/>
  <c r="AX25" i="25"/>
  <c r="AQ21" i="25"/>
  <c r="AX21" i="25"/>
  <c r="AQ35" i="25"/>
  <c r="AX35" i="25"/>
  <c r="AQ26" i="25"/>
  <c r="AX26" i="25"/>
  <c r="AQ34" i="25"/>
  <c r="AX34" i="25"/>
  <c r="AQ38" i="25"/>
  <c r="AX38" i="25"/>
  <c r="AQ37" i="25"/>
  <c r="AX37" i="25"/>
  <c r="AQ28" i="25"/>
  <c r="AX28" i="25"/>
  <c r="AQ40" i="25"/>
  <c r="AX40" i="25"/>
  <c r="AQ41" i="25"/>
  <c r="AX41" i="25"/>
  <c r="AQ45" i="25"/>
  <c r="AX45" i="25"/>
  <c r="AQ10" i="25"/>
  <c r="AX10" i="25"/>
  <c r="AQ12" i="25"/>
  <c r="AX12" i="25"/>
  <c r="AQ31" i="25"/>
  <c r="AX31" i="25"/>
  <c r="AQ23" i="25"/>
  <c r="AX23" i="25"/>
  <c r="AQ44" i="25"/>
  <c r="AX44" i="25"/>
  <c r="AQ20" i="25"/>
  <c r="AX20" i="25"/>
  <c r="AQ27" i="25"/>
  <c r="AX27" i="25"/>
  <c r="AQ18" i="25"/>
  <c r="AX18" i="25"/>
  <c r="AM8" i="25"/>
  <c r="AN9" i="25"/>
  <c r="AO9" i="25" l="1"/>
  <c r="AX9" i="25" s="1"/>
  <c r="BC27" i="25"/>
  <c r="D25" i="29"/>
  <c r="D83" i="29" s="1"/>
  <c r="P83" i="29" s="1"/>
  <c r="Q25" i="29" s="1"/>
  <c r="BA44" i="25"/>
  <c r="D42" i="29"/>
  <c r="D158" i="29" s="1"/>
  <c r="P158" i="29" s="1"/>
  <c r="R42" i="29" s="1"/>
  <c r="BB10" i="25"/>
  <c r="D8" i="29"/>
  <c r="D124" i="29" s="1"/>
  <c r="P124" i="29" s="1"/>
  <c r="R8" i="29" s="1"/>
  <c r="D26" i="29"/>
  <c r="D84" i="29" s="1"/>
  <c r="P84" i="29" s="1"/>
  <c r="Q26" i="29" s="1"/>
  <c r="D24" i="29"/>
  <c r="D82" i="29" s="1"/>
  <c r="P82" i="29" s="1"/>
  <c r="Q24" i="29" s="1"/>
  <c r="AZ18" i="25"/>
  <c r="D16" i="29"/>
  <c r="D132" i="29" s="1"/>
  <c r="P132" i="29" s="1"/>
  <c r="R16" i="29" s="1"/>
  <c r="BC20" i="25"/>
  <c r="D18" i="29"/>
  <c r="D76" i="29" s="1"/>
  <c r="P76" i="29" s="1"/>
  <c r="Q18" i="29" s="1"/>
  <c r="AZ23" i="25"/>
  <c r="D21" i="29"/>
  <c r="P21" i="29" s="1"/>
  <c r="D10" i="29"/>
  <c r="AZ45" i="25"/>
  <c r="D43" i="29"/>
  <c r="D101" i="29" s="1"/>
  <c r="P101" i="29" s="1"/>
  <c r="Q43" i="29" s="1"/>
  <c r="D38" i="29"/>
  <c r="P38" i="29" s="1"/>
  <c r="BC37" i="25"/>
  <c r="D35" i="29"/>
  <c r="P35" i="29" s="1"/>
  <c r="BA34" i="25"/>
  <c r="D32" i="29"/>
  <c r="D148" i="29" s="1"/>
  <c r="P148" i="29" s="1"/>
  <c r="R32" i="29" s="1"/>
  <c r="BC35" i="25"/>
  <c r="D33" i="29"/>
  <c r="D149" i="29" s="1"/>
  <c r="P149" i="29" s="1"/>
  <c r="R33" i="29" s="1"/>
  <c r="BB25" i="25"/>
  <c r="D23" i="29"/>
  <c r="D81" i="29" s="1"/>
  <c r="P81" i="29" s="1"/>
  <c r="Q23" i="29" s="1"/>
  <c r="BC30" i="25"/>
  <c r="D28" i="29"/>
  <c r="D86" i="29" s="1"/>
  <c r="P86" i="29" s="1"/>
  <c r="Q28" i="29" s="1"/>
  <c r="D34" i="29"/>
  <c r="D150" i="29" s="1"/>
  <c r="P150" i="29" s="1"/>
  <c r="R34" i="29" s="1"/>
  <c r="BB42" i="25"/>
  <c r="D40" i="29"/>
  <c r="D98" i="29" s="1"/>
  <c r="P98" i="29" s="1"/>
  <c r="Q40" i="29" s="1"/>
  <c r="D30" i="29"/>
  <c r="D146" i="29" s="1"/>
  <c r="P146" i="29" s="1"/>
  <c r="R30" i="29" s="1"/>
  <c r="D11" i="29"/>
  <c r="P11" i="29" s="1"/>
  <c r="BB22" i="25"/>
  <c r="D20" i="29"/>
  <c r="D78" i="29" s="1"/>
  <c r="P78" i="29" s="1"/>
  <c r="Q20" i="29" s="1"/>
  <c r="AZ17" i="25"/>
  <c r="D15" i="29"/>
  <c r="D131" i="29" s="1"/>
  <c r="P131" i="29" s="1"/>
  <c r="R15" i="29" s="1"/>
  <c r="BC19" i="25"/>
  <c r="D17" i="29"/>
  <c r="D29" i="29"/>
  <c r="D87" i="29" s="1"/>
  <c r="P87" i="29" s="1"/>
  <c r="Q29" i="29" s="1"/>
  <c r="BA41" i="25"/>
  <c r="D39" i="29"/>
  <c r="D97" i="29" s="1"/>
  <c r="P97" i="29" s="1"/>
  <c r="Q39" i="29" s="1"/>
  <c r="BC38" i="25"/>
  <c r="D36" i="29"/>
  <c r="D152" i="29" s="1"/>
  <c r="P152" i="29" s="1"/>
  <c r="R36" i="29" s="1"/>
  <c r="D19" i="29"/>
  <c r="P19" i="29" s="1"/>
  <c r="AZ24" i="25"/>
  <c r="D22" i="29"/>
  <c r="P22" i="29" s="1"/>
  <c r="BB29" i="25"/>
  <c r="D27" i="29"/>
  <c r="D85" i="29" s="1"/>
  <c r="P85" i="29" s="1"/>
  <c r="Q27" i="29" s="1"/>
  <c r="D37" i="29"/>
  <c r="D153" i="29" s="1"/>
  <c r="P153" i="29" s="1"/>
  <c r="R37" i="29" s="1"/>
  <c r="D31" i="29"/>
  <c r="D89" i="29" s="1"/>
  <c r="P89" i="29" s="1"/>
  <c r="Q31" i="29" s="1"/>
  <c r="BC16" i="25"/>
  <c r="D14" i="29"/>
  <c r="P14" i="29" s="1"/>
  <c r="D41" i="29"/>
  <c r="D99" i="29" s="1"/>
  <c r="P99" i="29" s="1"/>
  <c r="Q41" i="29" s="1"/>
  <c r="D12" i="29"/>
  <c r="P12" i="29" s="1"/>
  <c r="D9" i="29"/>
  <c r="D67" i="29" s="1"/>
  <c r="P67" i="29" s="1"/>
  <c r="Q9" i="29" s="1"/>
  <c r="AZ15" i="25"/>
  <c r="D13" i="29"/>
  <c r="D129" i="29" s="1"/>
  <c r="P129" i="29" s="1"/>
  <c r="R13" i="29" s="1"/>
  <c r="AZ11" i="25"/>
  <c r="BA33" i="25"/>
  <c r="BB43" i="25"/>
  <c r="AZ42" i="25"/>
  <c r="BA42" i="25"/>
  <c r="BB14" i="25"/>
  <c r="AZ43" i="25"/>
  <c r="BB11" i="25"/>
  <c r="BB15" i="25"/>
  <c r="BA35" i="25"/>
  <c r="BC17" i="25"/>
  <c r="BA45" i="25"/>
  <c r="BB33" i="25"/>
  <c r="BC43" i="25"/>
  <c r="AZ14" i="25"/>
  <c r="BC29" i="25"/>
  <c r="BB16" i="25"/>
  <c r="AZ33" i="25"/>
  <c r="BC13" i="25"/>
  <c r="BC22" i="25"/>
  <c r="BB17" i="25"/>
  <c r="BC41" i="25"/>
  <c r="BB26" i="25"/>
  <c r="BA24" i="25"/>
  <c r="BA39" i="25"/>
  <c r="BC33" i="25"/>
  <c r="BC34" i="25"/>
  <c r="BA13" i="25"/>
  <c r="AZ22" i="25"/>
  <c r="BC14" i="25"/>
  <c r="AZ30" i="25"/>
  <c r="BC11" i="25"/>
  <c r="AZ36" i="25"/>
  <c r="BA15" i="25"/>
  <c r="BA38" i="25"/>
  <c r="BC21" i="25"/>
  <c r="AZ31" i="25"/>
  <c r="BA16" i="25"/>
  <c r="BC10" i="25"/>
  <c r="AZ16" i="25"/>
  <c r="BB38" i="25"/>
  <c r="BC26" i="25"/>
  <c r="BB21" i="25"/>
  <c r="BA25" i="25"/>
  <c r="BC24" i="25"/>
  <c r="AZ29" i="25"/>
  <c r="BC31" i="25"/>
  <c r="BB20" i="25"/>
  <c r="BB23" i="25"/>
  <c r="AZ38" i="25"/>
  <c r="AZ26" i="25"/>
  <c r="BA21" i="25"/>
  <c r="BB24" i="25"/>
  <c r="BA29" i="25"/>
  <c r="AZ10" i="25"/>
  <c r="AZ39" i="25"/>
  <c r="BA27" i="25"/>
  <c r="BB31" i="25"/>
  <c r="BB34" i="25"/>
  <c r="AZ32" i="25"/>
  <c r="BA37" i="25"/>
  <c r="BA36" i="25"/>
  <c r="BC45" i="25"/>
  <c r="BB35" i="25"/>
  <c r="BB37" i="25"/>
  <c r="BB18" i="25"/>
  <c r="BA19" i="25"/>
  <c r="BA18" i="25"/>
  <c r="BA23" i="25"/>
  <c r="BA20" i="25"/>
  <c r="BB44" i="25"/>
  <c r="BB28" i="25"/>
  <c r="BA28" i="25"/>
  <c r="BC32" i="25"/>
  <c r="AZ25" i="25"/>
  <c r="BA30" i="25"/>
  <c r="BA10" i="25"/>
  <c r="AZ41" i="25"/>
  <c r="BB27" i="25"/>
  <c r="BB19" i="25"/>
  <c r="BB39" i="25"/>
  <c r="AZ44" i="25"/>
  <c r="BB12" i="25"/>
  <c r="AZ40" i="25"/>
  <c r="BA12" i="25"/>
  <c r="BB40" i="25"/>
  <c r="BA26" i="25"/>
  <c r="AZ21" i="25"/>
  <c r="BA43" i="25"/>
  <c r="BA14" i="25"/>
  <c r="BA11" i="25"/>
  <c r="BA31" i="25"/>
  <c r="BB41" i="25"/>
  <c r="AZ27" i="25"/>
  <c r="BC39" i="25"/>
  <c r="BC44" i="25"/>
  <c r="BC28" i="25"/>
  <c r="AZ28" i="25"/>
  <c r="AZ34" i="25"/>
  <c r="BA32" i="25"/>
  <c r="AZ35" i="25"/>
  <c r="BB13" i="25"/>
  <c r="BC25" i="25"/>
  <c r="BA22" i="25"/>
  <c r="BA17" i="25"/>
  <c r="BB30" i="25"/>
  <c r="AZ37" i="25"/>
  <c r="BC18" i="25"/>
  <c r="BC36" i="25"/>
  <c r="AZ19" i="25"/>
  <c r="AZ20" i="25"/>
  <c r="BC23" i="25"/>
  <c r="BC12" i="25"/>
  <c r="BB45" i="25"/>
  <c r="BC40" i="25"/>
  <c r="BC42" i="25"/>
  <c r="BB32" i="25"/>
  <c r="AZ13" i="25"/>
  <c r="BB36" i="25"/>
  <c r="AZ12" i="25"/>
  <c r="BA40" i="25"/>
  <c r="AY18" i="25"/>
  <c r="AY20" i="25"/>
  <c r="AY23" i="25"/>
  <c r="D68" i="29"/>
  <c r="P68" i="29" s="1"/>
  <c r="Q10" i="29" s="1"/>
  <c r="AY12" i="25"/>
  <c r="AY45" i="25"/>
  <c r="AY40" i="25"/>
  <c r="AY37" i="25"/>
  <c r="AY34" i="25"/>
  <c r="AY35" i="25"/>
  <c r="AY25" i="25"/>
  <c r="AY30" i="25"/>
  <c r="AY36" i="25"/>
  <c r="AY42" i="25"/>
  <c r="AY32" i="25"/>
  <c r="AY13" i="25"/>
  <c r="AY22" i="25"/>
  <c r="AY17" i="25"/>
  <c r="D75" i="29"/>
  <c r="P75" i="29" s="1"/>
  <c r="Q17" i="29" s="1"/>
  <c r="AY19" i="25"/>
  <c r="AY27" i="25"/>
  <c r="AY44" i="25"/>
  <c r="AY31" i="25"/>
  <c r="AY10" i="25"/>
  <c r="AY41" i="25"/>
  <c r="AY28" i="25"/>
  <c r="AY38" i="25"/>
  <c r="AY26" i="25"/>
  <c r="AY21" i="25"/>
  <c r="AY24" i="25"/>
  <c r="AY29" i="25"/>
  <c r="AY39" i="25"/>
  <c r="AY33" i="25"/>
  <c r="AY16" i="25"/>
  <c r="AY43" i="25"/>
  <c r="AY14" i="25"/>
  <c r="AY11" i="25"/>
  <c r="AY15" i="25"/>
  <c r="AO8" i="25"/>
  <c r="AQ9" i="25" l="1"/>
  <c r="D7" i="29" s="1"/>
  <c r="D88" i="29"/>
  <c r="P88" i="29" s="1"/>
  <c r="Q30" i="29" s="1"/>
  <c r="D79" i="29"/>
  <c r="P79" i="29" s="1"/>
  <c r="Q21" i="29" s="1"/>
  <c r="D133" i="29"/>
  <c r="P133" i="29" s="1"/>
  <c r="R17" i="29" s="1"/>
  <c r="P20" i="29"/>
  <c r="D90" i="29"/>
  <c r="P90" i="29" s="1"/>
  <c r="Q32" i="29" s="1"/>
  <c r="D154" i="29"/>
  <c r="P154" i="29" s="1"/>
  <c r="R38" i="29" s="1"/>
  <c r="P34" i="29"/>
  <c r="P26" i="29"/>
  <c r="D136" i="29"/>
  <c r="P136" i="29" s="1"/>
  <c r="R20" i="29" s="1"/>
  <c r="P18" i="29"/>
  <c r="D126" i="29"/>
  <c r="P126" i="29" s="1"/>
  <c r="R10" i="29" s="1"/>
  <c r="D100" i="29"/>
  <c r="P100" i="29" s="1"/>
  <c r="Q42" i="29" s="1"/>
  <c r="D142" i="29"/>
  <c r="P142" i="29" s="1"/>
  <c r="R26" i="29" s="1"/>
  <c r="D125" i="29"/>
  <c r="P125" i="29" s="1"/>
  <c r="R9" i="29" s="1"/>
  <c r="P30" i="29"/>
  <c r="D92" i="29"/>
  <c r="P92" i="29" s="1"/>
  <c r="Q34" i="29" s="1"/>
  <c r="P43" i="29"/>
  <c r="D138" i="29"/>
  <c r="P138" i="29" s="1"/>
  <c r="R22" i="29" s="1"/>
  <c r="P39" i="29"/>
  <c r="D70" i="29"/>
  <c r="P70" i="29" s="1"/>
  <c r="Q12" i="29" s="1"/>
  <c r="D157" i="29"/>
  <c r="P157" i="29" s="1"/>
  <c r="R41" i="29" s="1"/>
  <c r="D137" i="29"/>
  <c r="P137" i="29" s="1"/>
  <c r="R21" i="29" s="1"/>
  <c r="D77" i="29"/>
  <c r="P77" i="29" s="1"/>
  <c r="Q19" i="29" s="1"/>
  <c r="D130" i="29"/>
  <c r="P130" i="29" s="1"/>
  <c r="R14" i="29" s="1"/>
  <c r="D71" i="29"/>
  <c r="P71" i="29" s="1"/>
  <c r="Q13" i="29" s="1"/>
  <c r="P23" i="29"/>
  <c r="D159" i="29"/>
  <c r="P159" i="29" s="1"/>
  <c r="R43" i="29" s="1"/>
  <c r="P28" i="29"/>
  <c r="D135" i="29"/>
  <c r="P135" i="29" s="1"/>
  <c r="R19" i="29" s="1"/>
  <c r="P36" i="29"/>
  <c r="D94" i="29"/>
  <c r="P94" i="29" s="1"/>
  <c r="Q36" i="29" s="1"/>
  <c r="D80" i="29"/>
  <c r="P80" i="29" s="1"/>
  <c r="Q22" i="29" s="1"/>
  <c r="P32" i="29"/>
  <c r="P37" i="29"/>
  <c r="D72" i="29"/>
  <c r="P72" i="29" s="1"/>
  <c r="Q14" i="29" s="1"/>
  <c r="D134" i="29"/>
  <c r="P134" i="29" s="1"/>
  <c r="R18" i="29" s="1"/>
  <c r="D96" i="29"/>
  <c r="P96" i="29" s="1"/>
  <c r="Q38" i="29" s="1"/>
  <c r="D128" i="29"/>
  <c r="P128" i="29" s="1"/>
  <c r="R12" i="29" s="1"/>
  <c r="D139" i="29"/>
  <c r="P139" i="29" s="1"/>
  <c r="R23" i="29" s="1"/>
  <c r="P24" i="29"/>
  <c r="P8" i="29"/>
  <c r="P13" i="29"/>
  <c r="D95" i="29"/>
  <c r="P95" i="29" s="1"/>
  <c r="Q37" i="29" s="1"/>
  <c r="P17" i="29"/>
  <c r="P10" i="29"/>
  <c r="D140" i="29"/>
  <c r="P140" i="29" s="1"/>
  <c r="R24" i="29" s="1"/>
  <c r="P42" i="29"/>
  <c r="D66" i="29"/>
  <c r="P66" i="29" s="1"/>
  <c r="Q8" i="29" s="1"/>
  <c r="P25" i="29"/>
  <c r="D145" i="29"/>
  <c r="P145" i="29" s="1"/>
  <c r="R29" i="29" s="1"/>
  <c r="D69" i="29"/>
  <c r="P69" i="29" s="1"/>
  <c r="Q11" i="29" s="1"/>
  <c r="D74" i="29"/>
  <c r="P74" i="29" s="1"/>
  <c r="Q16" i="29" s="1"/>
  <c r="P41" i="29"/>
  <c r="P29" i="29"/>
  <c r="P15" i="29"/>
  <c r="P16" i="29"/>
  <c r="P27" i="29"/>
  <c r="P40" i="29"/>
  <c r="D143" i="29"/>
  <c r="P143" i="29" s="1"/>
  <c r="R27" i="29" s="1"/>
  <c r="D127" i="29"/>
  <c r="P127" i="29" s="1"/>
  <c r="R11" i="29" s="1"/>
  <c r="P9" i="29"/>
  <c r="D144" i="29"/>
  <c r="P144" i="29" s="1"/>
  <c r="R28" i="29" s="1"/>
  <c r="D141" i="29"/>
  <c r="P141" i="29" s="1"/>
  <c r="R25" i="29" s="1"/>
  <c r="D155" i="29"/>
  <c r="P155" i="29" s="1"/>
  <c r="R39" i="29" s="1"/>
  <c r="D73" i="29"/>
  <c r="P73" i="29" s="1"/>
  <c r="Q15" i="29" s="1"/>
  <c r="P33" i="29"/>
  <c r="D156" i="29"/>
  <c r="P156" i="29" s="1"/>
  <c r="R40" i="29" s="1"/>
  <c r="D93" i="29"/>
  <c r="P93" i="29" s="1"/>
  <c r="Q35" i="29" s="1"/>
  <c r="D91" i="29"/>
  <c r="P91" i="29" s="1"/>
  <c r="Q33" i="29" s="1"/>
  <c r="D151" i="29"/>
  <c r="P151" i="29" s="1"/>
  <c r="R35" i="29" s="1"/>
  <c r="P31" i="29"/>
  <c r="D147" i="29"/>
  <c r="P147" i="29" s="1"/>
  <c r="R31" i="29" s="1"/>
  <c r="F20" i="32"/>
  <c r="AX8" i="25"/>
  <c r="BR10" i="25"/>
  <c r="BX12" i="25"/>
  <c r="AZ9" i="25"/>
  <c r="AZ8" i="25" s="1"/>
  <c r="BB9" i="25"/>
  <c r="BB8" i="25" s="1"/>
  <c r="BA9" i="25" l="1"/>
  <c r="BA8" i="25" s="1"/>
  <c r="AY9" i="25"/>
  <c r="BC9" i="25"/>
  <c r="BC8" i="25" s="1"/>
  <c r="BX17" i="25" s="1"/>
  <c r="F29" i="32" s="1"/>
  <c r="AQ8" i="25"/>
  <c r="S9" i="29"/>
  <c r="BD11" i="25" s="1"/>
  <c r="S17" i="29"/>
  <c r="BD19" i="25" s="1"/>
  <c r="S22" i="29"/>
  <c r="BD24" i="25" s="1"/>
  <c r="S14" i="29"/>
  <c r="BD16" i="25" s="1"/>
  <c r="S26" i="29"/>
  <c r="BD28" i="25" s="1"/>
  <c r="S30" i="29"/>
  <c r="BD32" i="25" s="1"/>
  <c r="S18" i="29"/>
  <c r="BD20" i="25" s="1"/>
  <c r="S34" i="29"/>
  <c r="BD36" i="25" s="1"/>
  <c r="S16" i="29"/>
  <c r="BD18" i="25" s="1"/>
  <c r="S42" i="29"/>
  <c r="BD44" i="25" s="1"/>
  <c r="S20" i="29"/>
  <c r="BD22" i="25" s="1"/>
  <c r="S29" i="29"/>
  <c r="BD31" i="25" s="1"/>
  <c r="S32" i="29"/>
  <c r="BD34" i="25" s="1"/>
  <c r="S10" i="29"/>
  <c r="BD12" i="25" s="1"/>
  <c r="S38" i="29"/>
  <c r="BD40" i="25" s="1"/>
  <c r="S21" i="29"/>
  <c r="BD23" i="25" s="1"/>
  <c r="S27" i="29"/>
  <c r="BD29" i="25" s="1"/>
  <c r="S41" i="29"/>
  <c r="BD43" i="25" s="1"/>
  <c r="S39" i="29"/>
  <c r="BD41" i="25" s="1"/>
  <c r="S23" i="29"/>
  <c r="BD25" i="25" s="1"/>
  <c r="S13" i="29"/>
  <c r="BD15" i="25" s="1"/>
  <c r="S12" i="29"/>
  <c r="BD14" i="25" s="1"/>
  <c r="S43" i="29"/>
  <c r="BD45" i="25" s="1"/>
  <c r="S31" i="29"/>
  <c r="BD33" i="25" s="1"/>
  <c r="S24" i="29"/>
  <c r="BD26" i="25" s="1"/>
  <c r="S19" i="29"/>
  <c r="BD21" i="25" s="1"/>
  <c r="S28" i="29"/>
  <c r="BD30" i="25" s="1"/>
  <c r="S11" i="29"/>
  <c r="BD13" i="25" s="1"/>
  <c r="S8" i="29"/>
  <c r="BD10" i="25" s="1"/>
  <c r="S36" i="29"/>
  <c r="BD38" i="25" s="1"/>
  <c r="S15" i="29"/>
  <c r="BD17" i="25" s="1"/>
  <c r="S37" i="29"/>
  <c r="BD39" i="25" s="1"/>
  <c r="S25" i="29"/>
  <c r="BD27" i="25" s="1"/>
  <c r="S35" i="29"/>
  <c r="BD37" i="25" s="1"/>
  <c r="S40" i="29"/>
  <c r="BD42" i="25" s="1"/>
  <c r="S33" i="29"/>
  <c r="BD35" i="25" s="1"/>
  <c r="F21" i="32"/>
  <c r="AY8" i="25"/>
  <c r="BW14" i="25"/>
  <c r="BX14" i="25"/>
  <c r="BW15" i="25"/>
  <c r="BX15" i="25"/>
  <c r="F28" i="32" s="1"/>
  <c r="F30" i="32" s="1"/>
  <c r="BW17" i="25"/>
  <c r="AQ2" i="25"/>
  <c r="BS10" i="25"/>
  <c r="BX13" i="25"/>
  <c r="BW16" i="25"/>
  <c r="BX16" i="25"/>
  <c r="F27" i="32" s="1"/>
  <c r="D44" i="29"/>
  <c r="D102" i="29" s="1"/>
  <c r="D123" i="29"/>
  <c r="D65" i="29"/>
  <c r="P65" i="29" s="1"/>
  <c r="P7" i="29"/>
  <c r="F26" i="32" l="1"/>
  <c r="F22" i="32"/>
  <c r="D160" i="29"/>
  <c r="P123" i="29"/>
  <c r="P44" i="29"/>
  <c r="Q7" i="29"/>
  <c r="Q44" i="29" s="1"/>
  <c r="P102" i="29"/>
  <c r="P160" i="29" l="1"/>
  <c r="R7" i="29"/>
  <c r="R44" i="29" s="1"/>
  <c r="S7" i="29" l="1"/>
  <c r="S44" i="29" l="1"/>
  <c r="F31" i="32" s="1"/>
  <c r="BD9" i="25"/>
  <c r="BD8" i="25" s="1"/>
</calcChain>
</file>

<file path=xl/sharedStrings.xml><?xml version="1.0" encoding="utf-8"?>
<sst xmlns="http://schemas.openxmlformats.org/spreadsheetml/2006/main" count="1494" uniqueCount="527">
  <si>
    <t>その他の製造工業製品</t>
  </si>
  <si>
    <t>事務用品</t>
  </si>
  <si>
    <t>分類不明</t>
  </si>
  <si>
    <t>内生部門計</t>
  </si>
  <si>
    <t>家計外消費支出（列）</t>
  </si>
  <si>
    <t>在庫純増</t>
  </si>
  <si>
    <t>輸出</t>
  </si>
  <si>
    <t>移出</t>
  </si>
  <si>
    <t>家計外消費支出（行）</t>
  </si>
  <si>
    <t>営業余剰</t>
  </si>
  <si>
    <t>資本減耗引当</t>
  </si>
  <si>
    <t>（控除）経常補助金</t>
  </si>
  <si>
    <t>粗付加価値部門計</t>
  </si>
  <si>
    <t>単位:百万円</t>
  </si>
  <si>
    <t>商業</t>
  </si>
  <si>
    <t>金融・保険</t>
  </si>
  <si>
    <t>公務</t>
  </si>
  <si>
    <t>雇用者所得</t>
  </si>
  <si>
    <t>農林水産業</t>
  </si>
  <si>
    <t>鉱業</t>
  </si>
  <si>
    <t>繊維製品</t>
  </si>
  <si>
    <t>パルプ・紙・木製品</t>
  </si>
  <si>
    <t>化学製品</t>
  </si>
  <si>
    <t>石油・石炭製品</t>
  </si>
  <si>
    <t>窯業・土石製品</t>
  </si>
  <si>
    <t>鉄鋼</t>
  </si>
  <si>
    <t>非鉄金属</t>
  </si>
  <si>
    <t>金属製品</t>
  </si>
  <si>
    <t>電気機械</t>
  </si>
  <si>
    <t>輸送機械</t>
  </si>
  <si>
    <t>建設</t>
  </si>
  <si>
    <t>電力・ガス・熱供給</t>
  </si>
  <si>
    <t>不動産</t>
  </si>
  <si>
    <t>教育・研究</t>
  </si>
  <si>
    <t>対事業所サービス</t>
  </si>
  <si>
    <t>対個人サービス</t>
  </si>
  <si>
    <t>01</t>
    <phoneticPr fontId="5"/>
  </si>
  <si>
    <t>飲食料品</t>
    <rPh sb="0" eb="2">
      <t>インショク</t>
    </rPh>
    <rPh sb="2" eb="3">
      <t>リョウ</t>
    </rPh>
    <rPh sb="3" eb="4">
      <t>ヒン</t>
    </rPh>
    <phoneticPr fontId="5"/>
  </si>
  <si>
    <t>情報・通信機器</t>
    <rPh sb="0" eb="2">
      <t>ジョウホウ</t>
    </rPh>
    <rPh sb="3" eb="5">
      <t>ツウシン</t>
    </rPh>
    <rPh sb="5" eb="7">
      <t>キキ</t>
    </rPh>
    <phoneticPr fontId="5"/>
  </si>
  <si>
    <t>電子部品</t>
    <rPh sb="0" eb="2">
      <t>デンシ</t>
    </rPh>
    <rPh sb="2" eb="4">
      <t>ブヒン</t>
    </rPh>
    <phoneticPr fontId="5"/>
  </si>
  <si>
    <t>情報通信</t>
    <rPh sb="0" eb="2">
      <t>ジョウホウ</t>
    </rPh>
    <rPh sb="2" eb="4">
      <t>ツウシン</t>
    </rPh>
    <phoneticPr fontId="5"/>
  </si>
  <si>
    <t>41</t>
    <phoneticPr fontId="5"/>
  </si>
  <si>
    <t>06</t>
    <phoneticPr fontId="5"/>
  </si>
  <si>
    <t>11</t>
    <phoneticPr fontId="5"/>
  </si>
  <si>
    <t>15</t>
    <phoneticPr fontId="5"/>
  </si>
  <si>
    <t>16</t>
    <phoneticPr fontId="5"/>
  </si>
  <si>
    <t>20</t>
    <phoneticPr fontId="5"/>
  </si>
  <si>
    <t>21</t>
    <phoneticPr fontId="5"/>
  </si>
  <si>
    <t>22</t>
    <phoneticPr fontId="5"/>
  </si>
  <si>
    <t>25</t>
    <phoneticPr fontId="5"/>
  </si>
  <si>
    <t>26</t>
    <phoneticPr fontId="5"/>
  </si>
  <si>
    <t>27</t>
    <phoneticPr fontId="5"/>
  </si>
  <si>
    <t>28</t>
    <phoneticPr fontId="5"/>
  </si>
  <si>
    <t>29</t>
    <phoneticPr fontId="5"/>
  </si>
  <si>
    <t>はん用機械</t>
    <rPh sb="2" eb="3">
      <t>ヨウ</t>
    </rPh>
    <phoneticPr fontId="5"/>
  </si>
  <si>
    <t>30</t>
    <phoneticPr fontId="5"/>
  </si>
  <si>
    <t>31</t>
    <phoneticPr fontId="5"/>
  </si>
  <si>
    <t>業務用機械</t>
    <rPh sb="0" eb="2">
      <t>ギョウム</t>
    </rPh>
    <rPh sb="2" eb="3">
      <t>ヨウ</t>
    </rPh>
    <rPh sb="3" eb="5">
      <t>キカイ</t>
    </rPh>
    <phoneticPr fontId="5"/>
  </si>
  <si>
    <t>32</t>
    <phoneticPr fontId="5"/>
  </si>
  <si>
    <t>33</t>
    <phoneticPr fontId="5"/>
  </si>
  <si>
    <t>電気機械</t>
    <rPh sb="0" eb="2">
      <t>デンキ</t>
    </rPh>
    <rPh sb="2" eb="4">
      <t>キカイ</t>
    </rPh>
    <phoneticPr fontId="5"/>
  </si>
  <si>
    <t>34</t>
    <phoneticPr fontId="5"/>
  </si>
  <si>
    <t>35</t>
    <phoneticPr fontId="5"/>
  </si>
  <si>
    <t>39</t>
    <phoneticPr fontId="5"/>
  </si>
  <si>
    <t>46</t>
    <phoneticPr fontId="5"/>
  </si>
  <si>
    <t>47</t>
    <phoneticPr fontId="5"/>
  </si>
  <si>
    <t>水道</t>
    <phoneticPr fontId="5"/>
  </si>
  <si>
    <t>48</t>
    <phoneticPr fontId="5"/>
  </si>
  <si>
    <t>51</t>
    <phoneticPr fontId="5"/>
  </si>
  <si>
    <t>53</t>
    <phoneticPr fontId="5"/>
  </si>
  <si>
    <t>55</t>
    <phoneticPr fontId="5"/>
  </si>
  <si>
    <t>57</t>
    <phoneticPr fontId="5"/>
  </si>
  <si>
    <t>運輸・郵便</t>
    <rPh sb="3" eb="5">
      <t>ユウビン</t>
    </rPh>
    <phoneticPr fontId="5"/>
  </si>
  <si>
    <t>59</t>
    <phoneticPr fontId="5"/>
  </si>
  <si>
    <t>61</t>
    <phoneticPr fontId="5"/>
  </si>
  <si>
    <t>63</t>
    <phoneticPr fontId="5"/>
  </si>
  <si>
    <t>64</t>
    <phoneticPr fontId="5"/>
  </si>
  <si>
    <t>医療・福祉</t>
    <rPh sb="3" eb="5">
      <t>フクシ</t>
    </rPh>
    <phoneticPr fontId="5"/>
  </si>
  <si>
    <t>その他の非営利団体サービス</t>
    <rPh sb="4" eb="5">
      <t>ヒ</t>
    </rPh>
    <rPh sb="5" eb="7">
      <t>エイリ</t>
    </rPh>
    <rPh sb="7" eb="9">
      <t>ダンタイ</t>
    </rPh>
    <phoneticPr fontId="5"/>
  </si>
  <si>
    <t>65</t>
    <phoneticPr fontId="5"/>
  </si>
  <si>
    <t>66</t>
    <phoneticPr fontId="5"/>
  </si>
  <si>
    <t>67</t>
    <phoneticPr fontId="5"/>
  </si>
  <si>
    <t>68</t>
    <phoneticPr fontId="5"/>
  </si>
  <si>
    <t>69</t>
    <phoneticPr fontId="5"/>
  </si>
  <si>
    <t>プラスチック・ゴム</t>
    <phoneticPr fontId="5"/>
  </si>
  <si>
    <t>生産用機械</t>
    <rPh sb="0" eb="2">
      <t>セイサン</t>
    </rPh>
    <rPh sb="2" eb="3">
      <t>ヨウ</t>
    </rPh>
    <rPh sb="3" eb="5">
      <t>キカイ</t>
    </rPh>
    <phoneticPr fontId="5"/>
  </si>
  <si>
    <t>廃棄物処理</t>
    <phoneticPr fontId="5"/>
  </si>
  <si>
    <t>70</t>
    <phoneticPr fontId="5"/>
  </si>
  <si>
    <t>農林
水産業</t>
    <phoneticPr fontId="5"/>
  </si>
  <si>
    <t>石油・
石炭製品</t>
    <phoneticPr fontId="5"/>
  </si>
  <si>
    <t>窯業・
土石製品</t>
    <phoneticPr fontId="5"/>
  </si>
  <si>
    <t>はん用
機械</t>
    <rPh sb="2" eb="3">
      <t>ヨウ</t>
    </rPh>
    <phoneticPr fontId="5"/>
  </si>
  <si>
    <t>生産用
機械</t>
    <rPh sb="0" eb="2">
      <t>セイサン</t>
    </rPh>
    <rPh sb="2" eb="3">
      <t>ヨウ</t>
    </rPh>
    <phoneticPr fontId="5"/>
  </si>
  <si>
    <t>業務用
機械</t>
    <rPh sb="0" eb="2">
      <t>ギョウム</t>
    </rPh>
    <rPh sb="2" eb="3">
      <t>ヨウ</t>
    </rPh>
    <rPh sb="4" eb="6">
      <t>キカイ</t>
    </rPh>
    <phoneticPr fontId="5"/>
  </si>
  <si>
    <t>情報・
通信機器</t>
    <rPh sb="0" eb="2">
      <t>ジョウホウ</t>
    </rPh>
    <rPh sb="4" eb="6">
      <t>ツウシン</t>
    </rPh>
    <rPh sb="6" eb="8">
      <t>キキ</t>
    </rPh>
    <phoneticPr fontId="5"/>
  </si>
  <si>
    <t>その他の製造工業製品</t>
    <phoneticPr fontId="5"/>
  </si>
  <si>
    <t>廃棄物
処理</t>
    <phoneticPr fontId="5"/>
  </si>
  <si>
    <t>金融・
保険</t>
    <phoneticPr fontId="5"/>
  </si>
  <si>
    <t>運輸・
郵便</t>
    <rPh sb="4" eb="6">
      <t>ユウビン</t>
    </rPh>
    <phoneticPr fontId="5"/>
  </si>
  <si>
    <t>教育・
研究</t>
    <phoneticPr fontId="5"/>
  </si>
  <si>
    <t>医療・
福祉</t>
    <rPh sb="4" eb="6">
      <t>フクシ</t>
    </rPh>
    <phoneticPr fontId="5"/>
  </si>
  <si>
    <t>01</t>
  </si>
  <si>
    <t>06</t>
  </si>
  <si>
    <t>11</t>
  </si>
  <si>
    <t>15</t>
  </si>
  <si>
    <t>16</t>
  </si>
  <si>
    <t>20</t>
  </si>
  <si>
    <t>21</t>
  </si>
  <si>
    <t>22</t>
  </si>
  <si>
    <t>プラスチック・ゴム</t>
  </si>
  <si>
    <t>25</t>
  </si>
  <si>
    <t>26</t>
  </si>
  <si>
    <t>27</t>
  </si>
  <si>
    <t>28</t>
  </si>
  <si>
    <t>29</t>
  </si>
  <si>
    <t>30</t>
  </si>
  <si>
    <t>31</t>
  </si>
  <si>
    <t>32</t>
  </si>
  <si>
    <t>33</t>
  </si>
  <si>
    <t>34</t>
  </si>
  <si>
    <t>35</t>
  </si>
  <si>
    <t>39</t>
  </si>
  <si>
    <t>41</t>
  </si>
  <si>
    <t>46</t>
  </si>
  <si>
    <t>47</t>
  </si>
  <si>
    <t>水道</t>
  </si>
  <si>
    <t>48</t>
  </si>
  <si>
    <t>廃棄物処理</t>
  </si>
  <si>
    <t>51</t>
  </si>
  <si>
    <t>53</t>
  </si>
  <si>
    <t>55</t>
  </si>
  <si>
    <t>57</t>
  </si>
  <si>
    <t>59</t>
  </si>
  <si>
    <t>61</t>
  </si>
  <si>
    <t>63</t>
  </si>
  <si>
    <t>64</t>
  </si>
  <si>
    <t>65</t>
  </si>
  <si>
    <t>66</t>
  </si>
  <si>
    <t>67</t>
  </si>
  <si>
    <t>68</t>
  </si>
  <si>
    <t>69</t>
  </si>
  <si>
    <t>はん用機械</t>
  </si>
  <si>
    <t>生産用機械</t>
  </si>
  <si>
    <t>業務用機械</t>
  </si>
  <si>
    <t>経済波及効果入出力計算シート</t>
    <rPh sb="0" eb="2">
      <t>ケイザイ</t>
    </rPh>
    <rPh sb="2" eb="4">
      <t>ハキュウ</t>
    </rPh>
    <rPh sb="4" eb="6">
      <t>コウカ</t>
    </rPh>
    <rPh sb="6" eb="9">
      <t>ニュウシュツリョク</t>
    </rPh>
    <rPh sb="9" eb="11">
      <t>ケイサン</t>
    </rPh>
    <phoneticPr fontId="10"/>
  </si>
  <si>
    <t>一次効果　　　</t>
    <rPh sb="0" eb="2">
      <t>イチジ</t>
    </rPh>
    <rPh sb="2" eb="4">
      <t>コウカ</t>
    </rPh>
    <phoneticPr fontId="5"/>
  </si>
  <si>
    <t>通常
モデル
生産誘発
効果　　
⊿X</t>
    <rPh sb="0" eb="2">
      <t>ツウジョウ</t>
    </rPh>
    <rPh sb="7" eb="9">
      <t>セイサン</t>
    </rPh>
    <rPh sb="9" eb="11">
      <t>ユウハツ</t>
    </rPh>
    <rPh sb="12" eb="14">
      <t>コウカ</t>
    </rPh>
    <phoneticPr fontId="5"/>
  </si>
  <si>
    <t>直接効果</t>
    <rPh sb="0" eb="2">
      <t>チョクセツ</t>
    </rPh>
    <rPh sb="2" eb="4">
      <t>コウカ</t>
    </rPh>
    <phoneticPr fontId="5"/>
  </si>
  <si>
    <t>間接
一次効果</t>
    <rPh sb="0" eb="2">
      <t>カンセツ</t>
    </rPh>
    <rPh sb="3" eb="5">
      <t>イチジ</t>
    </rPh>
    <rPh sb="5" eb="7">
      <t>コウカ</t>
    </rPh>
    <phoneticPr fontId="5"/>
  </si>
  <si>
    <t xml:space="preserve">誘発
雇用者
所得
</t>
    <rPh sb="0" eb="2">
      <t>ユウハツ</t>
    </rPh>
    <rPh sb="3" eb="6">
      <t>コヨウシャ</t>
    </rPh>
    <rPh sb="7" eb="9">
      <t>ショトク</t>
    </rPh>
    <phoneticPr fontId="5"/>
  </si>
  <si>
    <t xml:space="preserve">雇用者
所得率　　　
</t>
    <rPh sb="0" eb="3">
      <t>コヨウシャ</t>
    </rPh>
    <rPh sb="4" eb="6">
      <t>ショトク</t>
    </rPh>
    <rPh sb="6" eb="7">
      <t>リツ</t>
    </rPh>
    <phoneticPr fontId="5"/>
  </si>
  <si>
    <t>誘発
民間消費
⊿C</t>
    <rPh sb="0" eb="2">
      <t>ユウハツ</t>
    </rPh>
    <rPh sb="3" eb="5">
      <t>ミンカン</t>
    </rPh>
    <rPh sb="5" eb="7">
      <t>ショウヒ</t>
    </rPh>
    <phoneticPr fontId="5"/>
  </si>
  <si>
    <t>自給率　　(I-M^)</t>
    <rPh sb="0" eb="3">
      <t>ジキュウリツ</t>
    </rPh>
    <phoneticPr fontId="5"/>
  </si>
  <si>
    <t>100万円
あたりの
就業者数</t>
    <rPh sb="3" eb="5">
      <t>マンエン</t>
    </rPh>
    <rPh sb="11" eb="14">
      <t>シュウギョウシャ</t>
    </rPh>
    <rPh sb="14" eb="15">
      <t>スウ</t>
    </rPh>
    <phoneticPr fontId="12"/>
  </si>
  <si>
    <t>雇用効果</t>
    <rPh sb="0" eb="2">
      <t>コヨウ</t>
    </rPh>
    <rPh sb="2" eb="4">
      <t>コウカ</t>
    </rPh>
    <phoneticPr fontId="12"/>
  </si>
  <si>
    <t>粗付加価値率</t>
    <rPh sb="0" eb="1">
      <t>アラ</t>
    </rPh>
    <rPh sb="1" eb="3">
      <t>フカ</t>
    </rPh>
    <rPh sb="3" eb="5">
      <t>カチ</t>
    </rPh>
    <rPh sb="5" eb="6">
      <t>リツ</t>
    </rPh>
    <phoneticPr fontId="12"/>
  </si>
  <si>
    <t>雇用者所得率</t>
    <rPh sb="0" eb="3">
      <t>コヨウシャ</t>
    </rPh>
    <rPh sb="3" eb="5">
      <t>ショトク</t>
    </rPh>
    <rPh sb="5" eb="6">
      <t>リツ</t>
    </rPh>
    <phoneticPr fontId="12"/>
  </si>
  <si>
    <t>営業余剰
率</t>
    <rPh sb="0" eb="2">
      <t>エイギョウ</t>
    </rPh>
    <rPh sb="2" eb="4">
      <t>ヨジョウ</t>
    </rPh>
    <rPh sb="5" eb="6">
      <t>リツ</t>
    </rPh>
    <phoneticPr fontId="12"/>
  </si>
  <si>
    <t>通常モデル</t>
    <rPh sb="0" eb="2">
      <t>ツウジョウ</t>
    </rPh>
    <phoneticPr fontId="12"/>
  </si>
  <si>
    <t>百万円</t>
    <rPh sb="0" eb="3">
      <t>ヒャクマンエン</t>
    </rPh>
    <phoneticPr fontId="10"/>
  </si>
  <si>
    <t>ｗ</t>
    <phoneticPr fontId="12"/>
  </si>
  <si>
    <t>⊿W=
w・⊿X</t>
    <phoneticPr fontId="12"/>
  </si>
  <si>
    <t>⊿X1+⊿X2</t>
    <phoneticPr fontId="12"/>
  </si>
  <si>
    <t>⊿X1+⊿X2</t>
  </si>
  <si>
    <t>合計</t>
    <rPh sb="0" eb="2">
      <t>ゴウケイ</t>
    </rPh>
    <phoneticPr fontId="12"/>
  </si>
  <si>
    <t>最終需要</t>
    <rPh sb="0" eb="2">
      <t>サイシュウ</t>
    </rPh>
    <rPh sb="2" eb="4">
      <t>ジュヨウ</t>
    </rPh>
    <phoneticPr fontId="12"/>
  </si>
  <si>
    <t>直接効果</t>
    <rPh sb="0" eb="2">
      <t>チョクセツ</t>
    </rPh>
    <rPh sb="2" eb="4">
      <t>コウカ</t>
    </rPh>
    <phoneticPr fontId="12"/>
  </si>
  <si>
    <t>一次効果</t>
    <rPh sb="0" eb="2">
      <t>イチジ</t>
    </rPh>
    <rPh sb="2" eb="4">
      <t>コウカ</t>
    </rPh>
    <phoneticPr fontId="12"/>
  </si>
  <si>
    <t>二次効果</t>
    <rPh sb="0" eb="2">
      <t>ニジ</t>
    </rPh>
    <rPh sb="2" eb="4">
      <t>コウカ</t>
    </rPh>
    <phoneticPr fontId="12"/>
  </si>
  <si>
    <t>経済波及
効果</t>
    <rPh sb="0" eb="2">
      <t>ケイザイ</t>
    </rPh>
    <rPh sb="2" eb="4">
      <t>ハキュウ</t>
    </rPh>
    <rPh sb="5" eb="7">
      <t>コウカ</t>
    </rPh>
    <phoneticPr fontId="12"/>
  </si>
  <si>
    <t>経済効果</t>
    <rPh sb="0" eb="2">
      <t>ケイザイ</t>
    </rPh>
    <rPh sb="2" eb="4">
      <t>コウカ</t>
    </rPh>
    <phoneticPr fontId="12"/>
  </si>
  <si>
    <t>雇用者所得効果</t>
    <rPh sb="0" eb="3">
      <t>コヨウシャ</t>
    </rPh>
    <rPh sb="3" eb="5">
      <t>ショトク</t>
    </rPh>
    <rPh sb="5" eb="7">
      <t>コウカ</t>
    </rPh>
    <phoneticPr fontId="12"/>
  </si>
  <si>
    <t>営業余剰効果</t>
    <rPh sb="0" eb="2">
      <t>エイギョウ</t>
    </rPh>
    <rPh sb="2" eb="4">
      <t>ヨジョウ</t>
    </rPh>
    <rPh sb="4" eb="6">
      <t>コウカ</t>
    </rPh>
    <phoneticPr fontId="12"/>
  </si>
  <si>
    <t>経済波及効果</t>
    <rPh sb="0" eb="2">
      <t>ケイザイ</t>
    </rPh>
    <rPh sb="2" eb="4">
      <t>ハキュウ</t>
    </rPh>
    <rPh sb="4" eb="6">
      <t>コウカ</t>
    </rPh>
    <phoneticPr fontId="12"/>
  </si>
  <si>
    <t>雇用人数　効果</t>
    <rPh sb="0" eb="2">
      <t>コヨウ</t>
    </rPh>
    <rPh sb="2" eb="4">
      <t>ニンズウ</t>
    </rPh>
    <rPh sb="5" eb="7">
      <t>コウカ</t>
    </rPh>
    <phoneticPr fontId="12"/>
  </si>
  <si>
    <t>粗付加価値額効果</t>
    <rPh sb="0" eb="1">
      <t>アラ</t>
    </rPh>
    <rPh sb="1" eb="3">
      <t>フカ</t>
    </rPh>
    <rPh sb="3" eb="5">
      <t>カチ</t>
    </rPh>
    <rPh sb="5" eb="6">
      <t>ガク</t>
    </rPh>
    <rPh sb="6" eb="8">
      <t>コウカ</t>
    </rPh>
    <phoneticPr fontId="12"/>
  </si>
  <si>
    <t>誘発
民間消費計　　　　　　　　　　</t>
    <rPh sb="0" eb="2">
      <t>ユウハツ</t>
    </rPh>
    <rPh sb="3" eb="5">
      <t>ミンカン</t>
    </rPh>
    <rPh sb="5" eb="7">
      <t>ショウヒ</t>
    </rPh>
    <rPh sb="7" eb="8">
      <t>ケイ</t>
    </rPh>
    <phoneticPr fontId="5"/>
  </si>
  <si>
    <t>平均
消費性向</t>
    <rPh sb="0" eb="2">
      <t>ヘイキン</t>
    </rPh>
    <rPh sb="3" eb="5">
      <t>ショウヒ</t>
    </rPh>
    <rPh sb="5" eb="7">
      <t>セイコウ</t>
    </rPh>
    <phoneticPr fontId="10"/>
  </si>
  <si>
    <t>飲食料品</t>
  </si>
  <si>
    <t>電子部品</t>
  </si>
  <si>
    <t>運輸・郵便</t>
  </si>
  <si>
    <t>情報通信</t>
  </si>
  <si>
    <t>医療・福祉</t>
  </si>
  <si>
    <t>間接税（関税・輸入品商品税を除く。）</t>
  </si>
  <si>
    <t>生産者価格</t>
    <rPh sb="0" eb="3">
      <t>セイサンシャ</t>
    </rPh>
    <rPh sb="3" eb="5">
      <t>カカク</t>
    </rPh>
    <phoneticPr fontId="10"/>
  </si>
  <si>
    <t>自給率</t>
    <rPh sb="0" eb="3">
      <t>ジキュウリツ</t>
    </rPh>
    <phoneticPr fontId="10"/>
  </si>
  <si>
    <t>購入者価格</t>
    <rPh sb="0" eb="3">
      <t>コウニュウシャ</t>
    </rPh>
    <rPh sb="3" eb="5">
      <t>カカク</t>
    </rPh>
    <phoneticPr fontId="5"/>
  </si>
  <si>
    <t>最終需要</t>
    <rPh sb="0" eb="2">
      <t>サイシュウ</t>
    </rPh>
    <rPh sb="2" eb="4">
      <t>ジュヨウ</t>
    </rPh>
    <phoneticPr fontId="10"/>
  </si>
  <si>
    <t>⊿X1</t>
    <phoneticPr fontId="12"/>
  </si>
  <si>
    <t>内生化
回数</t>
    <rPh sb="0" eb="2">
      <t>ナイセイ</t>
    </rPh>
    <rPh sb="2" eb="3">
      <t>カ</t>
    </rPh>
    <rPh sb="4" eb="6">
      <t>カイスウ</t>
    </rPh>
    <phoneticPr fontId="10"/>
  </si>
  <si>
    <t>直接効果</t>
    <rPh sb="0" eb="2">
      <t>チョクセツ</t>
    </rPh>
    <rPh sb="2" eb="4">
      <t>コウカ</t>
    </rPh>
    <phoneticPr fontId="10"/>
  </si>
  <si>
    <t>÷</t>
    <phoneticPr fontId="10"/>
  </si>
  <si>
    <t>単位：百万円</t>
    <rPh sb="0" eb="2">
      <t>タンイ</t>
    </rPh>
    <rPh sb="3" eb="5">
      <t>ヒャクマン</t>
    </rPh>
    <rPh sb="5" eb="6">
      <t>エン</t>
    </rPh>
    <phoneticPr fontId="5"/>
  </si>
  <si>
    <t>*</t>
    <phoneticPr fontId="10"/>
  </si>
  <si>
    <t>合計</t>
    <rPh sb="0" eb="2">
      <t>ゴウケイ</t>
    </rPh>
    <phoneticPr fontId="5"/>
  </si>
  <si>
    <t>部門別
生産波及効果</t>
    <rPh sb="0" eb="2">
      <t>ブモン</t>
    </rPh>
    <rPh sb="2" eb="3">
      <t>ベツ</t>
    </rPh>
    <rPh sb="4" eb="6">
      <t>セイサン</t>
    </rPh>
    <rPh sb="6" eb="8">
      <t>ハキュウ</t>
    </rPh>
    <rPh sb="8" eb="10">
      <t>コウカ</t>
    </rPh>
    <phoneticPr fontId="10"/>
  </si>
  <si>
    <t>間接税</t>
    <rPh sb="0" eb="3">
      <t>カンセツゼイ</t>
    </rPh>
    <phoneticPr fontId="5"/>
  </si>
  <si>
    <t>直接税</t>
    <rPh sb="0" eb="3">
      <t>チョクセツゼイ</t>
    </rPh>
    <phoneticPr fontId="5"/>
  </si>
  <si>
    <t>参考（含めない）</t>
    <rPh sb="0" eb="2">
      <t>サンコウ</t>
    </rPh>
    <rPh sb="3" eb="4">
      <t>フク</t>
    </rPh>
    <phoneticPr fontId="5"/>
  </si>
  <si>
    <t>農林漁業</t>
  </si>
  <si>
    <t>プラスチック・ゴム製品</t>
  </si>
  <si>
    <t>情報通信機器</t>
  </si>
  <si>
    <t>他に分類されない会員制団体</t>
  </si>
  <si>
    <t>価格変換表</t>
    <rPh sb="0" eb="2">
      <t>カカク</t>
    </rPh>
    <rPh sb="2" eb="5">
      <t>ヘンカンヒョウ</t>
    </rPh>
    <phoneticPr fontId="10"/>
  </si>
  <si>
    <t>単位：千円</t>
    <rPh sb="0" eb="2">
      <t>タンイ</t>
    </rPh>
    <rPh sb="3" eb="4">
      <t>セン</t>
    </rPh>
    <rPh sb="4" eb="5">
      <t>エン</t>
    </rPh>
    <phoneticPr fontId="5"/>
  </si>
  <si>
    <t>市税収入額</t>
    <rPh sb="0" eb="1">
      <t>シ</t>
    </rPh>
    <rPh sb="1" eb="2">
      <t>ゼイ</t>
    </rPh>
    <rPh sb="2" eb="4">
      <t>シュウニュウ</t>
    </rPh>
    <rPh sb="4" eb="5">
      <t>ガク</t>
    </rPh>
    <phoneticPr fontId="10"/>
  </si>
  <si>
    <t>法人均等割</t>
    <rPh sb="0" eb="5">
      <t>ホウジンキントウワ</t>
    </rPh>
    <phoneticPr fontId="10"/>
  </si>
  <si>
    <t>法人税割</t>
    <rPh sb="0" eb="3">
      <t>ホウジンゼイ</t>
    </rPh>
    <rPh sb="3" eb="4">
      <t>ワリ</t>
    </rPh>
    <phoneticPr fontId="10"/>
  </si>
  <si>
    <t>市町村たばこ税</t>
    <rPh sb="0" eb="3">
      <t>シチョウソン</t>
    </rPh>
    <rPh sb="6" eb="7">
      <t>ゼイ</t>
    </rPh>
    <phoneticPr fontId="10"/>
  </si>
  <si>
    <t>固定資産税</t>
    <rPh sb="0" eb="5">
      <t>コテイシサンゼイ</t>
    </rPh>
    <phoneticPr fontId="10"/>
  </si>
  <si>
    <t>入湯税</t>
    <rPh sb="0" eb="3">
      <t>ニュウトウゼイ</t>
    </rPh>
    <phoneticPr fontId="10"/>
  </si>
  <si>
    <t>軽自動車税</t>
    <rPh sb="0" eb="5">
      <t>ケイジドウシャゼイ</t>
    </rPh>
    <phoneticPr fontId="10"/>
  </si>
  <si>
    <t>事業所税</t>
    <rPh sb="0" eb="3">
      <t>ジギョウショ</t>
    </rPh>
    <rPh sb="3" eb="4">
      <t>ゼイ</t>
    </rPh>
    <phoneticPr fontId="10"/>
  </si>
  <si>
    <t>都市計画税</t>
    <rPh sb="0" eb="5">
      <t>トシケイカクゼイ</t>
    </rPh>
    <phoneticPr fontId="10"/>
  </si>
  <si>
    <t>小計①</t>
    <rPh sb="0" eb="2">
      <t>ショウケイ</t>
    </rPh>
    <phoneticPr fontId="5"/>
  </si>
  <si>
    <t>個人均等割</t>
    <rPh sb="0" eb="2">
      <t>コジン</t>
    </rPh>
    <rPh sb="2" eb="5">
      <t>キントウワ</t>
    </rPh>
    <phoneticPr fontId="10"/>
  </si>
  <si>
    <t>所得割</t>
    <rPh sb="0" eb="3">
      <t>ショトクワリ</t>
    </rPh>
    <phoneticPr fontId="10"/>
  </si>
  <si>
    <t>小計②</t>
    <rPh sb="0" eb="2">
      <t>ショウケイ</t>
    </rPh>
    <phoneticPr fontId="5"/>
  </si>
  <si>
    <t>全税収</t>
    <rPh sb="0" eb="1">
      <t>ゼン</t>
    </rPh>
    <rPh sb="1" eb="3">
      <t>ゼイシュウ</t>
    </rPh>
    <phoneticPr fontId="10"/>
  </si>
  <si>
    <t>パルプ・
紙・木製品</t>
    <phoneticPr fontId="5"/>
  </si>
  <si>
    <t>情報
通信機器</t>
    <rPh sb="0" eb="2">
      <t>ジョウホウ</t>
    </rPh>
    <rPh sb="3" eb="5">
      <t>ツウシン</t>
    </rPh>
    <rPh sb="5" eb="7">
      <t>キキ</t>
    </rPh>
    <phoneticPr fontId="5"/>
  </si>
  <si>
    <t>民間
消費支出</t>
    <phoneticPr fontId="10"/>
  </si>
  <si>
    <t>一般政府
消費支出</t>
    <phoneticPr fontId="10"/>
  </si>
  <si>
    <t>市内総固定資本形成（公的）</t>
    <rPh sb="0" eb="2">
      <t>シナイ</t>
    </rPh>
    <phoneticPr fontId="10"/>
  </si>
  <si>
    <t>市内総固定資本形成（民間）</t>
    <rPh sb="0" eb="2">
      <t>シナイ</t>
    </rPh>
    <phoneticPr fontId="10"/>
  </si>
  <si>
    <t>調整項目</t>
    <rPh sb="0" eb="4">
      <t>チョウセイコウモク</t>
    </rPh>
    <phoneticPr fontId="27"/>
  </si>
  <si>
    <t>市内
最終需要計</t>
    <rPh sb="0" eb="2">
      <t>シナイ</t>
    </rPh>
    <phoneticPr fontId="10"/>
  </si>
  <si>
    <t>市内
需要合計</t>
    <rPh sb="0" eb="2">
      <t>シナイ</t>
    </rPh>
    <phoneticPr fontId="10"/>
  </si>
  <si>
    <t>移輸出合計</t>
    <rPh sb="0" eb="3">
      <t>イユシュツ</t>
    </rPh>
    <rPh sb="3" eb="5">
      <t>ゴウケイ</t>
    </rPh>
    <phoneticPr fontId="27"/>
  </si>
  <si>
    <t>輸入</t>
    <phoneticPr fontId="10"/>
  </si>
  <si>
    <t>移入</t>
    <phoneticPr fontId="10"/>
  </si>
  <si>
    <t>移輸入合計</t>
    <phoneticPr fontId="5"/>
  </si>
  <si>
    <t>市内生産額</t>
    <rPh sb="0" eb="1">
      <t>シ</t>
    </rPh>
    <phoneticPr fontId="10"/>
  </si>
  <si>
    <t>71</t>
    <phoneticPr fontId="5"/>
  </si>
  <si>
    <t>91</t>
    <phoneticPr fontId="5"/>
  </si>
  <si>
    <t>92</t>
    <phoneticPr fontId="5"/>
  </si>
  <si>
    <t>93</t>
    <phoneticPr fontId="5"/>
  </si>
  <si>
    <t>94</t>
    <phoneticPr fontId="5"/>
  </si>
  <si>
    <t>95</t>
    <phoneticPr fontId="5"/>
  </si>
  <si>
    <t>96</t>
    <phoneticPr fontId="5"/>
  </si>
  <si>
    <t>97</t>
    <phoneticPr fontId="5"/>
  </si>
  <si>
    <t>営業余剰率</t>
    <rPh sb="0" eb="2">
      <t>エイギョウ</t>
    </rPh>
    <rPh sb="2" eb="4">
      <t>ヨジョウ</t>
    </rPh>
    <rPh sb="4" eb="5">
      <t>リツ</t>
    </rPh>
    <phoneticPr fontId="12"/>
  </si>
  <si>
    <t>▲→0</t>
    <phoneticPr fontId="5"/>
  </si>
  <si>
    <t>営業余剰
補正</t>
    <rPh sb="0" eb="4">
      <t>エイギョウヨジョウ</t>
    </rPh>
    <rPh sb="5" eb="7">
      <t>ホセイ</t>
    </rPh>
    <phoneticPr fontId="5"/>
  </si>
  <si>
    <t>間接税
補正</t>
    <rPh sb="0" eb="3">
      <t>カンセツゼイ</t>
    </rPh>
    <rPh sb="4" eb="6">
      <t>ホセイ</t>
    </rPh>
    <phoneticPr fontId="5"/>
  </si>
  <si>
    <t>内生化モデル</t>
    <rPh sb="0" eb="3">
      <t>ナイセイカ</t>
    </rPh>
    <phoneticPr fontId="12"/>
  </si>
  <si>
    <t>内生化
モデル</t>
    <rPh sb="0" eb="3">
      <t>ナイセイカ</t>
    </rPh>
    <phoneticPr fontId="12"/>
  </si>
  <si>
    <t>間接効果（一次効果）</t>
    <rPh sb="0" eb="4">
      <t>カンセツコウカ</t>
    </rPh>
    <rPh sb="5" eb="7">
      <t>イチジ</t>
    </rPh>
    <rPh sb="7" eb="9">
      <t>コウカ</t>
    </rPh>
    <phoneticPr fontId="12"/>
  </si>
  <si>
    <t>間接効果（二次効果）</t>
    <rPh sb="0" eb="4">
      <t>カンセツコウカ</t>
    </rPh>
    <rPh sb="5" eb="7">
      <t>ニジ</t>
    </rPh>
    <rPh sb="7" eb="9">
      <t>コウカ</t>
    </rPh>
    <phoneticPr fontId="12"/>
  </si>
  <si>
    <t>百万円</t>
    <rPh sb="0" eb="3">
      <t>ヒャクマンエン</t>
    </rPh>
    <phoneticPr fontId="10"/>
  </si>
  <si>
    <t>人</t>
    <rPh sb="0" eb="1">
      <t>ニン</t>
    </rPh>
    <phoneticPr fontId="10"/>
  </si>
  <si>
    <t>雇用者誘発人数</t>
    <rPh sb="0" eb="2">
      <t>コヨウ</t>
    </rPh>
    <rPh sb="2" eb="3">
      <t>シャ</t>
    </rPh>
    <rPh sb="3" eb="7">
      <t>ユウハツニンスウ</t>
    </rPh>
    <phoneticPr fontId="12"/>
  </si>
  <si>
    <t>市内総生産への寄与</t>
    <rPh sb="0" eb="2">
      <t>シナイ</t>
    </rPh>
    <rPh sb="2" eb="5">
      <t>ソウセイサン</t>
    </rPh>
    <rPh sb="7" eb="9">
      <t>キヨ</t>
    </rPh>
    <phoneticPr fontId="12"/>
  </si>
  <si>
    <t>％</t>
    <phoneticPr fontId="10"/>
  </si>
  <si>
    <t>最終需要</t>
    <rPh sb="0" eb="4">
      <t>サイシュウジュヨウ</t>
    </rPh>
    <phoneticPr fontId="12"/>
  </si>
  <si>
    <t>①</t>
    <phoneticPr fontId="10"/>
  </si>
  <si>
    <t>②</t>
    <phoneticPr fontId="10"/>
  </si>
  <si>
    <t>雇用者所得の誘発額</t>
    <rPh sb="0" eb="3">
      <t>コヨウシャ</t>
    </rPh>
    <rPh sb="3" eb="5">
      <t>ショトク</t>
    </rPh>
    <rPh sb="6" eb="8">
      <t>ユウハツ</t>
    </rPh>
    <rPh sb="8" eb="9">
      <t>ガク</t>
    </rPh>
    <phoneticPr fontId="12"/>
  </si>
  <si>
    <t>粗付加価値の誘発額</t>
    <rPh sb="0" eb="1">
      <t>アラ</t>
    </rPh>
    <rPh sb="1" eb="3">
      <t>フカ</t>
    </rPh>
    <rPh sb="3" eb="5">
      <t>カチ</t>
    </rPh>
    <rPh sb="6" eb="9">
      <t>ユウハツガク</t>
    </rPh>
    <phoneticPr fontId="12"/>
  </si>
  <si>
    <t>営業余剰の誘発額</t>
    <rPh sb="0" eb="2">
      <t>エイギョウ</t>
    </rPh>
    <rPh sb="2" eb="4">
      <t>ヨジョウ</t>
    </rPh>
    <rPh sb="5" eb="8">
      <t>ユウハツガク</t>
    </rPh>
    <phoneticPr fontId="12"/>
  </si>
  <si>
    <t>浜松市の税収効果</t>
    <rPh sb="0" eb="3">
      <t>ハママツシ</t>
    </rPh>
    <rPh sb="4" eb="8">
      <t>ゼイシュウコウカ</t>
    </rPh>
    <phoneticPr fontId="12"/>
  </si>
  <si>
    <t>購入費用総額</t>
    <rPh sb="0" eb="6">
      <t>コウニュウヒヨウソウガク</t>
    </rPh>
    <phoneticPr fontId="10"/>
  </si>
  <si>
    <t>給与の発生や増加</t>
    <rPh sb="0" eb="2">
      <t>キュウヨ</t>
    </rPh>
    <rPh sb="3" eb="5">
      <t>ハッセイ</t>
    </rPh>
    <rPh sb="6" eb="8">
      <t>ゾウカ</t>
    </rPh>
    <phoneticPr fontId="10"/>
  </si>
  <si>
    <t>粗利の誘発額</t>
    <rPh sb="0" eb="2">
      <t>アラリ</t>
    </rPh>
    <rPh sb="3" eb="6">
      <t>ユウハツガク</t>
    </rPh>
    <phoneticPr fontId="10"/>
  </si>
  <si>
    <t>法人における概ね当期利益の増加額</t>
    <rPh sb="0" eb="2">
      <t>ホウジン</t>
    </rPh>
    <rPh sb="6" eb="7">
      <t>オオム</t>
    </rPh>
    <rPh sb="8" eb="12">
      <t>トウキリエキ</t>
    </rPh>
    <rPh sb="13" eb="15">
      <t>ゾウカ</t>
    </rPh>
    <rPh sb="15" eb="16">
      <t>ガク</t>
    </rPh>
    <phoneticPr fontId="10"/>
  </si>
  <si>
    <t>浜松市税の税収効果</t>
    <rPh sb="0" eb="3">
      <t>ハママツシ</t>
    </rPh>
    <rPh sb="3" eb="4">
      <t>ゼイ</t>
    </rPh>
    <rPh sb="5" eb="9">
      <t>ゼイシュウコウカ</t>
    </rPh>
    <phoneticPr fontId="10"/>
  </si>
  <si>
    <t>雇用者数
有給社員数のみ</t>
    <rPh sb="0" eb="3">
      <t>コヨウシャ</t>
    </rPh>
    <rPh sb="3" eb="4">
      <t>スウ</t>
    </rPh>
    <rPh sb="5" eb="7">
      <t>ユウキュウ</t>
    </rPh>
    <rPh sb="7" eb="10">
      <t>シャインスウ</t>
    </rPh>
    <phoneticPr fontId="12"/>
  </si>
  <si>
    <t>１ 入力の説明</t>
    <rPh sb="2" eb="4">
      <t>ニュウリョク</t>
    </rPh>
    <rPh sb="5" eb="7">
      <t>セツメイ</t>
    </rPh>
    <phoneticPr fontId="10"/>
  </si>
  <si>
    <t>今回のイベントでの市内観光客数を入力してください</t>
    <rPh sb="0" eb="2">
      <t>コンカイ</t>
    </rPh>
    <rPh sb="9" eb="11">
      <t>シナイ</t>
    </rPh>
    <rPh sb="11" eb="15">
      <t>カンコウキャクスウ</t>
    </rPh>
    <rPh sb="16" eb="18">
      <t>ニュウリョク</t>
    </rPh>
    <phoneticPr fontId="10"/>
  </si>
  <si>
    <t>観光客数</t>
    <rPh sb="0" eb="4">
      <t>カンコウキャクスウ</t>
    </rPh>
    <phoneticPr fontId="30"/>
  </si>
  <si>
    <t>人</t>
    <rPh sb="0" eb="1">
      <t>ニン</t>
    </rPh>
    <phoneticPr fontId="30"/>
  </si>
  <si>
    <t>日帰り</t>
    <rPh sb="0" eb="2">
      <t>ヒガエ</t>
    </rPh>
    <phoneticPr fontId="30"/>
  </si>
  <si>
    <t>宿泊</t>
    <rPh sb="0" eb="2">
      <t>シュクハク</t>
    </rPh>
    <phoneticPr fontId="30"/>
  </si>
  <si>
    <t>２ 結果</t>
    <rPh sb="2" eb="4">
      <t>ケッカ</t>
    </rPh>
    <phoneticPr fontId="10"/>
  </si>
  <si>
    <t>消費総額計算ｼｰﾄ</t>
    <rPh sb="0" eb="4">
      <t>ショウヒソウガク</t>
    </rPh>
    <rPh sb="4" eb="6">
      <t>ケイサン</t>
    </rPh>
    <phoneticPr fontId="30"/>
  </si>
  <si>
    <t>①</t>
    <phoneticPr fontId="30"/>
  </si>
  <si>
    <t>％</t>
    <phoneticPr fontId="30"/>
  </si>
  <si>
    <t>デフォルト</t>
    <phoneticPr fontId="30"/>
  </si>
  <si>
    <t>日帰り</t>
  </si>
  <si>
    <t>→</t>
    <phoneticPr fontId="30"/>
  </si>
  <si>
    <t>浜松市内に
宿泊</t>
  </si>
  <si>
    <t>浜松市以外の
静岡県内に宿泊</t>
  </si>
  <si>
    <t>静岡県外の
宿泊地に宿泊</t>
  </si>
  <si>
    <t>②</t>
    <phoneticPr fontId="30"/>
  </si>
  <si>
    <t>単位：円</t>
    <rPh sb="0" eb="2">
      <t>タンイ</t>
    </rPh>
    <rPh sb="3" eb="4">
      <t>エン</t>
    </rPh>
    <phoneticPr fontId="30"/>
  </si>
  <si>
    <t>旅行日程</t>
    <rPh sb="0" eb="2">
      <t>リョコウ</t>
    </rPh>
    <rPh sb="2" eb="4">
      <t>ニッテイ</t>
    </rPh>
    <phoneticPr fontId="30"/>
  </si>
  <si>
    <t>交通費</t>
    <rPh sb="0" eb="3">
      <t>コウツウヒ</t>
    </rPh>
    <phoneticPr fontId="30"/>
  </si>
  <si>
    <t>飲食費</t>
    <rPh sb="0" eb="3">
      <t>インショクヒ</t>
    </rPh>
    <phoneticPr fontId="30"/>
  </si>
  <si>
    <t>宿泊費</t>
    <rPh sb="0" eb="3">
      <t>シュクハクヒ</t>
    </rPh>
    <phoneticPr fontId="30"/>
  </si>
  <si>
    <t>土産代</t>
    <rPh sb="0" eb="2">
      <t>ミヤゲ</t>
    </rPh>
    <rPh sb="2" eb="3">
      <t>ダイ</t>
    </rPh>
    <phoneticPr fontId="30"/>
  </si>
  <si>
    <t>その他</t>
    <rPh sb="2" eb="3">
      <t>タ</t>
    </rPh>
    <phoneticPr fontId="30"/>
  </si>
  <si>
    <t>合計</t>
    <rPh sb="0" eb="2">
      <t>ゴウケイ</t>
    </rPh>
    <phoneticPr fontId="30"/>
  </si>
  <si>
    <t>市内宿泊</t>
    <rPh sb="0" eb="2">
      <t>シナイ</t>
    </rPh>
    <rPh sb="2" eb="4">
      <t>シュクハク</t>
    </rPh>
    <phoneticPr fontId="30"/>
  </si>
  <si>
    <t>③</t>
    <phoneticPr fontId="30"/>
  </si>
  <si>
    <t>今回の観光イベントによる観光客数</t>
    <rPh sb="0" eb="2">
      <t>コンカイ</t>
    </rPh>
    <rPh sb="3" eb="5">
      <t>カンコウ</t>
    </rPh>
    <rPh sb="12" eb="16">
      <t>カンコウキャクスウ</t>
    </rPh>
    <phoneticPr fontId="30"/>
  </si>
  <si>
    <t>④</t>
    <phoneticPr fontId="30"/>
  </si>
  <si>
    <t>⑤</t>
    <phoneticPr fontId="30"/>
  </si>
  <si>
    <t>単位：百万円</t>
    <rPh sb="0" eb="2">
      <t>タンイ</t>
    </rPh>
    <rPh sb="3" eb="5">
      <t>ヒャクマン</t>
    </rPh>
    <rPh sb="5" eb="6">
      <t>エン</t>
    </rPh>
    <phoneticPr fontId="30"/>
  </si>
  <si>
    <t>⑥</t>
    <phoneticPr fontId="30"/>
  </si>
  <si>
    <t>百万円</t>
  </si>
  <si>
    <t>宿泊費</t>
  </si>
  <si>
    <t>食事</t>
  </si>
  <si>
    <t>買物等</t>
  </si>
  <si>
    <t>交通費</t>
  </si>
  <si>
    <t>観光消費増加額</t>
    <rPh sb="0" eb="4">
      <t>カンコウショウヒ</t>
    </rPh>
    <rPh sb="4" eb="7">
      <t>ゾウカガク</t>
    </rPh>
    <phoneticPr fontId="30"/>
  </si>
  <si>
    <t>振り分け後の業種</t>
    <rPh sb="0" eb="1">
      <t>フ</t>
    </rPh>
    <rPh sb="2" eb="3">
      <t>ワ</t>
    </rPh>
    <rPh sb="4" eb="5">
      <t>ゴ</t>
    </rPh>
    <rPh sb="6" eb="8">
      <t>ギョウシュ</t>
    </rPh>
    <phoneticPr fontId="30"/>
  </si>
  <si>
    <t>個人
サービス</t>
    <rPh sb="0" eb="2">
      <t>コジン</t>
    </rPh>
    <phoneticPr fontId="30"/>
  </si>
  <si>
    <t>運輸</t>
    <rPh sb="0" eb="2">
      <t>ウンユ</t>
    </rPh>
    <phoneticPr fontId="30"/>
  </si>
  <si>
    <t>別シート</t>
    <rPh sb="0" eb="1">
      <t>ベツ</t>
    </rPh>
    <phoneticPr fontId="30"/>
  </si>
  <si>
    <t>百万円</t>
    <rPh sb="0" eb="3">
      <t>ヒャクマンエン</t>
    </rPh>
    <phoneticPr fontId="30"/>
  </si>
  <si>
    <t>費目</t>
    <rPh sb="0" eb="2">
      <t>ヒモク</t>
    </rPh>
    <phoneticPr fontId="30"/>
  </si>
  <si>
    <t>品目</t>
    <rPh sb="0" eb="2">
      <t>ヒンモク</t>
    </rPh>
    <phoneticPr fontId="30"/>
  </si>
  <si>
    <t>部門名</t>
    <rPh sb="0" eb="3">
      <t>ブモンメイ</t>
    </rPh>
    <phoneticPr fontId="30"/>
  </si>
  <si>
    <t>県内産の
財・サービス</t>
    <rPh sb="0" eb="3">
      <t>ケンナイサン</t>
    </rPh>
    <rPh sb="5" eb="6">
      <t>ザイ</t>
    </rPh>
    <phoneticPr fontId="30"/>
  </si>
  <si>
    <t>生産地不明の
財・サービス</t>
    <rPh sb="0" eb="5">
      <t>セイサンチフメイ</t>
    </rPh>
    <rPh sb="7" eb="8">
      <t>ザイ</t>
    </rPh>
    <phoneticPr fontId="30"/>
  </si>
  <si>
    <t>割合（％）</t>
    <rPh sb="0" eb="2">
      <t>ワリアイ</t>
    </rPh>
    <phoneticPr fontId="30"/>
  </si>
  <si>
    <t>計</t>
    <rPh sb="0" eb="1">
      <t>ケイ</t>
    </rPh>
    <phoneticPr fontId="30"/>
  </si>
  <si>
    <t>37部門に変換</t>
    <rPh sb="2" eb="4">
      <t>ブモン</t>
    </rPh>
    <rPh sb="5" eb="7">
      <t>ヘンカン</t>
    </rPh>
    <phoneticPr fontId="30"/>
  </si>
  <si>
    <t>１　新幹線</t>
    <rPh sb="2" eb="5">
      <t>シンカンセン</t>
    </rPh>
    <phoneticPr fontId="30"/>
  </si>
  <si>
    <t>25　運輸</t>
    <rPh sb="3" eb="5">
      <t>ウンユ</t>
    </rPh>
    <phoneticPr fontId="30"/>
  </si>
  <si>
    <t>農林水産業</t>
    <rPh sb="0" eb="5">
      <t>ノウリンスイサンギョウ</t>
    </rPh>
    <phoneticPr fontId="30"/>
  </si>
  <si>
    <t>２　鉄道（新幹線除く）</t>
    <rPh sb="2" eb="4">
      <t>テツドウ</t>
    </rPh>
    <rPh sb="5" eb="9">
      <t>シンカンセンノゾ</t>
    </rPh>
    <phoneticPr fontId="30"/>
  </si>
  <si>
    <t>鉱業</t>
    <rPh sb="0" eb="2">
      <t>コウギョウ</t>
    </rPh>
    <phoneticPr fontId="30"/>
  </si>
  <si>
    <t>３　バス</t>
    <phoneticPr fontId="30"/>
  </si>
  <si>
    <t>飲食料品</t>
    <rPh sb="0" eb="4">
      <t>インショクリョウヒン</t>
    </rPh>
    <phoneticPr fontId="30"/>
  </si>
  <si>
    <t>４　タクシー・ハイヤー</t>
    <phoneticPr fontId="30"/>
  </si>
  <si>
    <t>繊維製品</t>
    <rPh sb="0" eb="4">
      <t>センイセイヒン</t>
    </rPh>
    <phoneticPr fontId="30"/>
  </si>
  <si>
    <t>５　船舶</t>
    <rPh sb="2" eb="4">
      <t>センパク</t>
    </rPh>
    <phoneticPr fontId="30"/>
  </si>
  <si>
    <t>パルプ・紙・木製品</t>
    <rPh sb="4" eb="5">
      <t>カミ</t>
    </rPh>
    <rPh sb="6" eb="9">
      <t>モクセイヒン</t>
    </rPh>
    <phoneticPr fontId="30"/>
  </si>
  <si>
    <t>６　レンタカー</t>
    <phoneticPr fontId="30"/>
  </si>
  <si>
    <t>化学製品</t>
    <rPh sb="0" eb="4">
      <t>カガクセイヒン</t>
    </rPh>
    <phoneticPr fontId="30"/>
  </si>
  <si>
    <t>７　ガソリン</t>
    <phoneticPr fontId="30"/>
  </si>
  <si>
    <t>石油・石炭製品</t>
    <rPh sb="0" eb="2">
      <t>セキユ</t>
    </rPh>
    <rPh sb="3" eb="5">
      <t>セキタン</t>
    </rPh>
    <rPh sb="5" eb="7">
      <t>セイヒン</t>
    </rPh>
    <phoneticPr fontId="30"/>
  </si>
  <si>
    <t>８　駐車場・有料道路</t>
    <rPh sb="2" eb="5">
      <t>チュウシャジョウ</t>
    </rPh>
    <rPh sb="6" eb="10">
      <t>ユウリョウドウロ</t>
    </rPh>
    <phoneticPr fontId="30"/>
  </si>
  <si>
    <t>小計</t>
    <rPh sb="0" eb="2">
      <t>ショウケイ</t>
    </rPh>
    <phoneticPr fontId="30"/>
  </si>
  <si>
    <t>窯業・土石製品</t>
    <rPh sb="0" eb="2">
      <t>ヨウギョウ</t>
    </rPh>
    <rPh sb="3" eb="7">
      <t>ドセキセイヒン</t>
    </rPh>
    <phoneticPr fontId="30"/>
  </si>
  <si>
    <t>宿泊
飲食費</t>
    <rPh sb="0" eb="2">
      <t>シュクハク</t>
    </rPh>
    <rPh sb="3" eb="6">
      <t>インショクヒ</t>
    </rPh>
    <phoneticPr fontId="30"/>
  </si>
  <si>
    <t>９　宿泊費（※県内分）</t>
    <rPh sb="2" eb="5">
      <t>シュクハクヒ</t>
    </rPh>
    <rPh sb="7" eb="10">
      <t>ケンナイブン</t>
    </rPh>
    <phoneticPr fontId="30"/>
  </si>
  <si>
    <t>32　対個人サービス</t>
    <rPh sb="3" eb="4">
      <t>タイ</t>
    </rPh>
    <rPh sb="4" eb="6">
      <t>コジン</t>
    </rPh>
    <phoneticPr fontId="30"/>
  </si>
  <si>
    <t>宿泊・
飲食費</t>
    <rPh sb="0" eb="2">
      <t>シュクハク</t>
    </rPh>
    <rPh sb="4" eb="7">
      <t>インショクヒ</t>
    </rPh>
    <phoneticPr fontId="30"/>
  </si>
  <si>
    <t>鉄鋼</t>
    <rPh sb="0" eb="2">
      <t>テッコウ</t>
    </rPh>
    <phoneticPr fontId="30"/>
  </si>
  <si>
    <t>10　食事・喫茶・飲酒代</t>
    <rPh sb="3" eb="5">
      <t>ショクジ</t>
    </rPh>
    <rPh sb="6" eb="8">
      <t>キッサ</t>
    </rPh>
    <rPh sb="9" eb="12">
      <t>インシュダイ</t>
    </rPh>
    <phoneticPr fontId="30"/>
  </si>
  <si>
    <t>非鉄金属</t>
    <rPh sb="0" eb="4">
      <t>ヒテツキンゾク</t>
    </rPh>
    <phoneticPr fontId="30"/>
  </si>
  <si>
    <t>金属製品</t>
    <rPh sb="0" eb="4">
      <t>キンゾクセイヒン</t>
    </rPh>
    <phoneticPr fontId="30"/>
  </si>
  <si>
    <t>食品類</t>
    <rPh sb="0" eb="3">
      <t>ショクヒンルイ</t>
    </rPh>
    <phoneticPr fontId="30"/>
  </si>
  <si>
    <t>11　生鮮農作物</t>
    <rPh sb="3" eb="8">
      <t>セイセンノウサクモツ</t>
    </rPh>
    <phoneticPr fontId="30"/>
  </si>
  <si>
    <t>01　農林水産業</t>
    <rPh sb="3" eb="8">
      <t>ノウリンスイサンギョウ</t>
    </rPh>
    <phoneticPr fontId="30"/>
  </si>
  <si>
    <t>飲食</t>
    <rPh sb="0" eb="2">
      <t>インショク</t>
    </rPh>
    <phoneticPr fontId="30"/>
  </si>
  <si>
    <t>12　農産加工品</t>
    <rPh sb="3" eb="8">
      <t>ノウサンカコウヒン</t>
    </rPh>
    <phoneticPr fontId="30"/>
  </si>
  <si>
    <t>03　飲食料品</t>
    <rPh sb="3" eb="7">
      <t>インショクリョウヒン</t>
    </rPh>
    <phoneticPr fontId="30"/>
  </si>
  <si>
    <t>買い物</t>
    <rPh sb="0" eb="1">
      <t>カ</t>
    </rPh>
    <rPh sb="2" eb="3">
      <t>モノ</t>
    </rPh>
    <phoneticPr fontId="30"/>
  </si>
  <si>
    <t>13　生鮮魚介類</t>
    <rPh sb="3" eb="5">
      <t>セイセン</t>
    </rPh>
    <rPh sb="5" eb="8">
      <t>ギョカイルイ</t>
    </rPh>
    <phoneticPr fontId="30"/>
  </si>
  <si>
    <t>14　水産加工品</t>
    <rPh sb="3" eb="8">
      <t>スイサンカコウヒン</t>
    </rPh>
    <phoneticPr fontId="30"/>
  </si>
  <si>
    <t>電子部品</t>
    <rPh sb="0" eb="4">
      <t>デンシブヒン</t>
    </rPh>
    <phoneticPr fontId="30"/>
  </si>
  <si>
    <t>15　その他食品類</t>
    <rPh sb="5" eb="6">
      <t>タ</t>
    </rPh>
    <rPh sb="6" eb="9">
      <t>ショクヒンルイ</t>
    </rPh>
    <phoneticPr fontId="30"/>
  </si>
  <si>
    <t>電気機械</t>
    <rPh sb="0" eb="4">
      <t>デンキキカイ</t>
    </rPh>
    <phoneticPr fontId="30"/>
  </si>
  <si>
    <t>16　茶・飲料・酒・タバコ</t>
    <rPh sb="3" eb="4">
      <t>チャ</t>
    </rPh>
    <rPh sb="5" eb="7">
      <t>インリョウ</t>
    </rPh>
    <rPh sb="8" eb="9">
      <t>サケ</t>
    </rPh>
    <phoneticPr fontId="30"/>
  </si>
  <si>
    <t>情報・通信機器</t>
    <rPh sb="0" eb="2">
      <t>ジョウホウ</t>
    </rPh>
    <rPh sb="3" eb="7">
      <t>ツウシンキキ</t>
    </rPh>
    <phoneticPr fontId="30"/>
  </si>
  <si>
    <t>土産・
雑貨類</t>
    <rPh sb="0" eb="2">
      <t>ミヤゲ</t>
    </rPh>
    <rPh sb="4" eb="7">
      <t>ザッカルイ</t>
    </rPh>
    <phoneticPr fontId="30"/>
  </si>
  <si>
    <t>17　繊維製品</t>
    <rPh sb="3" eb="7">
      <t>センイセイヒン</t>
    </rPh>
    <phoneticPr fontId="30"/>
  </si>
  <si>
    <t>04　繊維製品</t>
    <rPh sb="3" eb="7">
      <t>センイセイヒン</t>
    </rPh>
    <phoneticPr fontId="30"/>
  </si>
  <si>
    <t>輸送機械</t>
    <rPh sb="0" eb="4">
      <t>ユソウキカイ</t>
    </rPh>
    <phoneticPr fontId="30"/>
  </si>
  <si>
    <t>18　靴・かばん類</t>
    <rPh sb="3" eb="4">
      <t>クツ</t>
    </rPh>
    <rPh sb="8" eb="9">
      <t>ルイ</t>
    </rPh>
    <phoneticPr fontId="30"/>
  </si>
  <si>
    <t>18　その他の製造工業製品</t>
    <rPh sb="5" eb="6">
      <t>タ</t>
    </rPh>
    <rPh sb="7" eb="9">
      <t>セイゾウ</t>
    </rPh>
    <rPh sb="9" eb="13">
      <t>コウギョウセイヒン</t>
    </rPh>
    <phoneticPr fontId="30"/>
  </si>
  <si>
    <t>その他の製造工業製品</t>
    <rPh sb="2" eb="3">
      <t>タ</t>
    </rPh>
    <rPh sb="4" eb="10">
      <t>セイゾウコウギョウセイヒン</t>
    </rPh>
    <phoneticPr fontId="30"/>
  </si>
  <si>
    <t>19　陶磁器・ガラス製品</t>
    <rPh sb="3" eb="6">
      <t>トウジキ</t>
    </rPh>
    <rPh sb="10" eb="12">
      <t>セイヒン</t>
    </rPh>
    <phoneticPr fontId="30"/>
  </si>
  <si>
    <t>08　窯業・土石製品</t>
    <rPh sb="3" eb="5">
      <t>ヨウギョウ</t>
    </rPh>
    <rPh sb="6" eb="10">
      <t>ドセキセイヒン</t>
    </rPh>
    <phoneticPr fontId="30"/>
  </si>
  <si>
    <t>建設</t>
    <rPh sb="0" eb="2">
      <t>ケンセツ</t>
    </rPh>
    <phoneticPr fontId="30"/>
  </si>
  <si>
    <t>20　絵はがき・本・雑誌類</t>
    <rPh sb="3" eb="4">
      <t>エ</t>
    </rPh>
    <rPh sb="8" eb="9">
      <t>ホン</t>
    </rPh>
    <rPh sb="10" eb="13">
      <t>ザッシルイ</t>
    </rPh>
    <phoneticPr fontId="30"/>
  </si>
  <si>
    <t>05　パルプ・紙・木製品</t>
    <rPh sb="7" eb="8">
      <t>カミ</t>
    </rPh>
    <rPh sb="9" eb="12">
      <t>モクセイヒン</t>
    </rPh>
    <phoneticPr fontId="30"/>
  </si>
  <si>
    <t>電力・ガス・熱供給業</t>
    <rPh sb="0" eb="2">
      <t>デンリョク</t>
    </rPh>
    <rPh sb="6" eb="10">
      <t>ネツキョウキュウギョウ</t>
    </rPh>
    <phoneticPr fontId="30"/>
  </si>
  <si>
    <t>21　木製品・紙製品など</t>
    <rPh sb="3" eb="6">
      <t>モクセイヒン</t>
    </rPh>
    <rPh sb="7" eb="10">
      <t>カミセイヒン</t>
    </rPh>
    <phoneticPr fontId="30"/>
  </si>
  <si>
    <t>水道</t>
    <rPh sb="0" eb="2">
      <t>スイドウ</t>
    </rPh>
    <phoneticPr fontId="30"/>
  </si>
  <si>
    <t>22　その他雑貨類</t>
    <rPh sb="5" eb="6">
      <t>タ</t>
    </rPh>
    <rPh sb="6" eb="9">
      <t>ザッカルイ</t>
    </rPh>
    <phoneticPr fontId="30"/>
  </si>
  <si>
    <t>廃棄物処理</t>
    <phoneticPr fontId="30"/>
  </si>
  <si>
    <t>日用品類</t>
    <rPh sb="0" eb="4">
      <t>ニチヨウヒンルイ</t>
    </rPh>
    <phoneticPr fontId="30"/>
  </si>
  <si>
    <t>23　薬・化粧品・歯磨き</t>
    <rPh sb="3" eb="4">
      <t>クスリ</t>
    </rPh>
    <rPh sb="5" eb="8">
      <t>ケショウヒン</t>
    </rPh>
    <rPh sb="9" eb="11">
      <t>ハミガ</t>
    </rPh>
    <phoneticPr fontId="30"/>
  </si>
  <si>
    <t>06　化学製品</t>
    <rPh sb="3" eb="7">
      <t>カガクセイヒン</t>
    </rPh>
    <phoneticPr fontId="30"/>
  </si>
  <si>
    <t>商業</t>
    <rPh sb="0" eb="2">
      <t>ショウギョウ</t>
    </rPh>
    <phoneticPr fontId="30"/>
  </si>
  <si>
    <t>24　フィルム</t>
    <phoneticPr fontId="30"/>
  </si>
  <si>
    <t>金融・保険</t>
    <rPh sb="0" eb="2">
      <t>キンユウ</t>
    </rPh>
    <rPh sb="3" eb="5">
      <t>ホケン</t>
    </rPh>
    <phoneticPr fontId="30"/>
  </si>
  <si>
    <t>25　電気製品・電池</t>
    <rPh sb="3" eb="7">
      <t>デンキセイヒン</t>
    </rPh>
    <rPh sb="8" eb="10">
      <t>デンチ</t>
    </rPh>
    <phoneticPr fontId="30"/>
  </si>
  <si>
    <t>13　電気製品</t>
    <rPh sb="3" eb="7">
      <t>デンキセイヒン</t>
    </rPh>
    <phoneticPr fontId="30"/>
  </si>
  <si>
    <t>不動産</t>
    <rPh sb="0" eb="3">
      <t>フドウサン</t>
    </rPh>
    <phoneticPr fontId="30"/>
  </si>
  <si>
    <t>26　カメラ・時計・メガネ</t>
    <rPh sb="7" eb="9">
      <t>トケイ</t>
    </rPh>
    <phoneticPr fontId="30"/>
  </si>
  <si>
    <t>17　精密機械</t>
    <rPh sb="3" eb="7">
      <t>セイミツキカイ</t>
    </rPh>
    <phoneticPr fontId="30"/>
  </si>
  <si>
    <t>運輸・郵便</t>
    <rPh sb="0" eb="2">
      <t>ウンユ</t>
    </rPh>
    <rPh sb="3" eb="5">
      <t>ユウビン</t>
    </rPh>
    <phoneticPr fontId="30"/>
  </si>
  <si>
    <t>27　文具・その他</t>
    <rPh sb="3" eb="5">
      <t>ブング</t>
    </rPh>
    <rPh sb="8" eb="9">
      <t>タ</t>
    </rPh>
    <phoneticPr fontId="30"/>
  </si>
  <si>
    <t>情報通信</t>
    <rPh sb="0" eb="4">
      <t>ジョウホウツウシン</t>
    </rPh>
    <phoneticPr fontId="30"/>
  </si>
  <si>
    <t>入場料・
施設利用料</t>
    <rPh sb="0" eb="3">
      <t>ニュウジョウリョウ</t>
    </rPh>
    <rPh sb="5" eb="10">
      <t>シセツリヨウリョウ</t>
    </rPh>
    <phoneticPr fontId="30"/>
  </si>
  <si>
    <t>28　立寄り温泉・エステ</t>
    <rPh sb="3" eb="5">
      <t>タチヨ</t>
    </rPh>
    <rPh sb="6" eb="8">
      <t>オンセン</t>
    </rPh>
    <phoneticPr fontId="30"/>
  </si>
  <si>
    <t>公務</t>
    <rPh sb="0" eb="2">
      <t>コウム</t>
    </rPh>
    <phoneticPr fontId="30"/>
  </si>
  <si>
    <t>29　レジャーランドなど</t>
    <phoneticPr fontId="30"/>
  </si>
  <si>
    <t>教育・研究</t>
    <rPh sb="0" eb="2">
      <t>キョウイク</t>
    </rPh>
    <rPh sb="3" eb="5">
      <t>ケンキュウ</t>
    </rPh>
    <phoneticPr fontId="30"/>
  </si>
  <si>
    <t>30　美術館・動植物園など</t>
    <rPh sb="3" eb="6">
      <t>ビジュツカン</t>
    </rPh>
    <rPh sb="7" eb="11">
      <t>ドウショクブツエン</t>
    </rPh>
    <phoneticPr fontId="30"/>
  </si>
  <si>
    <t>医療・福祉</t>
    <rPh sb="0" eb="2">
      <t>イリョウ</t>
    </rPh>
    <rPh sb="3" eb="5">
      <t>フクシ</t>
    </rPh>
    <phoneticPr fontId="30"/>
  </si>
  <si>
    <t>31　ゴルフ・テニス場など</t>
    <rPh sb="10" eb="11">
      <t>ジョウ</t>
    </rPh>
    <phoneticPr fontId="30"/>
  </si>
  <si>
    <t>32　スポーツ観戦・映画など</t>
    <rPh sb="7" eb="9">
      <t>カンセン</t>
    </rPh>
    <rPh sb="10" eb="12">
      <t>エイガ</t>
    </rPh>
    <phoneticPr fontId="30"/>
  </si>
  <si>
    <t>対事業所サービス</t>
    <rPh sb="0" eb="1">
      <t>タイ</t>
    </rPh>
    <rPh sb="1" eb="4">
      <t>ジギョウショ</t>
    </rPh>
    <phoneticPr fontId="30"/>
  </si>
  <si>
    <t>33　展示会・イベント</t>
    <rPh sb="3" eb="6">
      <t>テンジカイ</t>
    </rPh>
    <phoneticPr fontId="30"/>
  </si>
  <si>
    <t>対個人サービス</t>
    <rPh sb="0" eb="1">
      <t>タイ</t>
    </rPh>
    <rPh sb="1" eb="3">
      <t>コジン</t>
    </rPh>
    <phoneticPr fontId="30"/>
  </si>
  <si>
    <t>34　観光農園</t>
    <rPh sb="3" eb="7">
      <t>カンコウノウエン</t>
    </rPh>
    <phoneticPr fontId="30"/>
  </si>
  <si>
    <t>事務用品</t>
    <rPh sb="0" eb="4">
      <t>ジムヨウヒン</t>
    </rPh>
    <phoneticPr fontId="30"/>
  </si>
  <si>
    <t>35　遊漁船</t>
    <rPh sb="3" eb="6">
      <t>ユウギョセン</t>
    </rPh>
    <phoneticPr fontId="30"/>
  </si>
  <si>
    <t>分類不明</t>
    <rPh sb="0" eb="4">
      <t>ブンルイフメイ</t>
    </rPh>
    <phoneticPr fontId="30"/>
  </si>
  <si>
    <t>36　ガイド料</t>
    <rPh sb="6" eb="7">
      <t>リョウ</t>
    </rPh>
    <phoneticPr fontId="30"/>
  </si>
  <si>
    <t>37　レンタル料</t>
    <rPh sb="7" eb="8">
      <t>リョウ</t>
    </rPh>
    <phoneticPr fontId="30"/>
  </si>
  <si>
    <t>32　対事業所サービス</t>
    <rPh sb="3" eb="4">
      <t>タイ</t>
    </rPh>
    <rPh sb="4" eb="7">
      <t>ジギョウショ</t>
    </rPh>
    <phoneticPr fontId="30"/>
  </si>
  <si>
    <t>38　マッサージ</t>
    <phoneticPr fontId="30"/>
  </si>
  <si>
    <t>39　写真撮影、カルチャーなど</t>
    <rPh sb="3" eb="7">
      <t>シャシンサツエイ</t>
    </rPh>
    <phoneticPr fontId="30"/>
  </si>
  <si>
    <t>40　郵便・電話（携帯を除く）</t>
    <rPh sb="3" eb="5">
      <t>ユウビン</t>
    </rPh>
    <rPh sb="6" eb="8">
      <t>デンワ</t>
    </rPh>
    <rPh sb="9" eb="11">
      <t>ケイタイ</t>
    </rPh>
    <rPh sb="12" eb="13">
      <t>ノゾ</t>
    </rPh>
    <phoneticPr fontId="30"/>
  </si>
  <si>
    <t>26　情報通信</t>
    <rPh sb="3" eb="7">
      <t>ジョウホウツウシン</t>
    </rPh>
    <phoneticPr fontId="30"/>
  </si>
  <si>
    <t>41　宅配便</t>
    <rPh sb="3" eb="6">
      <t>タクハイビン</t>
    </rPh>
    <phoneticPr fontId="30"/>
  </si>
  <si>
    <t>42　その他</t>
    <rPh sb="5" eb="6">
      <t>タ</t>
    </rPh>
    <phoneticPr fontId="30"/>
  </si>
  <si>
    <t>34　分類不明</t>
    <rPh sb="3" eb="5">
      <t>ブンルイ</t>
    </rPh>
    <rPh sb="5" eb="7">
      <t>フメイ</t>
    </rPh>
    <phoneticPr fontId="30"/>
  </si>
  <si>
    <t>人</t>
    <rPh sb="0" eb="1">
      <t>ニン</t>
    </rPh>
    <phoneticPr fontId="10"/>
  </si>
  <si>
    <t>デフォルト</t>
    <phoneticPr fontId="10"/>
  </si>
  <si>
    <t>変更の場合</t>
    <rPh sb="0" eb="2">
      <t>ヘンコウ</t>
    </rPh>
    <rPh sb="3" eb="5">
      <t>バアイ</t>
    </rPh>
    <phoneticPr fontId="10"/>
  </si>
  <si>
    <t>→今回の内訳</t>
    <rPh sb="1" eb="3">
      <t>コンカイ</t>
    </rPh>
    <rPh sb="4" eb="6">
      <t>ウチワケ</t>
    </rPh>
    <phoneticPr fontId="10"/>
  </si>
  <si>
    <t>新規採用もしくは新規採用に相当する残業代増加など</t>
    <rPh sb="0" eb="4">
      <t>シンキサイヨウ</t>
    </rPh>
    <rPh sb="8" eb="10">
      <t>シンキ</t>
    </rPh>
    <rPh sb="10" eb="12">
      <t>サイヨウ</t>
    </rPh>
    <rPh sb="13" eb="15">
      <t>ソウトウ</t>
    </rPh>
    <rPh sb="17" eb="19">
      <t>ザンギョウ</t>
    </rPh>
    <rPh sb="19" eb="20">
      <t>ダイ</t>
    </rPh>
    <rPh sb="20" eb="22">
      <t>ゾウカ</t>
    </rPh>
    <phoneticPr fontId="10"/>
  </si>
  <si>
    <t>浜松市内での
旅行形態</t>
    <rPh sb="0" eb="4">
      <t>ハママツシナイ</t>
    </rPh>
    <rPh sb="7" eb="11">
      <t>リョコウケイタイ</t>
    </rPh>
    <phoneticPr fontId="30"/>
  </si>
  <si>
    <t>浜松市からみた旅行形態</t>
    <rPh sb="0" eb="3">
      <t>ハママツシ</t>
    </rPh>
    <rPh sb="7" eb="9">
      <t>リョコウ</t>
    </rPh>
    <rPh sb="9" eb="11">
      <t>ケイタイ</t>
    </rPh>
    <phoneticPr fontId="30"/>
  </si>
  <si>
    <t>合算</t>
    <rPh sb="0" eb="2">
      <t>ガッサン</t>
    </rPh>
    <phoneticPr fontId="30"/>
  </si>
  <si>
    <t>市内総生産（国でいうところのGDP）の誘発割合</t>
    <rPh sb="0" eb="5">
      <t>シナイソウセイサン</t>
    </rPh>
    <rPh sb="6" eb="7">
      <t>クニ</t>
    </rPh>
    <rPh sb="19" eb="21">
      <t>ユウハツ</t>
    </rPh>
    <rPh sb="21" eb="23">
      <t>ワリアイ</t>
    </rPh>
    <phoneticPr fontId="10"/>
  </si>
  <si>
    <t>経済波及効果＝直接効果+間接効果</t>
    <rPh sb="0" eb="6">
      <t>ケイザイハキュウコウカ</t>
    </rPh>
    <rPh sb="7" eb="11">
      <t>チョクセツコウカ</t>
    </rPh>
    <rPh sb="12" eb="16">
      <t>カンセツコウカ</t>
    </rPh>
    <phoneticPr fontId="10"/>
  </si>
  <si>
    <t>合計①+②</t>
    <rPh sb="0" eb="2">
      <t>ゴウケイ</t>
    </rPh>
    <phoneticPr fontId="5"/>
  </si>
  <si>
    <t>市税
税収
合計</t>
    <rPh sb="3" eb="5">
      <t>ゼイシュウ</t>
    </rPh>
    <rPh sb="6" eb="8">
      <t>ゴウケイ</t>
    </rPh>
    <phoneticPr fontId="10"/>
  </si>
  <si>
    <t>経済効果に関連する税額</t>
    <rPh sb="0" eb="4">
      <t>ケイザイコウカ</t>
    </rPh>
    <rPh sb="5" eb="7">
      <t>カンレン</t>
    </rPh>
    <rPh sb="9" eb="11">
      <t>ゼイガク</t>
    </rPh>
    <phoneticPr fontId="10"/>
  </si>
  <si>
    <t>日帰り・宿泊の内訳を変更する場合は入力してください</t>
    <rPh sb="0" eb="2">
      <t>ヒガエ</t>
    </rPh>
    <rPh sb="4" eb="6">
      <t>シュクハク</t>
    </rPh>
    <rPh sb="7" eb="9">
      <t>ウチワケ</t>
    </rPh>
    <rPh sb="10" eb="12">
      <t>ヘンコウ</t>
    </rPh>
    <rPh sb="14" eb="16">
      <t>バアイ</t>
    </rPh>
    <rPh sb="17" eb="19">
      <t>ニュウリョク</t>
    </rPh>
    <phoneticPr fontId="10"/>
  </si>
  <si>
    <t>※変更しない場合は、変更の欄を「空白」にしておいてください</t>
    <rPh sb="1" eb="3">
      <t>ヘンコウ</t>
    </rPh>
    <rPh sb="6" eb="8">
      <t>バアイ</t>
    </rPh>
    <rPh sb="10" eb="12">
      <t>ヘンコウ</t>
    </rPh>
    <rPh sb="13" eb="14">
      <t>ラン</t>
    </rPh>
    <rPh sb="16" eb="18">
      <t>クウハク</t>
    </rPh>
    <phoneticPr fontId="30"/>
  </si>
  <si>
    <t>⑦</t>
    <phoneticPr fontId="10"/>
  </si>
  <si>
    <t>観光消費額を産業連関表の産業に分類</t>
    <rPh sb="0" eb="5">
      <t>カンコウショウヒガク</t>
    </rPh>
    <rPh sb="6" eb="11">
      <t>サンギョウレンカンヒョウ</t>
    </rPh>
    <rPh sb="12" eb="14">
      <t>サンギョウ</t>
    </rPh>
    <rPh sb="15" eb="17">
      <t>ブンルイ</t>
    </rPh>
    <phoneticPr fontId="10"/>
  </si>
  <si>
    <t>浜松市産の商品・サービスの購入</t>
    <rPh sb="0" eb="2">
      <t>ハママツ</t>
    </rPh>
    <rPh sb="2" eb="3">
      <t>シ</t>
    </rPh>
    <rPh sb="3" eb="4">
      <t>サン</t>
    </rPh>
    <rPh sb="5" eb="7">
      <t>ショウヒン</t>
    </rPh>
    <rPh sb="13" eb="15">
      <t>コウニュウ</t>
    </rPh>
    <phoneticPr fontId="10"/>
  </si>
  <si>
    <t>浜松市産の
財サービス
を購入</t>
    <rPh sb="0" eb="2">
      <t>ハママツ</t>
    </rPh>
    <rPh sb="2" eb="3">
      <t>シ</t>
    </rPh>
    <rPh sb="3" eb="4">
      <t>サン</t>
    </rPh>
    <rPh sb="6" eb="7">
      <t>ザイ</t>
    </rPh>
    <rPh sb="13" eb="15">
      <t>コウニュウ</t>
    </rPh>
    <phoneticPr fontId="12"/>
  </si>
  <si>
    <t>産地不明の
財サービス
を購入</t>
    <rPh sb="0" eb="2">
      <t>サンチ</t>
    </rPh>
    <rPh sb="2" eb="4">
      <t>フメイ</t>
    </rPh>
    <rPh sb="6" eb="7">
      <t>ザイ</t>
    </rPh>
    <rPh sb="13" eb="15">
      <t>コウニュウ</t>
    </rPh>
    <phoneticPr fontId="12"/>
  </si>
  <si>
    <t>産地不明</t>
    <rPh sb="0" eb="2">
      <t>サンチ</t>
    </rPh>
    <rPh sb="2" eb="4">
      <t>フメイ</t>
    </rPh>
    <phoneticPr fontId="12"/>
  </si>
  <si>
    <t>域内産地</t>
    <rPh sb="0" eb="2">
      <t>イキナイ</t>
    </rPh>
    <rPh sb="2" eb="4">
      <t>サンチ</t>
    </rPh>
    <phoneticPr fontId="12"/>
  </si>
  <si>
    <t>間接的な効果（原材料経由の誘発）</t>
    <rPh sb="0" eb="3">
      <t>カンセツテキ</t>
    </rPh>
    <rPh sb="4" eb="6">
      <t>コウカ</t>
    </rPh>
    <rPh sb="7" eb="10">
      <t>ゲンザイリョウ</t>
    </rPh>
    <rPh sb="10" eb="12">
      <t>ケイユ</t>
    </rPh>
    <rPh sb="13" eb="15">
      <t>ユウハツ</t>
    </rPh>
    <phoneticPr fontId="11"/>
  </si>
  <si>
    <t>間接的な効果（給与の発生による消費）</t>
    <rPh sb="0" eb="3">
      <t>カンセツテキ</t>
    </rPh>
    <rPh sb="4" eb="6">
      <t>コウカ</t>
    </rPh>
    <rPh sb="7" eb="9">
      <t>キュウヨ</t>
    </rPh>
    <rPh sb="10" eb="12">
      <t>ハッセイ</t>
    </rPh>
    <rPh sb="15" eb="17">
      <t>ショウヒ</t>
    </rPh>
    <phoneticPr fontId="11"/>
  </si>
  <si>
    <t>収束演算前</t>
    <rPh sb="0" eb="5">
      <t>シュウソクエンザンマエ</t>
    </rPh>
    <phoneticPr fontId="10"/>
  </si>
  <si>
    <t>収束演算</t>
    <rPh sb="0" eb="4">
      <t>シュウソクエンザン</t>
    </rPh>
    <phoneticPr fontId="10"/>
  </si>
  <si>
    <t>民間
消費支出
IO</t>
    <rPh sb="0" eb="2">
      <t>ミンカン</t>
    </rPh>
    <rPh sb="3" eb="5">
      <t>ショウヒ</t>
    </rPh>
    <rPh sb="5" eb="7">
      <t>シシュツ</t>
    </rPh>
    <phoneticPr fontId="5"/>
  </si>
  <si>
    <t>雇用効果</t>
    <rPh sb="0" eb="4">
      <t>コヨウコウカ</t>
    </rPh>
    <phoneticPr fontId="10"/>
  </si>
  <si>
    <t>雇用効果</t>
    <rPh sb="0" eb="4">
      <t>コヨウコウカ</t>
    </rPh>
    <phoneticPr fontId="12"/>
  </si>
  <si>
    <t>大河ドラマ（ビッグイベント）につき、</t>
    <rPh sb="0" eb="2">
      <t>タイガ</t>
    </rPh>
    <phoneticPr fontId="30"/>
  </si>
  <si>
    <t>⊿X2</t>
    <phoneticPr fontId="10"/>
  </si>
  <si>
    <t>二次効果</t>
    <rPh sb="0" eb="4">
      <t>ニジコウカ</t>
    </rPh>
    <phoneticPr fontId="10"/>
  </si>
  <si>
    <t>消費支出
構成比</t>
    <rPh sb="0" eb="2">
      <t>ショウヒ</t>
    </rPh>
    <rPh sb="2" eb="4">
      <t>シシュツ</t>
    </rPh>
    <rPh sb="5" eb="8">
      <t>コウセイヒ</t>
    </rPh>
    <phoneticPr fontId="10"/>
  </si>
  <si>
    <t>間接二次
生産誘発</t>
    <rPh sb="0" eb="2">
      <t>カンセツ</t>
    </rPh>
    <rPh sb="2" eb="4">
      <t>ニジ</t>
    </rPh>
    <rPh sb="5" eb="9">
      <t>セイサンユウハツ</t>
    </rPh>
    <phoneticPr fontId="5"/>
  </si>
  <si>
    <t>消費支出
構成比</t>
    <rPh sb="0" eb="4">
      <t>ショウヒシシュツ</t>
    </rPh>
    <rPh sb="5" eb="8">
      <t>コウセイヒ</t>
    </rPh>
    <phoneticPr fontId="5"/>
  </si>
  <si>
    <t>間接二次
直接効果
一回目</t>
    <rPh sb="0" eb="2">
      <t>カンセツ</t>
    </rPh>
    <rPh sb="2" eb="4">
      <t>ニジ</t>
    </rPh>
    <rPh sb="5" eb="7">
      <t>チョクセツ</t>
    </rPh>
    <rPh sb="7" eb="9">
      <t>コウカ</t>
    </rPh>
    <rPh sb="10" eb="13">
      <t>イッカイメ</t>
    </rPh>
    <phoneticPr fontId="5"/>
  </si>
  <si>
    <t>一回目</t>
    <rPh sb="0" eb="3">
      <t>イッカイメ</t>
    </rPh>
    <phoneticPr fontId="10"/>
  </si>
  <si>
    <t>間接二次
生産誘発
二回目</t>
    <rPh sb="0" eb="2">
      <t>カンセツ</t>
    </rPh>
    <rPh sb="2" eb="4">
      <t>ニジ</t>
    </rPh>
    <rPh sb="5" eb="7">
      <t>セイサン</t>
    </rPh>
    <rPh sb="7" eb="9">
      <t>ユウハツ</t>
    </rPh>
    <rPh sb="10" eb="13">
      <t>ニカイメ</t>
    </rPh>
    <phoneticPr fontId="10"/>
  </si>
  <si>
    <t>経済波及
効果</t>
    <rPh sb="0" eb="2">
      <t>ケイザイ</t>
    </rPh>
    <rPh sb="2" eb="4">
      <t>ハキュウ</t>
    </rPh>
    <rPh sb="5" eb="7">
      <t>コウカ</t>
    </rPh>
    <phoneticPr fontId="10"/>
  </si>
  <si>
    <t>間接
二次効果</t>
    <rPh sb="0" eb="2">
      <t>カンセツ</t>
    </rPh>
    <rPh sb="3" eb="7">
      <t>ニジコウカ</t>
    </rPh>
    <phoneticPr fontId="10"/>
  </si>
  <si>
    <t>⊿X</t>
    <phoneticPr fontId="10"/>
  </si>
  <si>
    <t>各種経済効果</t>
    <rPh sb="0" eb="2">
      <t>カクシュ</t>
    </rPh>
    <rPh sb="2" eb="4">
      <t>ケイザイ</t>
    </rPh>
    <rPh sb="4" eb="6">
      <t>コウカ</t>
    </rPh>
    <phoneticPr fontId="10"/>
  </si>
  <si>
    <t>営業余剰
押し上げ
効果</t>
    <rPh sb="0" eb="2">
      <t>エイギョウ</t>
    </rPh>
    <rPh sb="2" eb="4">
      <t>ヨジョウ</t>
    </rPh>
    <rPh sb="5" eb="6">
      <t>オ</t>
    </rPh>
    <rPh sb="7" eb="8">
      <t>ア</t>
    </rPh>
    <rPh sb="10" eb="12">
      <t>コウカ</t>
    </rPh>
    <phoneticPr fontId="12"/>
  </si>
  <si>
    <t>H27浜松市</t>
    <rPh sb="3" eb="5">
      <t>ハママツ</t>
    </rPh>
    <rPh sb="5" eb="6">
      <t>シ</t>
    </rPh>
    <phoneticPr fontId="10"/>
  </si>
  <si>
    <t>逆行列係数表</t>
    <rPh sb="0" eb="5">
      <t>ギャクギョウレツケイスウ</t>
    </rPh>
    <rPh sb="5" eb="6">
      <t>ヒョウ</t>
    </rPh>
    <phoneticPr fontId="5"/>
  </si>
  <si>
    <t>投入係数表</t>
    <rPh sb="0" eb="2">
      <t>トウニュウ</t>
    </rPh>
    <rPh sb="2" eb="4">
      <t>ケイスウ</t>
    </rPh>
    <rPh sb="4" eb="5">
      <t>ヒョウ</t>
    </rPh>
    <phoneticPr fontId="5"/>
  </si>
  <si>
    <t>平成27年浜松市</t>
    <rPh sb="0" eb="2">
      <t>ヘイセイ</t>
    </rPh>
    <rPh sb="4" eb="5">
      <t>ネン</t>
    </rPh>
    <rPh sb="5" eb="8">
      <t>ハママツシ</t>
    </rPh>
    <phoneticPr fontId="10"/>
  </si>
  <si>
    <t>経済波及効果</t>
    <rPh sb="0" eb="2">
      <t>ケイザイ</t>
    </rPh>
    <rPh sb="2" eb="4">
      <t>ハキュウ</t>
    </rPh>
    <rPh sb="4" eb="6">
      <t>コウカ</t>
    </rPh>
    <phoneticPr fontId="10"/>
  </si>
  <si>
    <t>直接効果</t>
    <rPh sb="0" eb="4">
      <t>チョクセツコウカ</t>
    </rPh>
    <phoneticPr fontId="10"/>
  </si>
  <si>
    <t>間接
一次効果</t>
    <rPh sb="0" eb="2">
      <t>カンセツ</t>
    </rPh>
    <rPh sb="3" eb="7">
      <t>イチジコウカ</t>
    </rPh>
    <phoneticPr fontId="10"/>
  </si>
  <si>
    <t>市税収
押し上げ
効果</t>
    <rPh sb="0" eb="1">
      <t>シ</t>
    </rPh>
    <rPh sb="1" eb="3">
      <t>ゼイシュウ</t>
    </rPh>
    <rPh sb="4" eb="5">
      <t>オ</t>
    </rPh>
    <rPh sb="6" eb="7">
      <t>ア</t>
    </rPh>
    <rPh sb="9" eb="11">
      <t>コウカ</t>
    </rPh>
    <phoneticPr fontId="12"/>
  </si>
  <si>
    <t>経済波及
効果</t>
    <rPh sb="0" eb="2">
      <t>ケイザイ</t>
    </rPh>
    <rPh sb="2" eb="4">
      <t>ハキュウ</t>
    </rPh>
    <rPh sb="5" eb="7">
      <t>コウカ</t>
    </rPh>
    <phoneticPr fontId="10"/>
  </si>
  <si>
    <t>土産代の出費が多め、宿泊割合が高いことに留意</t>
    <rPh sb="10" eb="12">
      <t>シュクハク</t>
    </rPh>
    <rPh sb="12" eb="14">
      <t>ワリアイ</t>
    </rPh>
    <rPh sb="15" eb="16">
      <t>タカ</t>
    </rPh>
    <phoneticPr fontId="10"/>
  </si>
  <si>
    <t>３ 留意点</t>
    <rPh sb="2" eb="5">
      <t>リュウイテン</t>
    </rPh>
    <phoneticPr fontId="10"/>
  </si>
  <si>
    <t>旅程内訳（2017年おんな城主　井伊直虎でのアンケート結果を使用）</t>
    <rPh sb="0" eb="2">
      <t>リョテイ</t>
    </rPh>
    <rPh sb="2" eb="4">
      <t>ウチワケ</t>
    </rPh>
    <rPh sb="9" eb="10">
      <t>ネン</t>
    </rPh>
    <rPh sb="13" eb="15">
      <t>ジョウシュ</t>
    </rPh>
    <rPh sb="16" eb="20">
      <t>イイナオトラ</t>
    </rPh>
    <rPh sb="27" eb="29">
      <t>ケッカ</t>
    </rPh>
    <rPh sb="30" eb="32">
      <t>シヨウ</t>
    </rPh>
    <phoneticPr fontId="30"/>
  </si>
  <si>
    <t>・浜松市内で発生した消費のみとすること</t>
    <phoneticPr fontId="10"/>
  </si>
  <si>
    <t>・観光イベントの特色により、実際の観光消費（旅程や費用項目）は本件と異なることに留意</t>
    <phoneticPr fontId="10"/>
  </si>
  <si>
    <t>・観光客の消費とは別に、主催者としての運営費を含めても良い</t>
    <phoneticPr fontId="10"/>
  </si>
  <si>
    <t>・飛行機や市外の電車代金、市外の宿泊代、飲食費等は消費として計上しないこと</t>
    <phoneticPr fontId="10"/>
  </si>
  <si>
    <t>買い物調査内訳（静岡県の調査結果より）</t>
    <rPh sb="0" eb="1">
      <t>カ</t>
    </rPh>
    <rPh sb="2" eb="3">
      <t>モノ</t>
    </rPh>
    <rPh sb="3" eb="5">
      <t>チョウサ</t>
    </rPh>
    <rPh sb="5" eb="7">
      <t>ウチワケ</t>
    </rPh>
    <rPh sb="8" eb="11">
      <t>シズオカケン</t>
    </rPh>
    <rPh sb="12" eb="14">
      <t>チョウサ</t>
    </rPh>
    <rPh sb="14" eb="16">
      <t>ケッカ</t>
    </rPh>
    <phoneticPr fontId="30"/>
  </si>
  <si>
    <t>金額を落とし込み</t>
    <rPh sb="0" eb="2">
      <t>キンガク</t>
    </rPh>
    <rPh sb="3" eb="4">
      <t>オ</t>
    </rPh>
    <rPh sb="6" eb="7">
      <t>コ</t>
    </rPh>
    <phoneticPr fontId="30"/>
  </si>
  <si>
    <t>産業連関表業種部門に振り分け</t>
    <rPh sb="0" eb="5">
      <t>サンギョウレンカンヒョウ</t>
    </rPh>
    <rPh sb="5" eb="7">
      <t>ギョウシュ</t>
    </rPh>
    <rPh sb="7" eb="9">
      <t>ブモン</t>
    </rPh>
    <rPh sb="10" eb="11">
      <t>フ</t>
    </rPh>
    <rPh sb="12" eb="13">
      <t>ワ</t>
    </rPh>
    <phoneticPr fontId="30"/>
  </si>
  <si>
    <t xml:space="preserve"> 市外で消費した金額まで含めてしまうと過大な経済波及効果となってしまう</t>
    <phoneticPr fontId="10"/>
  </si>
  <si>
    <t>観光用　経済波及効果分析ソフト</t>
    <rPh sb="0" eb="2">
      <t>カンコウ</t>
    </rPh>
    <rPh sb="2" eb="3">
      <t>ヨウ</t>
    </rPh>
    <rPh sb="4" eb="6">
      <t>ケイザイ</t>
    </rPh>
    <rPh sb="6" eb="8">
      <t>ハキュウ</t>
    </rPh>
    <rPh sb="8" eb="10">
      <t>コウカ</t>
    </rPh>
    <rPh sb="10" eb="12">
      <t>ブンセキ</t>
    </rPh>
    <phoneticPr fontId="10"/>
  </si>
  <si>
    <r>
      <rPr>
        <sz val="9"/>
        <color theme="1"/>
        <rFont val="ＭＳ Ｐ明朝"/>
        <family val="1"/>
        <charset val="128"/>
      </rPr>
      <t>粗付加価値</t>
    </r>
    <r>
      <rPr>
        <sz val="10"/>
        <color theme="1"/>
        <rFont val="ＭＳ Ｐ明朝"/>
        <family val="1"/>
        <charset val="128"/>
      </rPr>
      <t xml:space="preserve">
押し上げ
効果</t>
    </r>
    <rPh sb="0" eb="1">
      <t>アラ</t>
    </rPh>
    <rPh sb="1" eb="3">
      <t>フカ</t>
    </rPh>
    <rPh sb="3" eb="5">
      <t>カチ</t>
    </rPh>
    <rPh sb="6" eb="7">
      <t>オ</t>
    </rPh>
    <rPh sb="8" eb="9">
      <t>ア</t>
    </rPh>
    <rPh sb="11" eb="13">
      <t>コウカ</t>
    </rPh>
    <phoneticPr fontId="12"/>
  </si>
  <si>
    <r>
      <rPr>
        <sz val="9"/>
        <color theme="1"/>
        <rFont val="ＭＳ Ｐ明朝"/>
        <family val="1"/>
        <charset val="128"/>
      </rPr>
      <t>雇用者所得</t>
    </r>
    <r>
      <rPr>
        <sz val="10"/>
        <color theme="1"/>
        <rFont val="ＭＳ Ｐ明朝"/>
        <family val="1"/>
        <charset val="128"/>
      </rPr>
      <t xml:space="preserve">
押し上げ
効果</t>
    </r>
    <rPh sb="0" eb="3">
      <t>コヨウシャ</t>
    </rPh>
    <rPh sb="3" eb="5">
      <t>ショトク</t>
    </rPh>
    <rPh sb="6" eb="7">
      <t>オ</t>
    </rPh>
    <rPh sb="8" eb="9">
      <t>ア</t>
    </rPh>
    <rPh sb="11" eb="13">
      <t>コウカ</t>
    </rPh>
    <phoneticPr fontId="12"/>
  </si>
  <si>
    <t>各種係数</t>
    <rPh sb="0" eb="4">
      <t>カクシュケイスウ</t>
    </rPh>
    <phoneticPr fontId="10"/>
  </si>
  <si>
    <t>商業
マージン</t>
    <rPh sb="0" eb="2">
      <t>ショウギョウ</t>
    </rPh>
    <phoneticPr fontId="10"/>
  </si>
  <si>
    <t>運輸
マージン</t>
    <rPh sb="0" eb="2">
      <t>ウンユ</t>
    </rPh>
    <phoneticPr fontId="10"/>
  </si>
  <si>
    <t>自給率</t>
    <rPh sb="0" eb="3">
      <t>ジキュウリツ</t>
    </rPh>
    <phoneticPr fontId="10"/>
  </si>
  <si>
    <t>取引基本表</t>
    <rPh sb="0" eb="2">
      <t>トリヒキ</t>
    </rPh>
    <rPh sb="2" eb="5">
      <t>キホンヒョウ</t>
    </rPh>
    <phoneticPr fontId="5"/>
  </si>
  <si>
    <t>市税　直接税　法人分</t>
    <rPh sb="0" eb="1">
      <t>シ</t>
    </rPh>
    <rPh sb="1" eb="2">
      <t>ゼイ</t>
    </rPh>
    <rPh sb="3" eb="6">
      <t>チョクセツゼイ</t>
    </rPh>
    <rPh sb="7" eb="9">
      <t>ホウジン</t>
    </rPh>
    <rPh sb="9" eb="10">
      <t>ブン</t>
    </rPh>
    <phoneticPr fontId="10"/>
  </si>
  <si>
    <t>×</t>
    <phoneticPr fontId="10"/>
  </si>
  <si>
    <t>部門別
営業余剰</t>
    <rPh sb="0" eb="2">
      <t>ブモン</t>
    </rPh>
    <rPh sb="2" eb="3">
      <t>ベツ</t>
    </rPh>
    <rPh sb="4" eb="6">
      <t>エイギョウ</t>
    </rPh>
    <rPh sb="6" eb="8">
      <t>ヨジョウ</t>
    </rPh>
    <phoneticPr fontId="10"/>
  </si>
  <si>
    <t>部門別
生産額</t>
    <rPh sb="0" eb="2">
      <t>ブモン</t>
    </rPh>
    <rPh sb="2" eb="3">
      <t>ベツ</t>
    </rPh>
    <rPh sb="4" eb="7">
      <t>セイサンガク</t>
    </rPh>
    <phoneticPr fontId="10"/>
  </si>
  <si>
    <t>＝</t>
    <phoneticPr fontId="10"/>
  </si>
  <si>
    <t>市税
直接税
法人分</t>
    <rPh sb="3" eb="6">
      <t>チョクセツゼイ</t>
    </rPh>
    <rPh sb="7" eb="9">
      <t>ホウジン</t>
    </rPh>
    <rPh sb="9" eb="10">
      <t>ブン</t>
    </rPh>
    <phoneticPr fontId="10"/>
  </si>
  <si>
    <t>市税
直接税
個人分</t>
  </si>
  <si>
    <t>市税
間接税</t>
  </si>
  <si>
    <t>市税　直接税　個人分　</t>
    <rPh sb="0" eb="1">
      <t>シ</t>
    </rPh>
    <rPh sb="1" eb="2">
      <t>ゼイ</t>
    </rPh>
    <rPh sb="3" eb="6">
      <t>チョクセツゼイ</t>
    </rPh>
    <rPh sb="7" eb="9">
      <t>コジン</t>
    </rPh>
    <rPh sb="9" eb="10">
      <t>ブン</t>
    </rPh>
    <phoneticPr fontId="10"/>
  </si>
  <si>
    <t>部門別
雇用者所得</t>
    <rPh sb="0" eb="2">
      <t>ブモン</t>
    </rPh>
    <rPh sb="2" eb="3">
      <t>ベツ</t>
    </rPh>
    <rPh sb="4" eb="7">
      <t>コヨウシャ</t>
    </rPh>
    <rPh sb="7" eb="9">
      <t>ショトク</t>
    </rPh>
    <phoneticPr fontId="10"/>
  </si>
  <si>
    <t>市税
直接税
個人分</t>
    <rPh sb="3" eb="6">
      <t>チョクセツゼイ</t>
    </rPh>
    <rPh sb="7" eb="9">
      <t>コジン</t>
    </rPh>
    <rPh sb="9" eb="10">
      <t>ブン</t>
    </rPh>
    <phoneticPr fontId="5"/>
  </si>
  <si>
    <t>市税　間接税</t>
    <rPh sb="0" eb="1">
      <t>シ</t>
    </rPh>
    <rPh sb="1" eb="2">
      <t>ゼイ</t>
    </rPh>
    <rPh sb="3" eb="6">
      <t>カンセツゼイ</t>
    </rPh>
    <phoneticPr fontId="5"/>
  </si>
  <si>
    <t>部門別
間接税</t>
    <rPh sb="0" eb="2">
      <t>ブモン</t>
    </rPh>
    <rPh sb="2" eb="3">
      <t>ベツ</t>
    </rPh>
    <rPh sb="4" eb="7">
      <t>カンセツゼイ</t>
    </rPh>
    <phoneticPr fontId="10"/>
  </si>
  <si>
    <t>市税
間接税</t>
    <rPh sb="3" eb="6">
      <t>カンセツゼイ</t>
    </rPh>
    <phoneticPr fontId="10"/>
  </si>
  <si>
    <t>H27</t>
    <phoneticPr fontId="10"/>
  </si>
  <si>
    <t>浜松市</t>
    <rPh sb="0" eb="3">
      <t>ハママツシ</t>
    </rPh>
    <phoneticPr fontId="10"/>
  </si>
  <si>
    <t>営業余剰計</t>
    <rPh sb="0" eb="2">
      <t>エイギョウ</t>
    </rPh>
    <rPh sb="2" eb="4">
      <t>ヨジョウ</t>
    </rPh>
    <rPh sb="4" eb="5">
      <t>ケイ</t>
    </rPh>
    <phoneticPr fontId="10"/>
  </si>
  <si>
    <t>雇用者所得計</t>
    <rPh sb="0" eb="3">
      <t>コヨウシャ</t>
    </rPh>
    <rPh sb="3" eb="5">
      <t>ショトク</t>
    </rPh>
    <rPh sb="5" eb="6">
      <t>ケイ</t>
    </rPh>
    <phoneticPr fontId="10"/>
  </si>
  <si>
    <t>間接税計</t>
    <rPh sb="0" eb="3">
      <t>カンセツゼイ</t>
    </rPh>
    <rPh sb="3" eb="4">
      <t>ケイ</t>
    </rPh>
    <phoneticPr fontId="10"/>
  </si>
  <si>
    <t>÷</t>
  </si>
  <si>
    <t xml:space="preserve">市税項目
</t>
    <rPh sb="0" eb="2">
      <t>シゼイ</t>
    </rPh>
    <rPh sb="2" eb="4">
      <t>コウモク</t>
    </rPh>
    <phoneticPr fontId="5"/>
  </si>
  <si>
    <t>市内観光消費単価　一人あたり</t>
    <rPh sb="0" eb="2">
      <t>シナイ</t>
    </rPh>
    <rPh sb="2" eb="4">
      <t>カンコウ</t>
    </rPh>
    <rPh sb="4" eb="6">
      <t>ショウヒ</t>
    </rPh>
    <rPh sb="6" eb="8">
      <t>タンカ</t>
    </rPh>
    <rPh sb="9" eb="11">
      <t>ヒトリ</t>
    </rPh>
    <phoneticPr fontId="27"/>
  </si>
  <si>
    <t>一人あたり</t>
    <rPh sb="0" eb="2">
      <t>ヒトリ</t>
    </rPh>
    <phoneticPr fontId="10"/>
  </si>
  <si>
    <t>総額</t>
    <rPh sb="0" eb="2">
      <t>ソウガク</t>
    </rPh>
    <phoneticPr fontId="10"/>
  </si>
  <si>
    <t>市内観光消費総額　消費単価×人数　（④＝②×③）</t>
    <rPh sb="0" eb="2">
      <t>シナイ</t>
    </rPh>
    <rPh sb="2" eb="4">
      <t>カンコウ</t>
    </rPh>
    <rPh sb="4" eb="6">
      <t>ショウヒ</t>
    </rPh>
    <rPh sb="6" eb="8">
      <t>ソウガク</t>
    </rPh>
    <rPh sb="9" eb="13">
      <t>ショウヒタンカ</t>
    </rPh>
    <rPh sb="14" eb="16">
      <t>ニンズウ</t>
    </rPh>
    <phoneticPr fontId="27"/>
  </si>
  <si>
    <t>市内観光消費総額　円→百万円</t>
    <rPh sb="0" eb="2">
      <t>シナイ</t>
    </rPh>
    <rPh sb="2" eb="4">
      <t>カンコウ</t>
    </rPh>
    <rPh sb="4" eb="6">
      <t>ショウヒ</t>
    </rPh>
    <rPh sb="6" eb="8">
      <t>ソウガク</t>
    </rPh>
    <rPh sb="9" eb="10">
      <t>エン</t>
    </rPh>
    <rPh sb="11" eb="14">
      <t>ヒャクマンエン</t>
    </rPh>
    <phoneticPr fontId="27"/>
  </si>
  <si>
    <t>市内観光消費総額　日帰り+宿泊</t>
    <rPh sb="0" eb="2">
      <t>シナイ</t>
    </rPh>
    <rPh sb="2" eb="4">
      <t>カンコウ</t>
    </rPh>
    <rPh sb="4" eb="6">
      <t>ショウヒ</t>
    </rPh>
    <rPh sb="6" eb="8">
      <t>ソウガク</t>
    </rPh>
    <rPh sb="9" eb="11">
      <t>ヒガエ</t>
    </rPh>
    <rPh sb="13" eb="15">
      <t>シュクハク</t>
    </rPh>
    <phoneticPr fontId="27"/>
  </si>
  <si>
    <t>総額　日帰り+宿泊</t>
    <rPh sb="0" eb="2">
      <t>ソウガク</t>
    </rPh>
    <rPh sb="3" eb="5">
      <t>ヒガエ</t>
    </rPh>
    <rPh sb="7" eb="9">
      <t>シュクハク</t>
    </rPh>
    <phoneticPr fontId="10"/>
  </si>
  <si>
    <t>市内産の
財・サービス</t>
    <rPh sb="0" eb="2">
      <t>シナイ</t>
    </rPh>
    <rPh sb="2" eb="3">
      <t>サン</t>
    </rPh>
    <rPh sb="5" eb="6">
      <t>ザイ</t>
    </rPh>
    <phoneticPr fontId="30"/>
  </si>
  <si>
    <t>　作成年月　令和4年12月作成</t>
    <rPh sb="1" eb="4">
      <t>サクセイネン</t>
    </rPh>
    <rPh sb="4" eb="5">
      <t>ゲツ</t>
    </rPh>
    <rPh sb="6" eb="8">
      <t>レイワ</t>
    </rPh>
    <rPh sb="9" eb="10">
      <t>ネン</t>
    </rPh>
    <rPh sb="12" eb="13">
      <t>ガツ</t>
    </rPh>
    <rPh sb="13" eb="15">
      <t>サクセイ</t>
    </rPh>
    <phoneticPr fontId="9"/>
  </si>
  <si>
    <t>非表示</t>
    <rPh sb="0" eb="3">
      <t>ヒヒョウジ</t>
    </rPh>
    <phoneticPr fontId="10"/>
  </si>
  <si>
    <t>観光客数
人</t>
    <rPh sb="0" eb="4">
      <t>カンコウキャクスウ</t>
    </rPh>
    <rPh sb="5" eb="6">
      <t>ニン</t>
    </rPh>
    <phoneticPr fontId="30"/>
  </si>
  <si>
    <t>デフォルトの
内訳</t>
    <rPh sb="7" eb="9">
      <t>ウチワケ</t>
    </rPh>
    <phoneticPr fontId="30"/>
  </si>
  <si>
    <t>今回の
内訳</t>
    <rPh sb="0" eb="2">
      <t>コンカイ</t>
    </rPh>
    <rPh sb="4" eb="6">
      <t>ウチワケ</t>
    </rPh>
    <phoneticPr fontId="10"/>
  </si>
  <si>
    <t>　分析ソフト　平成27年浜松市産業連関表</t>
    <rPh sb="1" eb="3">
      <t>ブンセキ</t>
    </rPh>
    <rPh sb="7" eb="9">
      <t>ヘイセイ</t>
    </rPh>
    <rPh sb="11" eb="12">
      <t>ネン</t>
    </rPh>
    <rPh sb="12" eb="14">
      <t>ハママツ</t>
    </rPh>
    <rPh sb="14" eb="15">
      <t>シ</t>
    </rPh>
    <rPh sb="15" eb="16">
      <t>サン</t>
    </rPh>
    <rPh sb="16" eb="17">
      <t>ギョウ</t>
    </rPh>
    <rPh sb="17" eb="19">
      <t>レンカン</t>
    </rPh>
    <rPh sb="19" eb="20">
      <t>ヒョウ</t>
    </rPh>
    <phoneticPr fontId="9"/>
  </si>
  <si>
    <t>①+②</t>
    <phoneticPr fontId="10"/>
  </si>
  <si>
    <t>鉱産税</t>
  </si>
  <si>
    <t>特別土地保有税</t>
  </si>
  <si>
    <t>事業所税</t>
    <rPh sb="0" eb="3">
      <t>ジギョウショ</t>
    </rPh>
    <rPh sb="3" eb="4">
      <t>ゼイ</t>
    </rPh>
    <phoneticPr fontId="5"/>
  </si>
  <si>
    <t>詳細はシート「消費総額 計算シート」を参照</t>
    <rPh sb="0" eb="2">
      <t>ショウサイ</t>
    </rPh>
    <rPh sb="7" eb="9">
      <t>ショウヒ</t>
    </rPh>
    <rPh sb="9" eb="11">
      <t>ソウガク</t>
    </rPh>
    <rPh sb="12" eb="14">
      <t>ケイサン</t>
    </rPh>
    <rPh sb="19" eb="21">
      <t>サンショウ</t>
    </rPh>
    <phoneticPr fontId="10"/>
  </si>
  <si>
    <t>旅程・消費額は2017年大河ドラマ館付近での調査結果を参照</t>
    <rPh sb="0" eb="2">
      <t>リョテイ</t>
    </rPh>
    <rPh sb="3" eb="6">
      <t>ショウヒガク</t>
    </rPh>
    <rPh sb="11" eb="12">
      <t>ネン</t>
    </rPh>
    <rPh sb="12" eb="14">
      <t>タイガ</t>
    </rPh>
    <rPh sb="17" eb="18">
      <t>ヤカタ</t>
    </rPh>
    <rPh sb="18" eb="20">
      <t>フキン</t>
    </rPh>
    <rPh sb="22" eb="24">
      <t>チョウサ</t>
    </rPh>
    <rPh sb="24" eb="26">
      <t>ケッカ</t>
    </rPh>
    <rPh sb="27" eb="29">
      <t>サンショウ</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</si>
</sst>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176" formatCode="#,##0_ "/>
    <numFmt numFmtId="177" formatCode="0.0%"/>
    <numFmt numFmtId="178" formatCode="#,##0.000;[Red]\-#,##0.000"/>
    <numFmt numFmtId="179" formatCode="#,##0.0000;[Red]\-#,##0.0000"/>
    <numFmt numFmtId="180" formatCode="#,##0.0;[Red]\-#,##0.0"/>
    <numFmt numFmtId="181" formatCode="#,##0.00000;[Red]\-#,##0.00000"/>
    <numFmt numFmtId="182" formatCode="#,##0.000000;[Red]\-#,##0.000000"/>
    <numFmt numFmtId="183" formatCode="#,##0.0"/>
    <numFmt numFmtId="184" formatCode="#,##0.00000_);[Red]\(#,##0.00000\)"/>
    <numFmt numFmtId="185" formatCode="0.00000%"/>
    <numFmt numFmtId="186" formatCode="0.00&quot;倍&quot;"/>
    <numFmt numFmtId="187" formatCode="0.0000_);[Red]\(0.0000\)"/>
    <numFmt numFmtId="188" formatCode="0.00000_);[Red]\(0.00000\)"/>
    <numFmt numFmtId="189" formatCode="#,##0.00000"/>
  </numFmts>
  <fonts count="49">
    <font>
      <sz val="11"/>
      <name val="ＭＳ ゴシック"/>
      <family val="3"/>
      <charset val="128"/>
    </font>
    <font>
      <sz val="11"/>
      <color theme="1"/>
      <name val="ＭＳ Ｐゴシック"/>
      <family val="2"/>
      <charset val="128"/>
    </font>
    <font>
      <sz val="11"/>
      <color theme="1"/>
      <name val="ＭＳ Ｐゴシック"/>
      <family val="2"/>
      <charset val="128"/>
    </font>
    <font>
      <sz val="11"/>
      <name val="ＭＳ 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11"/>
      <name val="ＭＳ ゴシック"/>
      <family val="3"/>
      <charset val="128"/>
    </font>
    <font>
      <sz val="10"/>
      <name val="ＭＳ ゴシック"/>
      <family val="3"/>
      <charset val="128"/>
    </font>
    <font>
      <sz val="6"/>
      <name val="ＭＳ ゴシック"/>
      <family val="3"/>
      <charset val="128"/>
    </font>
    <font>
      <sz val="6"/>
      <name val="ＭＳ Ｐゴシック"/>
      <family val="3"/>
      <charset val="128"/>
    </font>
    <font>
      <sz val="6"/>
      <name val="游ゴシック"/>
      <family val="3"/>
      <charset val="128"/>
    </font>
    <font>
      <sz val="10"/>
      <name val="Arial"/>
      <family val="2"/>
    </font>
    <font>
      <sz val="10"/>
      <name val="ＭＳ Ｐ明朝"/>
      <family val="1"/>
      <charset val="128"/>
    </font>
    <font>
      <sz val="9"/>
      <color indexed="8"/>
      <name val="ＭＳ Ｐ明朝"/>
      <family val="1"/>
      <charset val="128"/>
    </font>
    <font>
      <sz val="11"/>
      <name val="ＭＳ 明朝"/>
      <family val="1"/>
      <charset val="128"/>
    </font>
    <font>
      <sz val="9"/>
      <name val="ＭＳ Ｐ明朝"/>
      <family val="1"/>
      <charset val="128"/>
    </font>
    <font>
      <sz val="9"/>
      <name val="ＭＳ 明朝"/>
      <family val="1"/>
      <charset val="128"/>
    </font>
    <font>
      <sz val="11"/>
      <color theme="1"/>
      <name val="ＭＳ Ｐゴシック"/>
      <family val="3"/>
      <charset val="128"/>
    </font>
    <font>
      <sz val="11"/>
      <color theme="1"/>
      <name val="游ゴシック"/>
      <family val="3"/>
      <charset val="128"/>
      <scheme val="minor"/>
    </font>
    <font>
      <sz val="10"/>
      <color theme="1"/>
      <name val="游ゴシック"/>
      <family val="3"/>
      <charset val="128"/>
      <scheme val="minor"/>
    </font>
    <font>
      <sz val="9"/>
      <color theme="1"/>
      <name val="ＭＳ Ｐ明朝"/>
      <family val="1"/>
      <charset val="128"/>
    </font>
    <font>
      <sz val="10"/>
      <color theme="1"/>
      <name val="ＭＳ Ｐゴシック"/>
      <family val="3"/>
      <charset val="128"/>
    </font>
    <font>
      <sz val="10"/>
      <color rgb="FFFF0000"/>
      <name val="ＭＳ Ｐゴシック"/>
      <family val="3"/>
      <charset val="128"/>
    </font>
    <font>
      <sz val="10"/>
      <color theme="1"/>
      <name val="ＭＳ Ｐ明朝"/>
      <family val="1"/>
      <charset val="128"/>
    </font>
    <font>
      <sz val="11"/>
      <name val="ＭＳ Ｐ明朝"/>
      <family val="1"/>
      <charset val="128"/>
    </font>
    <font>
      <sz val="6"/>
      <name val="ＭＳ Ｐゴシック"/>
      <family val="2"/>
      <charset val="128"/>
    </font>
    <font>
      <sz val="11"/>
      <color theme="1"/>
      <name val="游ゴシック"/>
      <family val="2"/>
      <scheme val="minor"/>
    </font>
    <font>
      <sz val="11"/>
      <name val="游ゴシック"/>
      <family val="3"/>
      <charset val="128"/>
      <scheme val="minor"/>
    </font>
    <font>
      <sz val="6"/>
      <name val="游ゴシック"/>
      <family val="2"/>
      <charset val="128"/>
      <scheme val="minor"/>
    </font>
    <font>
      <sz val="11"/>
      <color theme="1"/>
      <name val="游ゴシック"/>
      <family val="2"/>
      <charset val="128"/>
      <scheme val="minor"/>
    </font>
    <font>
      <b/>
      <sz val="10"/>
      <color theme="1"/>
      <name val="ＭＳ Ｐゴシック"/>
      <family val="3"/>
      <charset val="128"/>
    </font>
    <font>
      <u/>
      <sz val="11"/>
      <color theme="10"/>
      <name val="游ゴシック"/>
      <family val="3"/>
      <charset val="128"/>
      <scheme val="minor"/>
    </font>
    <font>
      <sz val="11"/>
      <color theme="1"/>
      <name val="ＭＳ Ｐ明朝"/>
      <family val="1"/>
      <charset val="128"/>
    </font>
    <font>
      <b/>
      <sz val="11"/>
      <color theme="1"/>
      <name val="ＭＳ Ｐ明朝"/>
      <family val="1"/>
      <charset val="128"/>
    </font>
    <font>
      <sz val="11"/>
      <color rgb="FFFF0000"/>
      <name val="ＭＳ Ｐ明朝"/>
      <family val="1"/>
      <charset val="128"/>
    </font>
    <font>
      <sz val="9"/>
      <color theme="1" tint="0.499984740745262"/>
      <name val="ＭＳ Ｐ明朝"/>
      <family val="1"/>
      <charset val="128"/>
    </font>
    <font>
      <sz val="9"/>
      <color theme="1" tint="0.34998626667073579"/>
      <name val="ＭＳ Ｐ明朝"/>
      <family val="1"/>
      <charset val="128"/>
    </font>
    <font>
      <sz val="10.5"/>
      <color theme="1"/>
      <name val="ＭＳ Ｐ明朝"/>
      <family val="1"/>
      <charset val="128"/>
    </font>
    <font>
      <sz val="10"/>
      <color theme="1" tint="0.34998626667073579"/>
      <name val="ＭＳ Ｐ明朝"/>
      <family val="1"/>
      <charset val="128"/>
    </font>
    <font>
      <sz val="10.5"/>
      <name val="ＭＳ Ｐ明朝"/>
      <family val="1"/>
      <charset val="128"/>
    </font>
    <font>
      <sz val="10.5"/>
      <color rgb="FFFF0000"/>
      <name val="ＭＳ Ｐ明朝"/>
      <family val="1"/>
      <charset val="128"/>
    </font>
    <font>
      <sz val="10"/>
      <color theme="0" tint="-0.34998626667073579"/>
      <name val="ＭＳ ゴシック"/>
      <family val="3"/>
      <charset val="128"/>
    </font>
    <font>
      <sz val="10"/>
      <color theme="0"/>
      <name val="ＭＳ ゴシック"/>
      <family val="3"/>
      <charset val="128"/>
    </font>
    <font>
      <sz val="10"/>
      <color rgb="FFFF0000"/>
      <name val="ＭＳ ゴシック"/>
      <family val="3"/>
      <charset val="128"/>
    </font>
    <font>
      <sz val="10"/>
      <color theme="0" tint="-0.249977111117893"/>
      <name val="ＭＳ ゴシック"/>
      <family val="3"/>
      <charset val="128"/>
    </font>
    <font>
      <b/>
      <sz val="10"/>
      <name val="ＭＳ Ｐ明朝"/>
      <family val="1"/>
      <charset val="128"/>
    </font>
    <font>
      <b/>
      <sz val="12"/>
      <name val="ＭＳ Ｐ明朝"/>
      <family val="1"/>
      <charset val="128"/>
    </font>
  </fonts>
  <fills count="6">
    <fill>
      <patternFill patternType="none"/>
    </fill>
    <fill>
      <patternFill patternType="gray125"/>
    </fill>
    <fill>
      <patternFill patternType="solid">
        <fgColor theme="0"/>
        <bgColor indexed="64"/>
      </patternFill>
    </fill>
    <fill>
      <patternFill patternType="solid">
        <fgColor theme="7" tint="0.59999389629810485"/>
        <bgColor indexed="64"/>
      </patternFill>
    </fill>
    <fill>
      <patternFill patternType="solid">
        <fgColor rgb="FFFFCCCC"/>
        <bgColor indexed="64"/>
      </patternFill>
    </fill>
    <fill>
      <patternFill patternType="solid">
        <fgColor theme="7" tint="0.79998168889431442"/>
        <bgColor indexed="64"/>
      </patternFill>
    </fill>
  </fills>
  <borders count="187">
    <border>
      <left/>
      <right/>
      <top/>
      <bottom/>
      <diagonal/>
    </border>
    <border>
      <left/>
      <right/>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dashed">
        <color indexed="64"/>
      </left>
      <right style="thin">
        <color indexed="64"/>
      </right>
      <top style="thin">
        <color indexed="64"/>
      </top>
      <bottom/>
      <diagonal/>
    </border>
    <border>
      <left style="dotted">
        <color indexed="64"/>
      </left>
      <right style="thin">
        <color indexed="64"/>
      </right>
      <top style="thin">
        <color indexed="64"/>
      </top>
      <bottom/>
      <diagonal/>
    </border>
    <border>
      <left style="dashed">
        <color indexed="64"/>
      </left>
      <right style="thin">
        <color indexed="64"/>
      </right>
      <top/>
      <bottom/>
      <diagonal/>
    </border>
    <border>
      <left style="dott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ashed">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tted">
        <color indexed="64"/>
      </left>
      <right style="thin">
        <color indexed="64"/>
      </right>
      <top/>
      <bottom/>
      <diagonal/>
    </border>
    <border>
      <left style="medium">
        <color indexed="64"/>
      </left>
      <right/>
      <top/>
      <bottom/>
      <diagonal/>
    </border>
    <border>
      <left style="dashed">
        <color indexed="64"/>
      </left>
      <right/>
      <top/>
      <bottom/>
      <diagonal/>
    </border>
    <border>
      <left/>
      <right style="dashed">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dashed">
        <color indexed="64"/>
      </left>
      <right style="thin">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dott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thin">
        <color indexed="64"/>
      </top>
      <bottom style="medium">
        <color indexed="64"/>
      </bottom>
      <diagonal/>
    </border>
    <border>
      <left style="dashed">
        <color indexed="64"/>
      </left>
      <right/>
      <top/>
      <bottom style="thin">
        <color indexed="64"/>
      </bottom>
      <diagonal/>
    </border>
    <border>
      <left style="dashed">
        <color indexed="64"/>
      </left>
      <right/>
      <top style="thin">
        <color indexed="64"/>
      </top>
      <bottom style="medium">
        <color indexed="64"/>
      </bottom>
      <diagonal/>
    </border>
    <border>
      <left/>
      <right style="dashed">
        <color indexed="64"/>
      </right>
      <top style="thin">
        <color indexed="64"/>
      </top>
      <bottom style="medium">
        <color indexed="64"/>
      </bottom>
      <diagonal/>
    </border>
    <border>
      <left/>
      <right style="dashed">
        <color indexed="64"/>
      </right>
      <top/>
      <bottom style="thin">
        <color indexed="64"/>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dashed">
        <color indexed="64"/>
      </left>
      <right style="dashed">
        <color indexed="64"/>
      </right>
      <top/>
      <bottom style="thin">
        <color indexed="64"/>
      </bottom>
      <diagonal/>
    </border>
    <border>
      <left style="dashed">
        <color indexed="64"/>
      </left>
      <right style="dashed">
        <color indexed="64"/>
      </right>
      <top style="thin">
        <color indexed="64"/>
      </top>
      <bottom style="medium">
        <color indexed="64"/>
      </bottom>
      <diagonal/>
    </border>
    <border>
      <left style="dashed">
        <color indexed="64"/>
      </left>
      <right style="dashed">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dotted">
        <color indexed="64"/>
      </left>
      <right/>
      <top style="thin">
        <color indexed="64"/>
      </top>
      <bottom style="medium">
        <color indexed="64"/>
      </bottom>
      <diagonal/>
    </border>
    <border>
      <left style="dotted">
        <color indexed="64"/>
      </left>
      <right/>
      <top/>
      <bottom/>
      <diagonal/>
    </border>
    <border>
      <left style="dotted">
        <color indexed="64"/>
      </left>
      <right/>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thin">
        <color indexed="64"/>
      </left>
      <right style="dashDotDot">
        <color theme="0" tint="-0.34998626667073579"/>
      </right>
      <top style="thin">
        <color indexed="64"/>
      </top>
      <bottom/>
      <diagonal/>
    </border>
    <border>
      <left style="thin">
        <color indexed="64"/>
      </left>
      <right style="dashDotDot">
        <color theme="0" tint="-0.34998626667073579"/>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tted">
        <color indexed="64"/>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bottom/>
      <diagonal/>
    </border>
    <border>
      <left style="thin">
        <color indexed="64"/>
      </left>
      <right style="thin">
        <color indexed="64"/>
      </right>
      <top style="medium">
        <color indexed="64"/>
      </top>
      <bottom style="thin">
        <color theme="2" tint="-9.9948118533890809E-2"/>
      </bottom>
      <diagonal/>
    </border>
    <border>
      <left style="thin">
        <color indexed="64"/>
      </left>
      <right/>
      <top style="medium">
        <color indexed="64"/>
      </top>
      <bottom style="thin">
        <color theme="2" tint="-9.9948118533890809E-2"/>
      </bottom>
      <diagonal/>
    </border>
    <border>
      <left style="thin">
        <color indexed="64"/>
      </left>
      <right style="thin">
        <color indexed="64"/>
      </right>
      <top style="thin">
        <color theme="2" tint="-9.9948118533890809E-2"/>
      </top>
      <bottom style="thin">
        <color theme="2" tint="-9.9948118533890809E-2"/>
      </bottom>
      <diagonal/>
    </border>
    <border>
      <left style="thin">
        <color indexed="64"/>
      </left>
      <right/>
      <top style="thin">
        <color theme="2" tint="-9.9948118533890809E-2"/>
      </top>
      <bottom style="thin">
        <color theme="2" tint="-9.9948118533890809E-2"/>
      </bottom>
      <diagonal/>
    </border>
    <border>
      <left style="thin">
        <color indexed="64"/>
      </left>
      <right style="thin">
        <color indexed="64"/>
      </right>
      <top style="thin">
        <color theme="2" tint="-9.9948118533890809E-2"/>
      </top>
      <bottom style="thin">
        <color indexed="64"/>
      </bottom>
      <diagonal/>
    </border>
    <border>
      <left style="thin">
        <color indexed="64"/>
      </left>
      <right/>
      <top style="thin">
        <color theme="2" tint="-9.9948118533890809E-2"/>
      </top>
      <bottom style="thin">
        <color indexed="64"/>
      </bottom>
      <diagonal/>
    </border>
    <border>
      <left style="thin">
        <color indexed="64"/>
      </left>
      <right/>
      <top style="thin">
        <color indexed="64"/>
      </top>
      <bottom style="thin">
        <color theme="0" tint="-0.24994659260841701"/>
      </bottom>
      <diagonal/>
    </border>
    <border>
      <left style="thin">
        <color indexed="64"/>
      </left>
      <right style="dashDotDot">
        <color theme="0" tint="-0.34998626667073579"/>
      </right>
      <top style="thin">
        <color indexed="64"/>
      </top>
      <bottom style="thin">
        <color theme="0" tint="-0.24994659260841701"/>
      </bottom>
      <diagonal/>
    </border>
    <border>
      <left style="thin">
        <color indexed="64"/>
      </left>
      <right/>
      <top style="thin">
        <color theme="0" tint="-0.24994659260841701"/>
      </top>
      <bottom style="thin">
        <color indexed="64"/>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right style="thin">
        <color theme="0" tint="-0.24994659260841701"/>
      </right>
      <top style="thin">
        <color indexed="64"/>
      </top>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top/>
      <bottom style="thin">
        <color theme="0" tint="-0.24994659260841701"/>
      </bottom>
      <diagonal/>
    </border>
    <border>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theme="0" tint="-0.24994659260841701"/>
      </top>
      <bottom/>
      <diagonal/>
    </border>
    <border>
      <left style="thin">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indexed="64"/>
      </right>
      <top style="thin">
        <color indexed="64"/>
      </top>
      <bottom style="thin">
        <color indexed="64"/>
      </bottom>
      <diagonal/>
    </border>
    <border>
      <left style="thin">
        <color theme="1"/>
      </left>
      <right/>
      <top style="thin">
        <color theme="1"/>
      </top>
      <bottom/>
      <diagonal/>
    </border>
    <border>
      <left/>
      <right style="thin">
        <color theme="0" tint="-0.24994659260841701"/>
      </right>
      <top style="thin">
        <color theme="1"/>
      </top>
      <bottom/>
      <diagonal/>
    </border>
    <border>
      <left style="thin">
        <color theme="0" tint="-0.24994659260841701"/>
      </left>
      <right style="thin">
        <color theme="0" tint="-0.24994659260841701"/>
      </right>
      <top style="thin">
        <color theme="1"/>
      </top>
      <bottom style="thin">
        <color theme="0" tint="-0.24994659260841701"/>
      </bottom>
      <diagonal/>
    </border>
    <border>
      <left style="thin">
        <color theme="0" tint="-0.24994659260841701"/>
      </left>
      <right style="thin">
        <color theme="1"/>
      </right>
      <top style="thin">
        <color theme="1"/>
      </top>
      <bottom style="thin">
        <color theme="0" tint="-0.24994659260841701"/>
      </bottom>
      <diagonal/>
    </border>
    <border>
      <left style="thin">
        <color theme="1"/>
      </left>
      <right/>
      <top/>
      <bottom style="thin">
        <color theme="0" tint="-0.24994659260841701"/>
      </bottom>
      <diagonal/>
    </border>
    <border>
      <left style="thin">
        <color theme="0" tint="-0.24994659260841701"/>
      </left>
      <right style="thin">
        <color theme="1"/>
      </right>
      <top style="thin">
        <color theme="0" tint="-0.24994659260841701"/>
      </top>
      <bottom style="thin">
        <color theme="0" tint="-0.24994659260841701"/>
      </bottom>
      <diagonal/>
    </border>
    <border>
      <left style="thin">
        <color theme="1"/>
      </left>
      <right style="thin">
        <color theme="0" tint="-0.24994659260841701"/>
      </right>
      <top style="thin">
        <color theme="0" tint="-0.24994659260841701"/>
      </top>
      <bottom style="thin">
        <color theme="0" tint="-0.24994659260841701"/>
      </bottom>
      <diagonal/>
    </border>
    <border>
      <left style="thin">
        <color theme="1"/>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indexed="64"/>
      </bottom>
      <diagonal/>
    </border>
    <border>
      <left style="thin">
        <color theme="0" tint="-0.24994659260841701"/>
      </left>
      <right/>
      <top style="thin">
        <color theme="0" tint="-0.24994659260841701"/>
      </top>
      <bottom/>
      <diagonal/>
    </border>
    <border>
      <left style="thin">
        <color theme="0" tint="-0.24994659260841701"/>
      </left>
      <right/>
      <top style="thin">
        <color indexed="64"/>
      </top>
      <bottom style="thin">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indexed="64"/>
      </bottom>
      <diagonal/>
    </border>
    <border>
      <left style="thin">
        <color indexed="64"/>
      </left>
      <right/>
      <top style="thin">
        <color theme="0" tint="-0.24994659260841701"/>
      </top>
      <bottom style="thin">
        <color theme="0" tint="-0.24994659260841701"/>
      </bottom>
      <diagonal/>
    </border>
    <border>
      <left style="thin">
        <color indexed="64"/>
      </left>
      <right style="thin">
        <color indexed="64"/>
      </right>
      <top style="thin">
        <color theme="0" tint="-0.24994659260841701"/>
      </top>
      <bottom/>
      <diagonal/>
    </border>
    <border>
      <left style="thin">
        <color indexed="64"/>
      </left>
      <right style="thin">
        <color indexed="64"/>
      </right>
      <top/>
      <bottom style="thin">
        <color theme="0" tint="-0.24994659260841701"/>
      </bottom>
      <diagonal/>
    </border>
    <border>
      <left style="medium">
        <color indexed="64"/>
      </left>
      <right style="thin">
        <color indexed="64"/>
      </right>
      <top style="thin">
        <color indexed="64"/>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top style="thin">
        <color theme="0" tint="-0.24994659260841701"/>
      </top>
      <bottom style="medium">
        <color indexed="64"/>
      </bottom>
      <diagonal/>
    </border>
    <border>
      <left style="thin">
        <color indexed="64"/>
      </left>
      <right style="dashDotDot">
        <color theme="0" tint="-0.34998626667073579"/>
      </right>
      <top style="thin">
        <color theme="0" tint="-0.24994659260841701"/>
      </top>
      <bottom style="medium">
        <color indexed="64"/>
      </bottom>
      <diagonal/>
    </border>
    <border>
      <left style="thin">
        <color indexed="64"/>
      </left>
      <right style="thin">
        <color indexed="64"/>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s>
  <cellStyleXfs count="51">
    <xf numFmtId="0" fontId="0" fillId="0" borderId="0"/>
    <xf numFmtId="9" fontId="3" fillId="0" borderId="0" applyFont="0" applyFill="0" applyBorder="0" applyAlignment="0" applyProtection="0"/>
    <xf numFmtId="9" fontId="8" fillId="0" borderId="0" applyFont="0" applyFill="0" applyBorder="0" applyAlignment="0" applyProtection="0"/>
    <xf numFmtId="9" fontId="20" fillId="0" borderId="0" applyFont="0" applyFill="0" applyBorder="0" applyAlignment="0" applyProtection="0">
      <alignment vertical="center"/>
    </xf>
    <xf numFmtId="9" fontId="20" fillId="0" borderId="0" applyFont="0" applyFill="0" applyBorder="0" applyAlignment="0" applyProtection="0">
      <alignment vertical="center"/>
    </xf>
    <xf numFmtId="38" fontId="3" fillId="0" borderId="0" applyFont="0" applyFill="0" applyBorder="0" applyAlignment="0" applyProtection="0"/>
    <xf numFmtId="38" fontId="20" fillId="0" borderId="0" applyFont="0" applyFill="0" applyBorder="0" applyAlignment="0" applyProtection="0">
      <alignment vertical="center"/>
    </xf>
    <xf numFmtId="38" fontId="8" fillId="0" borderId="0" applyFont="0" applyFill="0" applyBorder="0" applyAlignment="0" applyProtection="0"/>
    <xf numFmtId="38" fontId="20" fillId="0" borderId="0" applyFont="0" applyFill="0" applyBorder="0" applyAlignment="0" applyProtection="0">
      <alignment vertical="center"/>
    </xf>
    <xf numFmtId="38" fontId="20" fillId="0" borderId="0" applyFont="0" applyFill="0" applyBorder="0" applyAlignment="0" applyProtection="0">
      <alignment vertical="center"/>
    </xf>
    <xf numFmtId="38" fontId="21" fillId="0" borderId="0" applyFont="0" applyFill="0" applyBorder="0" applyAlignment="0" applyProtection="0">
      <alignment vertical="center"/>
    </xf>
    <xf numFmtId="38" fontId="8" fillId="0" borderId="0" applyFont="0" applyFill="0" applyBorder="0" applyAlignment="0" applyProtection="0"/>
    <xf numFmtId="38" fontId="20" fillId="0" borderId="0" applyFont="0" applyFill="0" applyBorder="0" applyAlignment="0" applyProtection="0">
      <alignment vertical="center"/>
    </xf>
    <xf numFmtId="38" fontId="4" fillId="0" borderId="0" applyFont="0" applyFill="0" applyBorder="0" applyAlignment="0" applyProtection="0"/>
    <xf numFmtId="38" fontId="8" fillId="0" borderId="0" applyFont="0" applyFill="0" applyBorder="0" applyAlignment="0" applyProtection="0"/>
    <xf numFmtId="38" fontId="4" fillId="0" borderId="0" applyFont="0" applyFill="0" applyBorder="0" applyAlignment="0" applyProtection="0">
      <alignment vertical="center"/>
    </xf>
    <xf numFmtId="38" fontId="8" fillId="0" borderId="0" applyFont="0" applyFill="0" applyBorder="0" applyAlignment="0" applyProtection="0"/>
    <xf numFmtId="38" fontId="15" fillId="0" borderId="0" applyFont="0" applyFill="0" applyBorder="0" applyAlignment="0" applyProtection="0">
      <alignment vertical="center"/>
    </xf>
    <xf numFmtId="38" fontId="16" fillId="0" borderId="0" applyFont="0" applyFill="0" applyBorder="0" applyAlignment="0" applyProtection="0"/>
    <xf numFmtId="0" fontId="22" fillId="0" borderId="0">
      <alignment vertical="center"/>
    </xf>
    <xf numFmtId="0" fontId="19" fillId="0" borderId="0">
      <alignment vertical="center"/>
    </xf>
    <xf numFmtId="0" fontId="20" fillId="0" borderId="0">
      <alignment vertical="center"/>
    </xf>
    <xf numFmtId="0" fontId="13" fillId="0" borderId="0"/>
    <xf numFmtId="0" fontId="21" fillId="0" borderId="0">
      <alignment vertical="center"/>
    </xf>
    <xf numFmtId="0" fontId="18" fillId="0" borderId="0"/>
    <xf numFmtId="0" fontId="4" fillId="0" borderId="0"/>
    <xf numFmtId="0" fontId="8" fillId="0" borderId="0"/>
    <xf numFmtId="0" fontId="4" fillId="0" borderId="0">
      <alignment vertical="center"/>
    </xf>
    <xf numFmtId="38" fontId="3" fillId="0" borderId="0" applyFont="0" applyFill="0" applyBorder="0" applyAlignment="0" applyProtection="0"/>
    <xf numFmtId="0" fontId="3" fillId="0" borderId="0"/>
    <xf numFmtId="38" fontId="2" fillId="0" borderId="0" applyFont="0" applyFill="0" applyBorder="0" applyAlignment="0" applyProtection="0">
      <alignment vertical="center"/>
    </xf>
    <xf numFmtId="0" fontId="2" fillId="0" borderId="0">
      <alignment vertical="center"/>
    </xf>
    <xf numFmtId="9" fontId="3" fillId="0" borderId="0" applyFont="0" applyFill="0" applyBorder="0" applyAlignment="0" applyProtection="0"/>
    <xf numFmtId="0" fontId="28" fillId="0" borderId="0"/>
    <xf numFmtId="38" fontId="31" fillId="0" borderId="0" applyFont="0" applyFill="0" applyBorder="0" applyAlignment="0" applyProtection="0">
      <alignment vertical="center"/>
    </xf>
    <xf numFmtId="9" fontId="31" fillId="0" borderId="0" applyFont="0" applyFill="0" applyBorder="0" applyAlignment="0" applyProtection="0">
      <alignment vertical="center"/>
    </xf>
    <xf numFmtId="0" fontId="31" fillId="0" borderId="0">
      <alignment vertical="center"/>
    </xf>
    <xf numFmtId="0" fontId="4" fillId="0" borderId="0"/>
    <xf numFmtId="0" fontId="33" fillId="0" borderId="0" applyNumberFormat="0" applyFill="0" applyBorder="0" applyAlignment="0" applyProtection="0">
      <alignment vertical="center"/>
    </xf>
    <xf numFmtId="38" fontId="3" fillId="0" borderId="0" applyFon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0" fontId="3" fillId="0" borderId="0"/>
    <xf numFmtId="38" fontId="1" fillId="0" borderId="0" applyFont="0" applyFill="0" applyBorder="0" applyAlignment="0" applyProtection="0">
      <alignment vertical="center"/>
    </xf>
    <xf numFmtId="0" fontId="1" fillId="0" borderId="0">
      <alignment vertical="center"/>
    </xf>
    <xf numFmtId="38" fontId="3" fillId="0" borderId="0" applyFont="0" applyFill="0" applyBorder="0" applyAlignment="0" applyProtection="0"/>
    <xf numFmtId="38" fontId="3" fillId="0" borderId="0" applyFont="0" applyFill="0" applyBorder="0" applyAlignment="0" applyProtection="0"/>
    <xf numFmtId="38" fontId="3" fillId="0" borderId="0" applyFont="0" applyFill="0" applyBorder="0" applyAlignment="0" applyProtection="0"/>
    <xf numFmtId="0" fontId="3" fillId="0" borderId="0"/>
    <xf numFmtId="38" fontId="1" fillId="0" borderId="0" applyFont="0" applyFill="0" applyBorder="0" applyAlignment="0" applyProtection="0">
      <alignment vertical="center"/>
    </xf>
    <xf numFmtId="0" fontId="1" fillId="0" borderId="0">
      <alignment vertical="center"/>
    </xf>
  </cellStyleXfs>
  <cellXfs count="1186">
    <xf numFmtId="0" fontId="0" fillId="0" borderId="0" xfId="0"/>
    <xf numFmtId="0" fontId="6" fillId="0" borderId="0" xfId="0" applyFont="1" applyFill="1" applyAlignment="1">
      <alignment horizontal="right"/>
    </xf>
    <xf numFmtId="0" fontId="9" fillId="0" borderId="0" xfId="0" applyFont="1"/>
    <xf numFmtId="0" fontId="6" fillId="0" borderId="0" xfId="0" applyFont="1"/>
    <xf numFmtId="0" fontId="6" fillId="0" borderId="0" xfId="0" applyFont="1" applyAlignment="1">
      <alignment vertical="center"/>
    </xf>
    <xf numFmtId="176" fontId="6" fillId="0" borderId="0" xfId="8" applyNumberFormat="1" applyFont="1">
      <alignment vertical="center"/>
    </xf>
    <xf numFmtId="0" fontId="6" fillId="0" borderId="0" xfId="0" applyFont="1" applyAlignment="1">
      <alignment horizontal="right"/>
    </xf>
    <xf numFmtId="0" fontId="6" fillId="0" borderId="0" xfId="0" quotePrefix="1" applyFont="1" applyAlignment="1">
      <alignment horizontal="right"/>
    </xf>
    <xf numFmtId="0" fontId="6" fillId="0" borderId="0" xfId="0" quotePrefix="1" applyFont="1"/>
    <xf numFmtId="0" fontId="6" fillId="0" borderId="0" xfId="0" applyFont="1" applyAlignment="1">
      <alignment horizontal="center" vertical="top"/>
    </xf>
    <xf numFmtId="0" fontId="6" fillId="0" borderId="0" xfId="0" applyFont="1" applyAlignment="1">
      <alignment horizontal="left" vertical="top"/>
    </xf>
    <xf numFmtId="0" fontId="6" fillId="0" borderId="0" xfId="0" applyFont="1" applyFill="1" applyAlignment="1">
      <alignment vertical="center"/>
    </xf>
    <xf numFmtId="0" fontId="6" fillId="0" borderId="0" xfId="0" applyFont="1" applyFill="1"/>
    <xf numFmtId="0" fontId="6" fillId="0" borderId="0" xfId="0" applyFont="1" applyFill="1" applyAlignment="1">
      <alignment horizontal="center" vertical="top"/>
    </xf>
    <xf numFmtId="49" fontId="6" fillId="0" borderId="12" xfId="0" applyNumberFormat="1" applyFont="1" applyFill="1" applyBorder="1" applyAlignment="1">
      <alignment horizontal="center" vertical="center"/>
    </xf>
    <xf numFmtId="49" fontId="6" fillId="0" borderId="14" xfId="0" applyNumberFormat="1" applyFont="1" applyFill="1" applyBorder="1" applyAlignment="1">
      <alignment horizontal="center" vertical="center"/>
    </xf>
    <xf numFmtId="0" fontId="6" fillId="0" borderId="2" xfId="0" applyFont="1" applyFill="1" applyBorder="1" applyAlignment="1">
      <alignment vertical="center" shrinkToFit="1"/>
    </xf>
    <xf numFmtId="0" fontId="6" fillId="2" borderId="11" xfId="22" applyFont="1" applyFill="1" applyBorder="1" applyAlignment="1">
      <alignment horizontal="center" vertical="top" wrapText="1"/>
    </xf>
    <xf numFmtId="0" fontId="14" fillId="2" borderId="0" xfId="22" applyFont="1" applyFill="1" applyAlignment="1">
      <alignment vertical="center"/>
    </xf>
    <xf numFmtId="0" fontId="6" fillId="2" borderId="0" xfId="22" applyFont="1" applyFill="1" applyAlignment="1">
      <alignment horizontal="left" vertical="center"/>
    </xf>
    <xf numFmtId="0" fontId="6" fillId="2" borderId="0" xfId="22" applyFont="1" applyFill="1" applyAlignment="1">
      <alignment vertical="center"/>
    </xf>
    <xf numFmtId="0" fontId="6" fillId="0" borderId="0" xfId="20" applyFont="1" applyAlignment="1"/>
    <xf numFmtId="0" fontId="6" fillId="0" borderId="0" xfId="20" applyFont="1">
      <alignment vertical="center"/>
    </xf>
    <xf numFmtId="38" fontId="6" fillId="0" borderId="11" xfId="5" applyFont="1" applyFill="1" applyBorder="1" applyAlignment="1">
      <alignment vertical="center"/>
    </xf>
    <xf numFmtId="179" fontId="6" fillId="0" borderId="0" xfId="5" applyNumberFormat="1" applyFont="1" applyFill="1"/>
    <xf numFmtId="179" fontId="6" fillId="0" borderId="0" xfId="5" applyNumberFormat="1" applyFont="1" applyFill="1" applyAlignment="1">
      <alignment vertical="center"/>
    </xf>
    <xf numFmtId="0" fontId="6" fillId="0" borderId="8" xfId="0" applyFont="1" applyBorder="1"/>
    <xf numFmtId="3" fontId="6" fillId="0" borderId="19" xfId="11" applyNumberFormat="1" applyFont="1" applyFill="1" applyBorder="1" applyAlignment="1">
      <alignment horizontal="right"/>
    </xf>
    <xf numFmtId="183" fontId="6" fillId="0" borderId="19" xfId="11" applyNumberFormat="1" applyFont="1" applyFill="1" applyBorder="1" applyAlignment="1">
      <alignment horizontal="right"/>
    </xf>
    <xf numFmtId="3" fontId="6" fillId="0" borderId="12" xfId="11" applyNumberFormat="1" applyFont="1" applyFill="1" applyBorder="1" applyAlignment="1">
      <alignment horizontal="right"/>
    </xf>
    <xf numFmtId="183" fontId="6" fillId="0" borderId="12" xfId="11" applyNumberFormat="1" applyFont="1" applyFill="1" applyBorder="1" applyAlignment="1">
      <alignment horizontal="right"/>
    </xf>
    <xf numFmtId="3" fontId="6" fillId="0" borderId="16" xfId="11" applyNumberFormat="1" applyFont="1" applyFill="1" applyBorder="1" applyAlignment="1">
      <alignment horizontal="right"/>
    </xf>
    <xf numFmtId="183" fontId="6" fillId="0" borderId="16" xfId="11" applyNumberFormat="1" applyFont="1" applyFill="1" applyBorder="1" applyAlignment="1">
      <alignment horizontal="right"/>
    </xf>
    <xf numFmtId="3" fontId="6" fillId="0" borderId="14" xfId="11" applyNumberFormat="1" applyFont="1" applyFill="1" applyBorder="1" applyAlignment="1">
      <alignment horizontal="right"/>
    </xf>
    <xf numFmtId="183" fontId="6" fillId="0" borderId="14" xfId="11" applyNumberFormat="1" applyFont="1" applyFill="1" applyBorder="1" applyAlignment="1">
      <alignment horizontal="right"/>
    </xf>
    <xf numFmtId="38" fontId="6" fillId="0" borderId="0" xfId="11" applyFont="1" applyFill="1" applyBorder="1" applyAlignment="1">
      <alignment horizontal="right"/>
    </xf>
    <xf numFmtId="38" fontId="6" fillId="0" borderId="12" xfId="11" applyFont="1" applyFill="1" applyBorder="1" applyProtection="1">
      <protection locked="0"/>
    </xf>
    <xf numFmtId="38" fontId="6" fillId="0" borderId="12" xfId="11" applyFont="1" applyFill="1" applyBorder="1" applyAlignment="1">
      <alignment horizontal="right" shrinkToFit="1"/>
    </xf>
    <xf numFmtId="3" fontId="6" fillId="0" borderId="8" xfId="11" applyNumberFormat="1" applyFont="1" applyFill="1" applyBorder="1" applyAlignment="1">
      <alignment horizontal="right"/>
    </xf>
    <xf numFmtId="38" fontId="6" fillId="0" borderId="19" xfId="7" applyFont="1" applyFill="1" applyBorder="1" applyAlignment="1">
      <alignment horizontal="right"/>
    </xf>
    <xf numFmtId="38" fontId="9" fillId="0" borderId="0" xfId="7" applyFont="1" applyFill="1"/>
    <xf numFmtId="180" fontId="6" fillId="0" borderId="19" xfId="7" applyNumberFormat="1" applyFont="1" applyFill="1" applyBorder="1" applyAlignment="1">
      <alignment horizontal="right"/>
    </xf>
    <xf numFmtId="38" fontId="6" fillId="0" borderId="12" xfId="7" applyFont="1" applyFill="1" applyBorder="1" applyAlignment="1">
      <alignment horizontal="right"/>
    </xf>
    <xf numFmtId="180" fontId="6" fillId="0" borderId="12" xfId="7" applyNumberFormat="1" applyFont="1" applyFill="1" applyBorder="1" applyAlignment="1">
      <alignment horizontal="right"/>
    </xf>
    <xf numFmtId="38" fontId="6" fillId="0" borderId="16" xfId="7" applyFont="1" applyFill="1" applyBorder="1" applyAlignment="1">
      <alignment horizontal="right"/>
    </xf>
    <xf numFmtId="180" fontId="6" fillId="0" borderId="16" xfId="7" applyNumberFormat="1" applyFont="1" applyFill="1" applyBorder="1" applyAlignment="1">
      <alignment horizontal="right"/>
    </xf>
    <xf numFmtId="38" fontId="6" fillId="0" borderId="14" xfId="7" applyFont="1" applyFill="1" applyBorder="1" applyAlignment="1">
      <alignment horizontal="right"/>
    </xf>
    <xf numFmtId="180" fontId="6" fillId="0" borderId="14" xfId="7" applyNumberFormat="1" applyFont="1" applyFill="1" applyBorder="1" applyAlignment="1">
      <alignment horizontal="right"/>
    </xf>
    <xf numFmtId="38" fontId="6" fillId="0" borderId="8" xfId="7" applyFont="1" applyFill="1" applyBorder="1" applyAlignment="1">
      <alignment horizontal="right"/>
    </xf>
    <xf numFmtId="38" fontId="6" fillId="0" borderId="12" xfId="28" applyFont="1" applyFill="1" applyBorder="1"/>
    <xf numFmtId="38" fontId="9" fillId="0" borderId="0" xfId="28" applyFont="1" applyFill="1" applyBorder="1" applyAlignment="1">
      <alignment vertical="center"/>
    </xf>
    <xf numFmtId="38" fontId="6" fillId="0" borderId="0" xfId="28" applyFont="1" applyFill="1" applyBorder="1" applyAlignment="1"/>
    <xf numFmtId="38" fontId="9" fillId="0" borderId="0" xfId="28" applyFont="1" applyFill="1" applyBorder="1"/>
    <xf numFmtId="182" fontId="6" fillId="0" borderId="0" xfId="5" applyNumberFormat="1" applyFont="1" applyFill="1"/>
    <xf numFmtId="0" fontId="6" fillId="0" borderId="0" xfId="29" applyFont="1"/>
    <xf numFmtId="0" fontId="6" fillId="0" borderId="0" xfId="29" applyFont="1" applyAlignment="1">
      <alignment vertical="top"/>
    </xf>
    <xf numFmtId="37" fontId="6" fillId="0" borderId="0" xfId="29" applyNumberFormat="1" applyFont="1" applyAlignment="1">
      <alignment vertical="center"/>
    </xf>
    <xf numFmtId="0" fontId="6" fillId="0" borderId="0" xfId="29" applyFont="1" applyAlignment="1">
      <alignment vertical="center"/>
    </xf>
    <xf numFmtId="181" fontId="6" fillId="0" borderId="0" xfId="5" applyNumberFormat="1" applyFont="1" applyFill="1"/>
    <xf numFmtId="38" fontId="6" fillId="0" borderId="0" xfId="28" applyFont="1" applyFill="1"/>
    <xf numFmtId="38" fontId="6" fillId="0" borderId="0" xfId="5" applyFont="1" applyFill="1"/>
    <xf numFmtId="9" fontId="6" fillId="0" borderId="0" xfId="1" applyFont="1" applyFill="1" applyAlignment="1">
      <alignment vertical="center"/>
    </xf>
    <xf numFmtId="9" fontId="6" fillId="0" borderId="0" xfId="1" applyFont="1" applyFill="1" applyAlignment="1">
      <alignment horizontal="left" vertical="center"/>
    </xf>
    <xf numFmtId="181" fontId="6" fillId="0" borderId="0" xfId="5" applyNumberFormat="1" applyFont="1" applyFill="1" applyAlignment="1">
      <alignment vertical="center"/>
    </xf>
    <xf numFmtId="38" fontId="6" fillId="0" borderId="0" xfId="5" applyFont="1" applyFill="1" applyAlignment="1">
      <alignment vertical="center"/>
    </xf>
    <xf numFmtId="9" fontId="6" fillId="0" borderId="0" xfId="1" applyFont="1" applyFill="1"/>
    <xf numFmtId="176" fontId="6" fillId="0" borderId="0" xfId="6" applyNumberFormat="1" applyFont="1" applyFill="1">
      <alignment vertical="center"/>
    </xf>
    <xf numFmtId="176" fontId="6" fillId="0" borderId="0" xfId="6" applyNumberFormat="1" applyFont="1" applyFill="1" applyAlignment="1">
      <alignment horizontal="left" vertical="center"/>
    </xf>
    <xf numFmtId="9" fontId="6" fillId="0" borderId="0" xfId="3" applyFont="1" applyFill="1">
      <alignment vertical="center"/>
    </xf>
    <xf numFmtId="9" fontId="6" fillId="0" borderId="0" xfId="3" applyFont="1" applyFill="1" applyAlignment="1">
      <alignment horizontal="left" vertical="center"/>
    </xf>
    <xf numFmtId="181" fontId="6" fillId="2" borderId="5" xfId="5" applyNumberFormat="1" applyFont="1" applyFill="1" applyBorder="1"/>
    <xf numFmtId="181" fontId="6" fillId="2" borderId="6" xfId="5" applyNumberFormat="1" applyFont="1" applyFill="1" applyBorder="1"/>
    <xf numFmtId="179" fontId="6" fillId="2" borderId="7" xfId="5" applyNumberFormat="1" applyFont="1" applyFill="1" applyBorder="1"/>
    <xf numFmtId="181" fontId="6" fillId="0" borderId="8" xfId="5" applyNumberFormat="1" applyFont="1" applyFill="1" applyBorder="1"/>
    <xf numFmtId="181" fontId="6" fillId="0" borderId="8" xfId="5" applyNumberFormat="1" applyFont="1" applyFill="1" applyBorder="1" applyAlignment="1">
      <alignment horizontal="center"/>
    </xf>
    <xf numFmtId="179" fontId="6" fillId="0" borderId="8" xfId="5" applyNumberFormat="1" applyFont="1" applyFill="1" applyBorder="1"/>
    <xf numFmtId="38" fontId="6" fillId="0" borderId="8" xfId="5" applyFont="1" applyFill="1" applyBorder="1"/>
    <xf numFmtId="38" fontId="6" fillId="0" borderId="12" xfId="28" applyFont="1" applyFill="1" applyBorder="1" applyAlignment="1">
      <alignment vertical="top" shrinkToFit="1"/>
    </xf>
    <xf numFmtId="181" fontId="6" fillId="0" borderId="12" xfId="5" applyNumberFormat="1" applyFont="1" applyFill="1" applyBorder="1" applyAlignment="1">
      <alignment horizontal="center" vertical="top" wrapText="1"/>
    </xf>
    <xf numFmtId="38" fontId="6" fillId="0" borderId="12" xfId="5" applyFont="1" applyFill="1" applyBorder="1" applyAlignment="1">
      <alignment horizontal="center" vertical="top" wrapText="1"/>
    </xf>
    <xf numFmtId="179" fontId="6" fillId="0" borderId="12" xfId="5" applyNumberFormat="1" applyFont="1" applyFill="1" applyBorder="1" applyAlignment="1">
      <alignment horizontal="center" vertical="top" wrapText="1"/>
    </xf>
    <xf numFmtId="38" fontId="6" fillId="0" borderId="19" xfId="28" applyFont="1" applyFill="1" applyBorder="1"/>
    <xf numFmtId="38" fontId="6" fillId="0" borderId="11" xfId="28" applyFont="1" applyFill="1" applyBorder="1"/>
    <xf numFmtId="181" fontId="6" fillId="0" borderId="19" xfId="28" applyNumberFormat="1" applyFont="1" applyFill="1" applyBorder="1"/>
    <xf numFmtId="38" fontId="6" fillId="0" borderId="19" xfId="5" applyFont="1" applyFill="1" applyBorder="1" applyAlignment="1">
      <alignment vertical="center"/>
    </xf>
    <xf numFmtId="38" fontId="6" fillId="0" borderId="12" xfId="5" applyFont="1" applyFill="1" applyBorder="1" applyAlignment="1">
      <alignment vertical="center"/>
    </xf>
    <xf numFmtId="181" fontId="6" fillId="0" borderId="19" xfId="5" applyNumberFormat="1" applyFont="1" applyFill="1" applyBorder="1" applyAlignment="1">
      <alignment vertical="center"/>
    </xf>
    <xf numFmtId="181" fontId="6" fillId="0" borderId="12" xfId="28" applyNumberFormat="1" applyFont="1" applyFill="1" applyBorder="1"/>
    <xf numFmtId="181" fontId="6" fillId="0" borderId="12" xfId="5" applyNumberFormat="1" applyFont="1" applyFill="1" applyBorder="1" applyAlignment="1">
      <alignment vertical="center"/>
    </xf>
    <xf numFmtId="181" fontId="6" fillId="0" borderId="11" xfId="28" applyNumberFormat="1" applyFont="1" applyFill="1" applyBorder="1"/>
    <xf numFmtId="181" fontId="6" fillId="0" borderId="11" xfId="5" applyNumberFormat="1" applyFont="1" applyFill="1" applyBorder="1" applyAlignment="1">
      <alignment vertical="center"/>
    </xf>
    <xf numFmtId="38" fontId="6" fillId="0" borderId="8" xfId="28" applyFont="1" applyFill="1" applyBorder="1" applyAlignment="1">
      <alignment vertical="center"/>
    </xf>
    <xf numFmtId="181" fontId="6" fillId="0" borderId="8" xfId="5" applyNumberFormat="1" applyFont="1" applyFill="1" applyBorder="1" applyAlignment="1">
      <alignment vertical="center"/>
    </xf>
    <xf numFmtId="0" fontId="23" fillId="2" borderId="105" xfId="36" applyFont="1" applyFill="1" applyBorder="1">
      <alignment vertical="center"/>
    </xf>
    <xf numFmtId="0" fontId="23" fillId="2" borderId="107" xfId="36" applyFont="1" applyFill="1" applyBorder="1">
      <alignment vertical="center"/>
    </xf>
    <xf numFmtId="0" fontId="23" fillId="2" borderId="110" xfId="36" applyFont="1" applyFill="1" applyBorder="1">
      <alignment vertical="center"/>
    </xf>
    <xf numFmtId="0" fontId="23" fillId="2" borderId="4" xfId="36" applyFont="1" applyFill="1" applyBorder="1">
      <alignment vertical="center"/>
    </xf>
    <xf numFmtId="0" fontId="23" fillId="2" borderId="17" xfId="36" applyFont="1" applyFill="1" applyBorder="1">
      <alignment vertical="center"/>
    </xf>
    <xf numFmtId="0" fontId="23" fillId="2" borderId="9" xfId="36" applyFont="1" applyFill="1" applyBorder="1">
      <alignment vertical="center"/>
    </xf>
    <xf numFmtId="38" fontId="34" fillId="0" borderId="89" xfId="10" applyFont="1" applyFill="1" applyBorder="1" applyAlignment="1">
      <alignment horizontal="right" vertical="center"/>
    </xf>
    <xf numFmtId="38" fontId="34" fillId="0" borderId="91" xfId="10" applyFont="1" applyFill="1" applyBorder="1" applyAlignment="1">
      <alignment horizontal="right" vertical="center"/>
    </xf>
    <xf numFmtId="0" fontId="34" fillId="0" borderId="97" xfId="22" applyFont="1" applyBorder="1" applyAlignment="1">
      <alignment horizontal="left" vertical="center"/>
    </xf>
    <xf numFmtId="0" fontId="26" fillId="0" borderId="0" xfId="0" applyFont="1" applyBorder="1" applyAlignment="1">
      <alignment vertical="center"/>
    </xf>
    <xf numFmtId="179" fontId="34" fillId="0" borderId="91" xfId="10" applyNumberFormat="1" applyFont="1" applyFill="1" applyBorder="1" applyAlignment="1">
      <alignment horizontal="right" vertical="center"/>
    </xf>
    <xf numFmtId="38" fontId="34" fillId="2" borderId="94" xfId="10" applyFont="1" applyFill="1" applyBorder="1" applyAlignment="1">
      <alignment horizontal="right" vertical="center"/>
    </xf>
    <xf numFmtId="0" fontId="34" fillId="0" borderId="0" xfId="23" applyFont="1" applyAlignment="1"/>
    <xf numFmtId="0" fontId="26" fillId="0" borderId="0" xfId="0" applyFont="1"/>
    <xf numFmtId="0" fontId="26" fillId="0" borderId="0" xfId="0" applyFont="1" applyAlignment="1">
      <alignment horizontal="right"/>
    </xf>
    <xf numFmtId="0" fontId="34" fillId="0" borderId="0" xfId="23" applyFont="1" applyAlignment="1">
      <alignment horizontal="right"/>
    </xf>
    <xf numFmtId="0" fontId="34" fillId="0" borderId="4" xfId="23" applyFont="1" applyBorder="1" applyAlignment="1"/>
    <xf numFmtId="0" fontId="34" fillId="0" borderId="13" xfId="23" applyFont="1" applyBorder="1" applyAlignment="1"/>
    <xf numFmtId="0" fontId="34" fillId="0" borderId="13" xfId="23" applyFont="1" applyBorder="1" applyAlignment="1">
      <alignment horizontal="right"/>
    </xf>
    <xf numFmtId="0" fontId="34" fillId="0" borderId="3" xfId="23" applyFont="1" applyBorder="1" applyAlignment="1"/>
    <xf numFmtId="0" fontId="36" fillId="0" borderId="17" xfId="23" applyFont="1" applyBorder="1" applyAlignment="1">
      <alignment horizontal="center"/>
    </xf>
    <xf numFmtId="0" fontId="34" fillId="0" borderId="2" xfId="23" applyFont="1" applyBorder="1" applyAlignment="1"/>
    <xf numFmtId="0" fontId="34" fillId="0" borderId="17" xfId="23" applyFont="1" applyBorder="1" applyAlignment="1"/>
    <xf numFmtId="0" fontId="34" fillId="0" borderId="0" xfId="23" applyFont="1" applyFill="1" applyAlignment="1"/>
    <xf numFmtId="0" fontId="26" fillId="0" borderId="8" xfId="23" applyFont="1" applyBorder="1" applyAlignment="1">
      <alignment horizontal="center"/>
    </xf>
    <xf numFmtId="0" fontId="26" fillId="0" borderId="8" xfId="23" applyFont="1" applyFill="1" applyBorder="1" applyAlignment="1">
      <alignment horizontal="center"/>
    </xf>
    <xf numFmtId="0" fontId="37" fillId="0" borderId="0" xfId="23" applyFont="1" applyFill="1" applyBorder="1" applyAlignment="1">
      <alignment horizontal="left" vertical="center"/>
    </xf>
    <xf numFmtId="0" fontId="34" fillId="0" borderId="8" xfId="23" applyFont="1" applyBorder="1" applyAlignment="1"/>
    <xf numFmtId="9" fontId="26" fillId="0" borderId="8" xfId="1" applyFont="1" applyFill="1" applyBorder="1" applyAlignment="1">
      <alignment horizontal="center"/>
    </xf>
    <xf numFmtId="0" fontId="34" fillId="0" borderId="9" xfId="23" applyFont="1" applyBorder="1" applyAlignment="1"/>
    <xf numFmtId="0" fontId="34" fillId="0" borderId="1" xfId="23" applyFont="1" applyBorder="1" applyAlignment="1"/>
    <xf numFmtId="0" fontId="34" fillId="0" borderId="10" xfId="23" applyFont="1" applyBorder="1" applyAlignment="1"/>
    <xf numFmtId="0" fontId="34" fillId="0" borderId="0" xfId="23" applyFont="1" applyBorder="1" applyAlignment="1"/>
    <xf numFmtId="0" fontId="26" fillId="0" borderId="4" xfId="0" applyFont="1" applyBorder="1"/>
    <xf numFmtId="0" fontId="26" fillId="0" borderId="13" xfId="0" applyFont="1" applyBorder="1"/>
    <xf numFmtId="0" fontId="26" fillId="0" borderId="13" xfId="0" applyFont="1" applyBorder="1" applyAlignment="1">
      <alignment horizontal="right"/>
    </xf>
    <xf numFmtId="0" fontId="26" fillId="0" borderId="3" xfId="0" applyFont="1" applyBorder="1"/>
    <xf numFmtId="0" fontId="26" fillId="0" borderId="17" xfId="0" applyFont="1" applyBorder="1"/>
    <xf numFmtId="0" fontId="26" fillId="0" borderId="0" xfId="0" applyFont="1" applyBorder="1"/>
    <xf numFmtId="0" fontId="26" fillId="0" borderId="0" xfId="0" applyFont="1" applyBorder="1" applyAlignment="1">
      <alignment horizontal="right"/>
    </xf>
    <xf numFmtId="0" fontId="26" fillId="0" borderId="2" xfId="0" applyFont="1" applyBorder="1"/>
    <xf numFmtId="0" fontId="34" fillId="2" borderId="29" xfId="22" applyFont="1" applyFill="1" applyBorder="1" applyAlignment="1">
      <alignment vertical="center"/>
    </xf>
    <xf numFmtId="0" fontId="17" fillId="0" borderId="0" xfId="0" applyFont="1" applyBorder="1"/>
    <xf numFmtId="0" fontId="34" fillId="2" borderId="0" xfId="22" applyFont="1" applyFill="1" applyBorder="1" applyAlignment="1">
      <alignment vertical="center"/>
    </xf>
    <xf numFmtId="0" fontId="34" fillId="0" borderId="0" xfId="22" applyFont="1" applyBorder="1" applyAlignment="1">
      <alignment horizontal="left" vertical="center" wrapText="1"/>
    </xf>
    <xf numFmtId="38" fontId="34" fillId="0" borderId="34" xfId="10" applyFont="1" applyFill="1" applyBorder="1" applyAlignment="1">
      <alignment horizontal="right" vertical="center"/>
    </xf>
    <xf numFmtId="0" fontId="26" fillId="0" borderId="0" xfId="0" applyFont="1" applyBorder="1" applyAlignment="1">
      <alignment horizontal="right" vertical="center"/>
    </xf>
    <xf numFmtId="0" fontId="26" fillId="0" borderId="9" xfId="0" applyFont="1" applyBorder="1"/>
    <xf numFmtId="0" fontId="26" fillId="0" borderId="1" xfId="0" applyFont="1" applyBorder="1"/>
    <xf numFmtId="0" fontId="26" fillId="0" borderId="1" xfId="0" applyFont="1" applyBorder="1" applyAlignment="1">
      <alignment horizontal="right"/>
    </xf>
    <xf numFmtId="0" fontId="26" fillId="0" borderId="10" xfId="0" applyFont="1" applyBorder="1"/>
    <xf numFmtId="0" fontId="38" fillId="0" borderId="0" xfId="0" applyFont="1" applyBorder="1" applyAlignment="1">
      <alignment vertical="center"/>
    </xf>
    <xf numFmtId="0" fontId="38" fillId="0" borderId="0" xfId="0" applyFont="1" applyBorder="1" applyAlignment="1">
      <alignment horizontal="left" vertical="center"/>
    </xf>
    <xf numFmtId="0" fontId="38" fillId="0" borderId="0" xfId="0" applyFont="1" applyBorder="1" applyAlignment="1">
      <alignment horizontal="center" vertical="center"/>
    </xf>
    <xf numFmtId="0" fontId="6" fillId="0" borderId="0" xfId="0" applyFont="1" applyFill="1" applyAlignment="1">
      <alignment vertical="top"/>
    </xf>
    <xf numFmtId="0" fontId="39" fillId="0" borderId="98" xfId="22" applyFont="1" applyBorder="1" applyAlignment="1">
      <alignment vertical="center"/>
    </xf>
    <xf numFmtId="0" fontId="39" fillId="0" borderId="97" xfId="22" applyFont="1" applyBorder="1" applyAlignment="1">
      <alignment horizontal="left" vertical="center"/>
    </xf>
    <xf numFmtId="0" fontId="39" fillId="0" borderId="99" xfId="22" applyFont="1" applyBorder="1" applyAlignment="1">
      <alignment vertical="center"/>
    </xf>
    <xf numFmtId="0" fontId="39" fillId="0" borderId="101" xfId="22" applyFont="1" applyBorder="1" applyAlignment="1">
      <alignment horizontal="left" vertical="center" wrapText="1"/>
    </xf>
    <xf numFmtId="0" fontId="39" fillId="0" borderId="100" xfId="22" applyFont="1" applyBorder="1" applyAlignment="1">
      <alignment vertical="center"/>
    </xf>
    <xf numFmtId="0" fontId="39" fillId="0" borderId="102" xfId="22" applyFont="1" applyBorder="1" applyAlignment="1">
      <alignment horizontal="left" vertical="center" wrapText="1"/>
    </xf>
    <xf numFmtId="0" fontId="14" fillId="0" borderId="0" xfId="29" applyFont="1"/>
    <xf numFmtId="181" fontId="14" fillId="0" borderId="0" xfId="5" applyNumberFormat="1" applyFont="1"/>
    <xf numFmtId="0" fontId="14" fillId="2" borderId="9" xfId="29" applyFont="1" applyFill="1" applyBorder="1"/>
    <xf numFmtId="181" fontId="14" fillId="2" borderId="10" xfId="5" applyNumberFormat="1" applyFont="1" applyFill="1" applyBorder="1"/>
    <xf numFmtId="38" fontId="23" fillId="2" borderId="4" xfId="6" applyFont="1" applyFill="1" applyBorder="1" applyAlignment="1">
      <alignment horizontal="center" vertical="top" wrapText="1"/>
    </xf>
    <xf numFmtId="181" fontId="23" fillId="2" borderId="19" xfId="5" applyNumberFormat="1" applyFont="1" applyFill="1" applyBorder="1" applyAlignment="1">
      <alignment horizontal="center" vertical="top" wrapText="1"/>
    </xf>
    <xf numFmtId="38" fontId="23" fillId="0" borderId="17" xfId="6" applyFont="1" applyFill="1" applyBorder="1">
      <alignment vertical="center"/>
    </xf>
    <xf numFmtId="181" fontId="14" fillId="0" borderId="12" xfId="5" applyNumberFormat="1" applyFont="1" applyBorder="1" applyAlignment="1">
      <alignment vertical="center"/>
    </xf>
    <xf numFmtId="38" fontId="14" fillId="0" borderId="5" xfId="28" applyFont="1" applyFill="1" applyBorder="1" applyAlignment="1">
      <alignment vertical="center"/>
    </xf>
    <xf numFmtId="181" fontId="14" fillId="0" borderId="8" xfId="5" applyNumberFormat="1" applyFont="1" applyBorder="1" applyAlignment="1">
      <alignment vertical="center"/>
    </xf>
    <xf numFmtId="0" fontId="14" fillId="0" borderId="0" xfId="29" applyFont="1" applyAlignment="1">
      <alignment vertical="center"/>
    </xf>
    <xf numFmtId="181" fontId="14" fillId="0" borderId="0" xfId="5" applyNumberFormat="1" applyFont="1" applyAlignment="1">
      <alignment vertical="center"/>
    </xf>
    <xf numFmtId="0" fontId="14" fillId="0" borderId="0" xfId="0" applyFont="1"/>
    <xf numFmtId="9" fontId="14" fillId="0" borderId="0" xfId="1" applyFont="1" applyFill="1" applyAlignment="1">
      <alignment vertical="center"/>
    </xf>
    <xf numFmtId="181" fontId="14" fillId="0" borderId="0" xfId="5" applyNumberFormat="1" applyFont="1" applyFill="1" applyAlignment="1">
      <alignment vertical="center"/>
    </xf>
    <xf numFmtId="176" fontId="14" fillId="0" borderId="0" xfId="6" applyNumberFormat="1" applyFont="1" applyFill="1">
      <alignment vertical="center"/>
    </xf>
    <xf numFmtId="9" fontId="14" fillId="0" borderId="0" xfId="3" applyFont="1" applyFill="1">
      <alignment vertical="center"/>
    </xf>
    <xf numFmtId="38" fontId="9" fillId="0" borderId="0" xfId="39" applyFont="1" applyFill="1" applyBorder="1" applyAlignment="1">
      <alignment vertical="center"/>
    </xf>
    <xf numFmtId="0" fontId="6" fillId="2" borderId="19" xfId="22" applyFont="1" applyFill="1" applyBorder="1" applyAlignment="1">
      <alignment vertical="top"/>
    </xf>
    <xf numFmtId="0" fontId="6" fillId="2" borderId="5" xfId="22" applyFont="1" applyFill="1" applyBorder="1" applyAlignment="1">
      <alignment vertical="top"/>
    </xf>
    <xf numFmtId="0" fontId="6" fillId="2" borderId="6" xfId="22" applyFont="1" applyFill="1" applyBorder="1" applyAlignment="1">
      <alignment vertical="top"/>
    </xf>
    <xf numFmtId="0" fontId="6" fillId="2" borderId="3" xfId="22" applyFont="1" applyFill="1" applyBorder="1" applyAlignment="1">
      <alignment horizontal="center" vertical="center" wrapText="1"/>
    </xf>
    <xf numFmtId="0" fontId="6" fillId="2" borderId="11" xfId="22" applyFont="1" applyFill="1" applyBorder="1"/>
    <xf numFmtId="0" fontId="6" fillId="2" borderId="29" xfId="22" applyFont="1" applyFill="1" applyBorder="1" applyAlignment="1">
      <alignment vertical="center"/>
    </xf>
    <xf numFmtId="0" fontId="6" fillId="2" borderId="7" xfId="22" applyFont="1" applyFill="1" applyBorder="1" applyAlignment="1">
      <alignment horizontal="left" vertical="center"/>
    </xf>
    <xf numFmtId="0" fontId="6" fillId="2" borderId="67" xfId="22" applyFont="1" applyFill="1" applyBorder="1" applyAlignment="1">
      <alignment vertical="center"/>
    </xf>
    <xf numFmtId="0" fontId="6" fillId="2" borderId="68" xfId="22" applyFont="1" applyFill="1" applyBorder="1" applyAlignment="1">
      <alignment vertical="center"/>
    </xf>
    <xf numFmtId="0" fontId="6" fillId="2" borderId="40" xfId="22" applyFont="1" applyFill="1" applyBorder="1" applyAlignment="1">
      <alignment vertical="center"/>
    </xf>
    <xf numFmtId="0" fontId="29" fillId="2" borderId="0" xfId="21" applyFont="1" applyFill="1">
      <alignment vertical="center"/>
    </xf>
    <xf numFmtId="0" fontId="6" fillId="2" borderId="0" xfId="22" applyFont="1" applyFill="1"/>
    <xf numFmtId="38" fontId="6" fillId="2" borderId="0" xfId="6" applyFont="1" applyFill="1" applyAlignment="1"/>
    <xf numFmtId="181" fontId="6" fillId="2" borderId="0" xfId="7" applyNumberFormat="1" applyFont="1" applyFill="1" applyAlignment="1"/>
    <xf numFmtId="184" fontId="6" fillId="2" borderId="0" xfId="7" applyNumberFormat="1" applyFont="1" applyFill="1" applyAlignment="1"/>
    <xf numFmtId="38" fontId="6" fillId="2" borderId="0" xfId="5" applyFont="1" applyFill="1"/>
    <xf numFmtId="184" fontId="6" fillId="2" borderId="0" xfId="6" applyNumberFormat="1" applyFont="1" applyFill="1" applyAlignment="1">
      <alignment horizontal="right"/>
    </xf>
    <xf numFmtId="176" fontId="6" fillId="2" borderId="0" xfId="6" applyNumberFormat="1" applyFont="1" applyFill="1" applyAlignment="1"/>
    <xf numFmtId="184" fontId="6" fillId="2" borderId="0" xfId="6" applyNumberFormat="1" applyFont="1" applyFill="1" applyAlignment="1"/>
    <xf numFmtId="179" fontId="6" fillId="2" borderId="0" xfId="6" applyNumberFormat="1" applyFont="1" applyFill="1" applyAlignment="1"/>
    <xf numFmtId="185" fontId="6" fillId="2" borderId="0" xfId="1" applyNumberFormat="1" applyFont="1" applyFill="1"/>
    <xf numFmtId="176" fontId="6" fillId="2" borderId="0" xfId="22" applyNumberFormat="1" applyFont="1" applyFill="1"/>
    <xf numFmtId="184" fontId="6" fillId="2" borderId="0" xfId="22" applyNumberFormat="1" applyFont="1" applyFill="1"/>
    <xf numFmtId="38" fontId="6" fillId="2" borderId="0" xfId="5" applyFont="1" applyFill="1" applyAlignment="1"/>
    <xf numFmtId="185" fontId="6" fillId="2" borderId="0" xfId="1" applyNumberFormat="1" applyFont="1" applyFill="1" applyAlignment="1"/>
    <xf numFmtId="181" fontId="6" fillId="2" borderId="0" xfId="5" applyNumberFormat="1" applyFont="1" applyFill="1" applyAlignment="1">
      <alignment horizontal="center"/>
    </xf>
    <xf numFmtId="0" fontId="6" fillId="2" borderId="0" xfId="22" applyFont="1" applyFill="1" applyAlignment="1">
      <alignment vertical="top" wrapText="1"/>
    </xf>
    <xf numFmtId="181" fontId="6" fillId="2" borderId="0" xfId="5" applyNumberFormat="1" applyFont="1" applyFill="1" applyAlignment="1">
      <alignment horizontal="center" vertical="top" wrapText="1"/>
    </xf>
    <xf numFmtId="0" fontId="6" fillId="2" borderId="0" xfId="22" applyFont="1" applyFill="1" applyAlignment="1">
      <alignment vertical="top"/>
    </xf>
    <xf numFmtId="181" fontId="6" fillId="2" borderId="0" xfId="5" applyNumberFormat="1" applyFont="1" applyFill="1" applyAlignment="1">
      <alignment horizontal="center" vertical="center" wrapText="1"/>
    </xf>
    <xf numFmtId="0" fontId="6" fillId="2" borderId="8" xfId="22" applyFont="1" applyFill="1" applyBorder="1" applyAlignment="1">
      <alignment vertical="top"/>
    </xf>
    <xf numFmtId="38" fontId="6" fillId="2" borderId="19" xfId="10" applyFont="1" applyFill="1" applyBorder="1" applyAlignment="1">
      <alignment horizontal="center" vertical="top" wrapText="1"/>
    </xf>
    <xf numFmtId="177" fontId="6" fillId="2" borderId="126" xfId="1" applyNumberFormat="1" applyFont="1" applyFill="1" applyBorder="1" applyAlignment="1" applyProtection="1">
      <protection locked="0"/>
    </xf>
    <xf numFmtId="0" fontId="6" fillId="2" borderId="8" xfId="22" applyFont="1" applyFill="1" applyBorder="1" applyAlignment="1">
      <alignment horizontal="center" vertical="top"/>
    </xf>
    <xf numFmtId="38" fontId="6" fillId="2" borderId="11" xfId="10" applyFont="1" applyFill="1" applyBorder="1" applyAlignment="1">
      <alignment horizontal="center" vertical="top" wrapText="1"/>
    </xf>
    <xf numFmtId="181" fontId="6" fillId="2" borderId="0" xfId="7" applyNumberFormat="1" applyFont="1" applyFill="1" applyBorder="1" applyAlignment="1">
      <alignment vertical="center"/>
    </xf>
    <xf numFmtId="38" fontId="6" fillId="2" borderId="0" xfId="6" applyFont="1" applyFill="1">
      <alignment vertical="center"/>
    </xf>
    <xf numFmtId="181" fontId="6" fillId="2" borderId="0" xfId="5" applyNumberFormat="1" applyFont="1" applyFill="1" applyAlignment="1">
      <alignment horizontal="center" vertical="center"/>
    </xf>
    <xf numFmtId="0" fontId="6" fillId="2" borderId="8" xfId="22" applyFont="1" applyFill="1" applyBorder="1" applyAlignment="1">
      <alignment vertical="center"/>
    </xf>
    <xf numFmtId="176" fontId="6" fillId="2" borderId="8" xfId="22" applyNumberFormat="1" applyFont="1" applyFill="1" applyBorder="1" applyAlignment="1">
      <alignment vertical="center"/>
    </xf>
    <xf numFmtId="38" fontId="6" fillId="2" borderId="8" xfId="22" applyNumberFormat="1" applyFont="1" applyFill="1" applyBorder="1" applyAlignment="1">
      <alignment vertical="center"/>
    </xf>
    <xf numFmtId="38" fontId="6" fillId="2" borderId="8" xfId="10" applyFont="1" applyFill="1" applyBorder="1">
      <alignment vertical="center"/>
    </xf>
    <xf numFmtId="176" fontId="6" fillId="2" borderId="0" xfId="22" applyNumberFormat="1" applyFont="1" applyFill="1" applyAlignment="1">
      <alignment vertical="center"/>
    </xf>
    <xf numFmtId="0" fontId="6" fillId="2" borderId="3" xfId="22" applyFont="1" applyFill="1" applyBorder="1" applyAlignment="1">
      <alignment horizontal="left" vertical="center"/>
    </xf>
    <xf numFmtId="38" fontId="6" fillId="2" borderId="19" xfId="10" applyFont="1" applyFill="1" applyBorder="1">
      <alignment vertical="center"/>
    </xf>
    <xf numFmtId="0" fontId="6" fillId="2" borderId="86" xfId="22" applyFont="1" applyFill="1" applyBorder="1" applyAlignment="1">
      <alignment horizontal="left" vertical="center" wrapText="1"/>
    </xf>
    <xf numFmtId="38" fontId="6" fillId="2" borderId="44" xfId="10" applyFont="1" applyFill="1" applyBorder="1">
      <alignment vertical="center"/>
    </xf>
    <xf numFmtId="0" fontId="6" fillId="2" borderId="87" xfId="22" applyFont="1" applyFill="1" applyBorder="1" applyAlignment="1">
      <alignment vertical="center"/>
    </xf>
    <xf numFmtId="0" fontId="6" fillId="2" borderId="11" xfId="22" applyFont="1" applyFill="1" applyBorder="1" applyAlignment="1">
      <alignment horizontal="left" vertical="center"/>
    </xf>
    <xf numFmtId="38" fontId="6" fillId="2" borderId="11" xfId="10" applyFont="1" applyFill="1" applyBorder="1">
      <alignment vertical="center"/>
    </xf>
    <xf numFmtId="0" fontId="6" fillId="2" borderId="8" xfId="22" applyFont="1" applyFill="1" applyBorder="1" applyAlignment="1">
      <alignment horizontal="left" vertical="center" wrapText="1"/>
    </xf>
    <xf numFmtId="38" fontId="6" fillId="2" borderId="0" xfId="10" applyFont="1" applyFill="1">
      <alignment vertical="center"/>
    </xf>
    <xf numFmtId="176" fontId="6" fillId="2" borderId="0" xfId="6" applyNumberFormat="1" applyFont="1" applyFill="1" applyBorder="1">
      <alignment vertical="center"/>
    </xf>
    <xf numFmtId="184" fontId="6" fillId="2" borderId="0" xfId="7" applyNumberFormat="1" applyFont="1" applyFill="1" applyBorder="1" applyAlignment="1">
      <alignment vertical="center"/>
    </xf>
    <xf numFmtId="38" fontId="6" fillId="2" borderId="0" xfId="5" applyFont="1" applyFill="1" applyAlignment="1">
      <alignment vertical="center"/>
    </xf>
    <xf numFmtId="184" fontId="6" fillId="2" borderId="0" xfId="6" applyNumberFormat="1" applyFont="1" applyFill="1" applyAlignment="1">
      <alignment horizontal="right" vertical="center"/>
    </xf>
    <xf numFmtId="176" fontId="6" fillId="2" borderId="0" xfId="6" applyNumberFormat="1" applyFont="1" applyFill="1">
      <alignment vertical="center"/>
    </xf>
    <xf numFmtId="184" fontId="6" fillId="2" borderId="0" xfId="6" applyNumberFormat="1" applyFont="1" applyFill="1">
      <alignment vertical="center"/>
    </xf>
    <xf numFmtId="179" fontId="6" fillId="2" borderId="0" xfId="6" applyNumberFormat="1" applyFont="1" applyFill="1">
      <alignment vertical="center"/>
    </xf>
    <xf numFmtId="176" fontId="6" fillId="2" borderId="13" xfId="6" applyNumberFormat="1" applyFont="1" applyFill="1" applyBorder="1">
      <alignment vertical="center"/>
    </xf>
    <xf numFmtId="185" fontId="6" fillId="2" borderId="13" xfId="1" applyNumberFormat="1" applyFont="1" applyFill="1" applyBorder="1" applyAlignment="1">
      <alignment vertical="center"/>
    </xf>
    <xf numFmtId="184" fontId="6" fillId="2" borderId="0" xfId="22" applyNumberFormat="1" applyFont="1" applyFill="1" applyAlignment="1">
      <alignment vertical="center"/>
    </xf>
    <xf numFmtId="185" fontId="6" fillId="2" borderId="0" xfId="1" applyNumberFormat="1" applyFont="1" applyFill="1" applyAlignment="1">
      <alignment vertical="center"/>
    </xf>
    <xf numFmtId="180" fontId="6" fillId="2" borderId="0" xfId="5" applyNumberFormat="1" applyFont="1" applyFill="1" applyAlignment="1"/>
    <xf numFmtId="176" fontId="6" fillId="0" borderId="0" xfId="29" applyNumberFormat="1" applyFont="1" applyBorder="1" applyAlignment="1">
      <alignment vertical="center"/>
    </xf>
    <xf numFmtId="176" fontId="6" fillId="0" borderId="0" xfId="29" applyNumberFormat="1" applyFont="1"/>
    <xf numFmtId="176" fontId="6" fillId="0" borderId="0" xfId="0" applyNumberFormat="1" applyFont="1"/>
    <xf numFmtId="176" fontId="6" fillId="0" borderId="0" xfId="1" applyNumberFormat="1" applyFont="1" applyFill="1" applyAlignment="1">
      <alignment vertical="center"/>
    </xf>
    <xf numFmtId="176" fontId="6" fillId="0" borderId="0" xfId="3" applyNumberFormat="1" applyFont="1" applyFill="1">
      <alignment vertical="center"/>
    </xf>
    <xf numFmtId="3" fontId="6" fillId="0" borderId="0" xfId="29" applyNumberFormat="1" applyFont="1"/>
    <xf numFmtId="3" fontId="6" fillId="0" borderId="0" xfId="30" applyNumberFormat="1" applyFont="1" applyFill="1" applyAlignment="1"/>
    <xf numFmtId="3" fontId="6" fillId="0" borderId="1" xfId="29" applyNumberFormat="1" applyFont="1" applyBorder="1"/>
    <xf numFmtId="3" fontId="6" fillId="0" borderId="1" xfId="29" quotePrefix="1" applyNumberFormat="1" applyFont="1" applyBorder="1" applyAlignment="1">
      <alignment horizontal="right"/>
    </xf>
    <xf numFmtId="3" fontId="6" fillId="0" borderId="1" xfId="29" quotePrefix="1" applyNumberFormat="1" applyFont="1" applyBorder="1"/>
    <xf numFmtId="3" fontId="6" fillId="0" borderId="1" xfId="30" applyNumberFormat="1" applyFont="1" applyFill="1" applyBorder="1" applyAlignment="1"/>
    <xf numFmtId="3" fontId="6" fillId="0" borderId="0" xfId="29" applyNumberFormat="1" applyFont="1" applyBorder="1" applyAlignment="1">
      <alignment vertical="center"/>
    </xf>
    <xf numFmtId="3" fontId="6" fillId="0" borderId="8" xfId="29" applyNumberFormat="1" applyFont="1" applyBorder="1" applyAlignment="1">
      <alignment vertical="center"/>
    </xf>
    <xf numFmtId="3" fontId="6" fillId="0" borderId="0" xfId="29" applyNumberFormat="1" applyFont="1" applyAlignment="1">
      <alignment horizontal="center" vertical="center"/>
    </xf>
    <xf numFmtId="3" fontId="6" fillId="0" borderId="0" xfId="29" applyNumberFormat="1" applyFont="1" applyAlignment="1">
      <alignment vertical="center"/>
    </xf>
    <xf numFmtId="3" fontId="6" fillId="0" borderId="0" xfId="30" applyNumberFormat="1" applyFont="1" applyFill="1" applyAlignment="1">
      <alignment horizontal="center" vertical="center"/>
    </xf>
    <xf numFmtId="3" fontId="6" fillId="0" borderId="0" xfId="30" applyNumberFormat="1" applyFont="1" applyFill="1" applyAlignment="1">
      <alignment vertical="center"/>
    </xf>
    <xf numFmtId="3" fontId="6" fillId="0" borderId="0" xfId="28" applyNumberFormat="1" applyFont="1" applyFill="1" applyBorder="1" applyAlignment="1">
      <alignment horizontal="left" vertical="top" wrapText="1"/>
    </xf>
    <xf numFmtId="3" fontId="6" fillId="0" borderId="0" xfId="31" applyNumberFormat="1" applyFont="1">
      <alignment vertical="center"/>
    </xf>
    <xf numFmtId="3" fontId="6" fillId="0" borderId="0" xfId="28" applyNumberFormat="1" applyFont="1" applyFill="1" applyAlignment="1">
      <alignment vertical="center"/>
    </xf>
    <xf numFmtId="3" fontId="6" fillId="0" borderId="0" xfId="8" applyNumberFormat="1" applyFont="1" applyFill="1">
      <alignment vertical="center"/>
    </xf>
    <xf numFmtId="3" fontId="6" fillId="0" borderId="0" xfId="0" applyNumberFormat="1" applyFont="1"/>
    <xf numFmtId="3" fontId="6" fillId="0" borderId="0" xfId="1" applyNumberFormat="1" applyFont="1" applyFill="1" applyAlignment="1">
      <alignment vertical="center"/>
    </xf>
    <xf numFmtId="3" fontId="6" fillId="0" borderId="0" xfId="1" applyNumberFormat="1" applyFont="1" applyFill="1" applyAlignment="1">
      <alignment horizontal="right" vertical="center"/>
    </xf>
    <xf numFmtId="3" fontId="6" fillId="0" borderId="0" xfId="32" applyNumberFormat="1" applyFont="1" applyFill="1" applyAlignment="1">
      <alignment vertical="center"/>
    </xf>
    <xf numFmtId="3" fontId="6" fillId="0" borderId="0" xfId="32" applyNumberFormat="1" applyFont="1" applyFill="1" applyAlignment="1">
      <alignment horizontal="right" vertical="center"/>
    </xf>
    <xf numFmtId="3" fontId="6" fillId="0" borderId="0" xfId="6" applyNumberFormat="1" applyFont="1" applyFill="1">
      <alignment vertical="center"/>
    </xf>
    <xf numFmtId="3" fontId="6" fillId="0" borderId="0" xfId="14" applyNumberFormat="1" applyFont="1" applyFill="1" applyAlignment="1">
      <alignment vertical="center"/>
    </xf>
    <xf numFmtId="3" fontId="6" fillId="0" borderId="0" xfId="3" applyNumberFormat="1" applyFont="1" applyFill="1">
      <alignment vertical="center"/>
    </xf>
    <xf numFmtId="3" fontId="6" fillId="0" borderId="0" xfId="3" applyNumberFormat="1" applyFont="1" applyFill="1" applyAlignment="1">
      <alignment horizontal="right" vertical="center"/>
    </xf>
    <xf numFmtId="3" fontId="6" fillId="0" borderId="0" xfId="5" applyNumberFormat="1" applyFont="1" applyFill="1" applyAlignment="1">
      <alignment vertical="center"/>
    </xf>
    <xf numFmtId="3" fontId="6" fillId="0" borderId="0" xfId="29" quotePrefix="1" applyNumberFormat="1" applyFont="1" applyBorder="1"/>
    <xf numFmtId="3" fontId="6" fillId="0" borderId="0" xfId="29" applyNumberFormat="1" applyFont="1" applyBorder="1" applyAlignment="1">
      <alignment horizontal="center"/>
    </xf>
    <xf numFmtId="3" fontId="6" fillId="0" borderId="0" xfId="29" applyNumberFormat="1" applyFont="1" applyBorder="1" applyAlignment="1">
      <alignment horizontal="center" vertical="top" wrapText="1"/>
    </xf>
    <xf numFmtId="49" fontId="6" fillId="0" borderId="0" xfId="29" applyNumberFormat="1" applyFont="1" applyBorder="1" applyAlignment="1">
      <alignment horizontal="center" vertical="center"/>
    </xf>
    <xf numFmtId="0" fontId="14" fillId="0" borderId="1" xfId="29" applyFont="1" applyBorder="1"/>
    <xf numFmtId="0" fontId="14" fillId="0" borderId="1" xfId="29" applyFont="1" applyBorder="1" applyAlignment="1">
      <alignment horizontal="right"/>
    </xf>
    <xf numFmtId="3" fontId="6" fillId="0" borderId="5" xfId="29" applyNumberFormat="1" applyFont="1" applyBorder="1" applyAlignment="1">
      <alignment vertical="center"/>
    </xf>
    <xf numFmtId="0" fontId="26" fillId="0" borderId="0" xfId="0" applyFont="1" applyFill="1" applyAlignment="1">
      <alignment horizontal="right"/>
    </xf>
    <xf numFmtId="0" fontId="14" fillId="2" borderId="0" xfId="22" applyFont="1" applyFill="1"/>
    <xf numFmtId="38" fontId="14" fillId="2" borderId="0" xfId="5" applyFont="1" applyFill="1" applyAlignment="1">
      <alignment horizontal="right"/>
    </xf>
    <xf numFmtId="176" fontId="14" fillId="2" borderId="0" xfId="6" applyNumberFormat="1" applyFont="1" applyFill="1" applyAlignment="1"/>
    <xf numFmtId="38" fontId="14" fillId="2" borderId="0" xfId="5" applyFont="1" applyFill="1" applyAlignment="1"/>
    <xf numFmtId="38" fontId="14" fillId="2" borderId="0" xfId="6" applyFont="1" applyFill="1" applyAlignment="1"/>
    <xf numFmtId="38" fontId="14" fillId="2" borderId="0" xfId="5" applyFont="1" applyFill="1" applyAlignment="1">
      <alignment horizontal="right" vertical="center"/>
    </xf>
    <xf numFmtId="176" fontId="14" fillId="2" borderId="0" xfId="6" applyNumberFormat="1" applyFont="1" applyFill="1">
      <alignment vertical="center"/>
    </xf>
    <xf numFmtId="38" fontId="14" fillId="2" borderId="0" xfId="5" applyFont="1" applyFill="1" applyAlignment="1">
      <alignment vertical="center"/>
    </xf>
    <xf numFmtId="38" fontId="14" fillId="2" borderId="0" xfId="6" applyFont="1" applyFill="1">
      <alignment vertical="center"/>
    </xf>
    <xf numFmtId="38" fontId="25" fillId="2" borderId="0" xfId="6" applyFont="1" applyFill="1" applyAlignment="1"/>
    <xf numFmtId="38" fontId="25" fillId="2" borderId="0" xfId="6" applyFont="1" applyFill="1" applyAlignment="1">
      <alignment vertical="top" wrapText="1"/>
    </xf>
    <xf numFmtId="38" fontId="25" fillId="2" borderId="0" xfId="6" applyFont="1" applyFill="1">
      <alignment vertical="center"/>
    </xf>
    <xf numFmtId="38" fontId="25" fillId="2" borderId="0" xfId="6" applyFont="1" applyFill="1" applyBorder="1" applyAlignment="1">
      <alignment vertical="top" wrapText="1"/>
    </xf>
    <xf numFmtId="38" fontId="25" fillId="2" borderId="0" xfId="6" applyFont="1" applyFill="1" applyBorder="1" applyAlignment="1">
      <alignment horizontal="center" vertical="top" wrapText="1"/>
    </xf>
    <xf numFmtId="38" fontId="25" fillId="2" borderId="0" xfId="6" applyFont="1" applyFill="1" applyBorder="1" applyAlignment="1">
      <alignment horizontal="center" vertical="center" wrapText="1"/>
    </xf>
    <xf numFmtId="38" fontId="25" fillId="2" borderId="0" xfId="6" applyFont="1" applyFill="1" applyBorder="1" applyAlignment="1"/>
    <xf numFmtId="38" fontId="25" fillId="2" borderId="0" xfId="6" applyFont="1" applyFill="1" applyBorder="1">
      <alignment vertical="center"/>
    </xf>
    <xf numFmtId="0" fontId="34" fillId="0" borderId="0" xfId="23" applyFont="1" applyAlignment="1">
      <alignment vertical="center"/>
    </xf>
    <xf numFmtId="0" fontId="36" fillId="0" borderId="17" xfId="23" applyFont="1" applyBorder="1" applyAlignment="1">
      <alignment horizontal="center" vertical="center"/>
    </xf>
    <xf numFmtId="0" fontId="34" fillId="0" borderId="0" xfId="23" applyFont="1" applyAlignment="1">
      <alignment horizontal="right" vertical="center"/>
    </xf>
    <xf numFmtId="38" fontId="26" fillId="0" borderId="0" xfId="5" applyFont="1" applyFill="1" applyBorder="1" applyAlignment="1">
      <alignment vertical="center"/>
    </xf>
    <xf numFmtId="0" fontId="34" fillId="0" borderId="2" xfId="23" applyFont="1" applyBorder="1" applyAlignment="1">
      <alignment vertical="center"/>
    </xf>
    <xf numFmtId="0" fontId="26" fillId="0" borderId="0" xfId="0" applyFont="1" applyAlignment="1">
      <alignment vertical="center"/>
    </xf>
    <xf numFmtId="0" fontId="9" fillId="0" borderId="0" xfId="0" applyFont="1" applyFill="1"/>
    <xf numFmtId="0" fontId="9" fillId="0" borderId="0" xfId="0" applyFont="1" applyFill="1" applyAlignment="1">
      <alignment vertical="top"/>
    </xf>
    <xf numFmtId="38" fontId="6" fillId="0" borderId="12" xfId="7" applyFont="1" applyFill="1" applyBorder="1" applyAlignment="1">
      <alignment vertical="center"/>
    </xf>
    <xf numFmtId="3" fontId="9" fillId="0" borderId="0" xfId="11" applyNumberFormat="1" applyFont="1" applyFill="1"/>
    <xf numFmtId="0" fontId="6" fillId="0" borderId="19" xfId="0" applyFont="1" applyFill="1" applyBorder="1"/>
    <xf numFmtId="0" fontId="6" fillId="0" borderId="15" xfId="0" applyFont="1" applyFill="1" applyBorder="1" applyAlignment="1">
      <alignment vertical="center" shrinkToFit="1"/>
    </xf>
    <xf numFmtId="38" fontId="6" fillId="0" borderId="16" xfId="7" applyFont="1" applyFill="1" applyBorder="1" applyAlignment="1">
      <alignment vertical="center"/>
    </xf>
    <xf numFmtId="0" fontId="6" fillId="0" borderId="8" xfId="0" applyFont="1" applyFill="1" applyBorder="1" applyAlignment="1">
      <alignment horizontal="left"/>
    </xf>
    <xf numFmtId="38" fontId="6" fillId="0" borderId="8" xfId="11" applyFont="1" applyFill="1" applyBorder="1"/>
    <xf numFmtId="0" fontId="6" fillId="0" borderId="12" xfId="0" applyFont="1" applyFill="1" applyBorder="1"/>
    <xf numFmtId="38" fontId="6" fillId="0" borderId="12" xfId="11" applyFont="1" applyFill="1" applyBorder="1"/>
    <xf numFmtId="0" fontId="6" fillId="0" borderId="18" xfId="0" applyFont="1" applyFill="1" applyBorder="1" applyAlignment="1">
      <alignment vertical="center" shrinkToFit="1"/>
    </xf>
    <xf numFmtId="38" fontId="6" fillId="0" borderId="14" xfId="7" applyFont="1" applyFill="1" applyBorder="1" applyAlignment="1">
      <alignment vertical="center"/>
    </xf>
    <xf numFmtId="0" fontId="6" fillId="0" borderId="14" xfId="0" applyFont="1" applyFill="1" applyBorder="1" applyAlignment="1">
      <alignment horizontal="center"/>
    </xf>
    <xf numFmtId="0" fontId="6" fillId="0" borderId="18" xfId="0" applyFont="1" applyFill="1" applyBorder="1" applyAlignment="1">
      <alignment shrinkToFit="1"/>
    </xf>
    <xf numFmtId="0" fontId="6" fillId="0" borderId="16" xfId="0" applyFont="1" applyFill="1" applyBorder="1" applyAlignment="1">
      <alignment horizontal="center"/>
    </xf>
    <xf numFmtId="0" fontId="6" fillId="0" borderId="16" xfId="0" applyFont="1" applyFill="1" applyBorder="1" applyAlignment="1">
      <alignment shrinkToFit="1"/>
    </xf>
    <xf numFmtId="0" fontId="6" fillId="0" borderId="11" xfId="0" applyFont="1" applyFill="1" applyBorder="1" applyAlignment="1">
      <alignment horizontal="center"/>
    </xf>
    <xf numFmtId="0" fontId="6" fillId="0" borderId="11" xfId="0" applyFont="1" applyFill="1" applyBorder="1" applyAlignment="1">
      <alignment shrinkToFit="1"/>
    </xf>
    <xf numFmtId="0" fontId="6" fillId="0" borderId="5" xfId="0" applyFont="1" applyFill="1" applyBorder="1"/>
    <xf numFmtId="0" fontId="6" fillId="0" borderId="7" xfId="0" applyFont="1" applyFill="1" applyBorder="1"/>
    <xf numFmtId="38" fontId="6" fillId="0" borderId="8" xfId="7" applyFont="1" applyFill="1" applyBorder="1"/>
    <xf numFmtId="0" fontId="6" fillId="0" borderId="12" xfId="0" applyFont="1" applyFill="1" applyBorder="1" applyAlignment="1">
      <alignment horizontal="right" shrinkToFit="1"/>
    </xf>
    <xf numFmtId="3" fontId="6" fillId="0" borderId="8" xfId="0" applyNumberFormat="1" applyFont="1" applyFill="1" applyBorder="1" applyAlignment="1">
      <alignment shrinkToFit="1"/>
    </xf>
    <xf numFmtId="38" fontId="6" fillId="0" borderId="8" xfId="7" applyFont="1" applyFill="1" applyBorder="1" applyAlignment="1">
      <alignment shrinkToFit="1"/>
    </xf>
    <xf numFmtId="0" fontId="26" fillId="0" borderId="0" xfId="0" applyFont="1" applyAlignment="1" applyProtection="1">
      <alignment vertical="top"/>
      <protection locked="0"/>
    </xf>
    <xf numFmtId="0" fontId="26" fillId="0" borderId="0" xfId="0" applyFont="1" applyAlignment="1" applyProtection="1">
      <alignment horizontal="center" vertical="center"/>
      <protection locked="0"/>
    </xf>
    <xf numFmtId="0" fontId="34" fillId="0" borderId="0" xfId="23" applyFont="1" applyAlignment="1">
      <alignment vertical="top"/>
    </xf>
    <xf numFmtId="0" fontId="23" fillId="2" borderId="0" xfId="36" applyFont="1" applyFill="1">
      <alignment vertical="center"/>
    </xf>
    <xf numFmtId="38" fontId="23" fillId="2" borderId="0" xfId="34" applyFont="1" applyFill="1">
      <alignment vertical="center"/>
    </xf>
    <xf numFmtId="0" fontId="23" fillId="2" borderId="0" xfId="36" applyFont="1" applyFill="1" applyAlignment="1">
      <alignment horizontal="center" vertical="center"/>
    </xf>
    <xf numFmtId="0" fontId="23" fillId="2" borderId="0" xfId="36" applyFont="1" applyFill="1" applyAlignment="1">
      <alignment vertical="center" shrinkToFit="1"/>
    </xf>
    <xf numFmtId="38" fontId="23" fillId="2" borderId="0" xfId="34" applyFont="1" applyFill="1" applyAlignment="1">
      <alignment horizontal="right" vertical="center"/>
    </xf>
    <xf numFmtId="0" fontId="23" fillId="2" borderId="43" xfId="36" applyFont="1" applyFill="1" applyBorder="1" applyAlignment="1">
      <alignment horizontal="center" vertical="center"/>
    </xf>
    <xf numFmtId="0" fontId="23" fillId="2" borderId="44" xfId="36" applyFont="1" applyFill="1" applyBorder="1" applyAlignment="1">
      <alignment horizontal="center" vertical="center"/>
    </xf>
    <xf numFmtId="0" fontId="23" fillId="2" borderId="44" xfId="36" applyFont="1" applyFill="1" applyBorder="1" applyAlignment="1">
      <alignment horizontal="center" vertical="center" wrapText="1"/>
    </xf>
    <xf numFmtId="38" fontId="23" fillId="2" borderId="44" xfId="34" applyFont="1" applyFill="1" applyBorder="1" applyAlignment="1">
      <alignment horizontal="center" vertical="center" wrapText="1"/>
    </xf>
    <xf numFmtId="0" fontId="23" fillId="2" borderId="46" xfId="36" applyFont="1" applyFill="1" applyBorder="1" applyAlignment="1">
      <alignment horizontal="center" vertical="center"/>
    </xf>
    <xf numFmtId="0" fontId="23" fillId="2" borderId="44" xfId="36" applyFont="1" applyFill="1" applyBorder="1" applyAlignment="1">
      <alignment horizontal="center" vertical="center" shrinkToFit="1"/>
    </xf>
    <xf numFmtId="38" fontId="23" fillId="2" borderId="45" xfId="34" applyFont="1" applyFill="1" applyBorder="1" applyAlignment="1">
      <alignment horizontal="center" vertical="top" wrapText="1"/>
    </xf>
    <xf numFmtId="0" fontId="23" fillId="2" borderId="8" xfId="36" applyFont="1" applyFill="1" applyBorder="1" applyAlignment="1">
      <alignment horizontal="left" vertical="top" shrinkToFit="1"/>
    </xf>
    <xf numFmtId="38" fontId="23" fillId="2" borderId="8" xfId="34" applyFont="1" applyFill="1" applyBorder="1" applyAlignment="1">
      <alignment horizontal="center" vertical="center" wrapText="1"/>
    </xf>
    <xf numFmtId="0" fontId="23" fillId="2" borderId="20" xfId="36" applyFont="1" applyFill="1" applyBorder="1">
      <alignment vertical="center"/>
    </xf>
    <xf numFmtId="38" fontId="23" fillId="2" borderId="20" xfId="34" applyFont="1" applyFill="1" applyBorder="1">
      <alignment vertical="center"/>
    </xf>
    <xf numFmtId="177" fontId="23" fillId="2" borderId="82" xfId="35" applyNumberFormat="1" applyFont="1" applyFill="1" applyBorder="1">
      <alignment vertical="center"/>
    </xf>
    <xf numFmtId="177" fontId="23" fillId="2" borderId="20" xfId="35" applyNumberFormat="1" applyFont="1" applyFill="1" applyBorder="1">
      <alignment vertical="center"/>
    </xf>
    <xf numFmtId="0" fontId="23" fillId="2" borderId="96" xfId="36" applyFont="1" applyFill="1" applyBorder="1" applyAlignment="1">
      <alignment vertical="center" shrinkToFit="1"/>
    </xf>
    <xf numFmtId="38" fontId="23" fillId="2" borderId="96" xfId="34" applyFont="1" applyFill="1" applyBorder="1">
      <alignment vertical="center"/>
    </xf>
    <xf numFmtId="180" fontId="23" fillId="2" borderId="96" xfId="34" applyNumberFormat="1" applyFont="1" applyFill="1" applyBorder="1">
      <alignment vertical="center"/>
    </xf>
    <xf numFmtId="180" fontId="23" fillId="2" borderId="106" xfId="34" applyNumberFormat="1" applyFont="1" applyFill="1" applyBorder="1">
      <alignment vertical="center"/>
    </xf>
    <xf numFmtId="0" fontId="23" fillId="2" borderId="118" xfId="36" applyFont="1" applyFill="1" applyBorder="1" applyAlignment="1">
      <alignment vertical="center" shrinkToFit="1"/>
    </xf>
    <xf numFmtId="38" fontId="23" fillId="2" borderId="118" xfId="34" applyFont="1" applyFill="1" applyBorder="1">
      <alignment vertical="center"/>
    </xf>
    <xf numFmtId="0" fontId="23" fillId="2" borderId="22" xfId="36" applyFont="1" applyFill="1" applyBorder="1">
      <alignment vertical="center"/>
    </xf>
    <xf numFmtId="38" fontId="23" fillId="2" borderId="22" xfId="34" applyFont="1" applyFill="1" applyBorder="1">
      <alignment vertical="center"/>
    </xf>
    <xf numFmtId="177" fontId="23" fillId="2" borderId="6" xfId="35" applyNumberFormat="1" applyFont="1" applyFill="1" applyBorder="1">
      <alignment vertical="center"/>
    </xf>
    <xf numFmtId="177" fontId="23" fillId="2" borderId="22" xfId="35" applyNumberFormat="1" applyFont="1" applyFill="1" applyBorder="1">
      <alignment vertical="center"/>
    </xf>
    <xf numFmtId="0" fontId="23" fillId="2" borderId="12" xfId="36" applyFont="1" applyFill="1" applyBorder="1" applyAlignment="1">
      <alignment vertical="center" shrinkToFit="1"/>
    </xf>
    <xf numFmtId="38" fontId="23" fillId="2" borderId="12" xfId="34" applyFont="1" applyFill="1" applyBorder="1">
      <alignment vertical="center"/>
    </xf>
    <xf numFmtId="180" fontId="23" fillId="2" borderId="12" xfId="34" applyNumberFormat="1" applyFont="1" applyFill="1" applyBorder="1">
      <alignment vertical="center"/>
    </xf>
    <xf numFmtId="180" fontId="23" fillId="2" borderId="107" xfId="34" applyNumberFormat="1" applyFont="1" applyFill="1" applyBorder="1">
      <alignment vertical="center"/>
    </xf>
    <xf numFmtId="0" fontId="23" fillId="2" borderId="119" xfId="36" applyFont="1" applyFill="1" applyBorder="1" applyAlignment="1">
      <alignment vertical="center" shrinkToFit="1"/>
    </xf>
    <xf numFmtId="38" fontId="23" fillId="2" borderId="119" xfId="34" applyFont="1" applyFill="1" applyBorder="1">
      <alignment vertical="center"/>
    </xf>
    <xf numFmtId="0" fontId="23" fillId="2" borderId="108" xfId="36" applyFont="1" applyFill="1" applyBorder="1">
      <alignment vertical="center"/>
    </xf>
    <xf numFmtId="38" fontId="23" fillId="2" borderId="108" xfId="34" applyFont="1" applyFill="1" applyBorder="1">
      <alignment vertical="center"/>
    </xf>
    <xf numFmtId="177" fontId="23" fillId="2" borderId="109" xfId="35" applyNumberFormat="1" applyFont="1" applyFill="1" applyBorder="1">
      <alignment vertical="center"/>
    </xf>
    <xf numFmtId="177" fontId="23" fillId="2" borderId="108" xfId="35" applyNumberFormat="1" applyFont="1" applyFill="1" applyBorder="1">
      <alignment vertical="center"/>
    </xf>
    <xf numFmtId="0" fontId="23" fillId="2" borderId="11" xfId="36" applyFont="1" applyFill="1" applyBorder="1" applyAlignment="1">
      <alignment vertical="center" shrinkToFit="1"/>
    </xf>
    <xf numFmtId="38" fontId="23" fillId="2" borderId="11" xfId="34" applyFont="1" applyFill="1" applyBorder="1">
      <alignment vertical="center"/>
    </xf>
    <xf numFmtId="180" fontId="23" fillId="2" borderId="11" xfId="34" applyNumberFormat="1" applyFont="1" applyFill="1" applyBorder="1">
      <alignment vertical="center"/>
    </xf>
    <xf numFmtId="180" fontId="23" fillId="2" borderId="110" xfId="34" applyNumberFormat="1" applyFont="1" applyFill="1" applyBorder="1">
      <alignment vertical="center"/>
    </xf>
    <xf numFmtId="0" fontId="6" fillId="2" borderId="119" xfId="36" applyFont="1" applyFill="1" applyBorder="1" applyAlignment="1">
      <alignment vertical="center" shrinkToFit="1"/>
    </xf>
    <xf numFmtId="0" fontId="23" fillId="2" borderId="111" xfId="36" applyFont="1" applyFill="1" applyBorder="1" applyAlignment="1">
      <alignment horizontal="center" vertical="center"/>
    </xf>
    <xf numFmtId="0" fontId="23" fillId="2" borderId="111" xfId="36" applyFont="1" applyFill="1" applyBorder="1">
      <alignment vertical="center"/>
    </xf>
    <xf numFmtId="0" fontId="23" fillId="2" borderId="41" xfId="36" applyFont="1" applyFill="1" applyBorder="1" applyAlignment="1">
      <alignment horizontal="right" vertical="center"/>
    </xf>
    <xf numFmtId="38" fontId="23" fillId="2" borderId="111" xfId="34" applyFont="1" applyFill="1" applyBorder="1">
      <alignment vertical="center"/>
    </xf>
    <xf numFmtId="38" fontId="23" fillId="2" borderId="41" xfId="34" applyFont="1" applyFill="1" applyBorder="1">
      <alignment vertical="center"/>
    </xf>
    <xf numFmtId="177" fontId="23" fillId="2" borderId="111" xfId="35" applyNumberFormat="1" applyFont="1" applyFill="1" applyBorder="1">
      <alignment vertical="center"/>
    </xf>
    <xf numFmtId="177" fontId="23" fillId="2" borderId="42" xfId="35" applyNumberFormat="1" applyFont="1" applyFill="1" applyBorder="1">
      <alignment vertical="center"/>
    </xf>
    <xf numFmtId="38" fontId="32" fillId="2" borderId="69" xfId="36" applyNumberFormat="1" applyFont="1" applyFill="1" applyBorder="1" applyAlignment="1">
      <alignment horizontal="center" vertical="center"/>
    </xf>
    <xf numFmtId="0" fontId="23" fillId="2" borderId="28" xfId="36" applyFont="1" applyFill="1" applyBorder="1" applyAlignment="1">
      <alignment vertical="center" shrinkToFit="1"/>
    </xf>
    <xf numFmtId="0" fontId="23" fillId="2" borderId="28" xfId="36" applyFont="1" applyFill="1" applyBorder="1" applyAlignment="1">
      <alignment horizontal="right" vertical="center" shrinkToFit="1"/>
    </xf>
    <xf numFmtId="38" fontId="23" fillId="2" borderId="28" xfId="34" applyFont="1" applyFill="1" applyBorder="1">
      <alignment vertical="center"/>
    </xf>
    <xf numFmtId="180" fontId="23" fillId="2" borderId="28" xfId="34" applyNumberFormat="1" applyFont="1" applyFill="1" applyBorder="1">
      <alignment vertical="center"/>
    </xf>
    <xf numFmtId="180" fontId="23" fillId="2" borderId="112" xfId="34" applyNumberFormat="1" applyFont="1" applyFill="1" applyBorder="1">
      <alignment vertical="center"/>
    </xf>
    <xf numFmtId="0" fontId="23" fillId="2" borderId="1" xfId="36" applyFont="1" applyFill="1" applyBorder="1">
      <alignment vertical="center"/>
    </xf>
    <xf numFmtId="38" fontId="23" fillId="2" borderId="1" xfId="34" applyFont="1" applyFill="1" applyBorder="1">
      <alignment vertical="center"/>
    </xf>
    <xf numFmtId="0" fontId="23" fillId="2" borderId="21" xfId="36" applyFont="1" applyFill="1" applyBorder="1">
      <alignment vertical="center"/>
    </xf>
    <xf numFmtId="0" fontId="23" fillId="2" borderId="13" xfId="36" applyFont="1" applyFill="1" applyBorder="1">
      <alignment vertical="center"/>
    </xf>
    <xf numFmtId="38" fontId="23" fillId="2" borderId="21" xfId="34" applyFont="1" applyFill="1" applyBorder="1">
      <alignment vertical="center"/>
    </xf>
    <xf numFmtId="38" fontId="23" fillId="2" borderId="13" xfId="34" applyFont="1" applyFill="1" applyBorder="1">
      <alignment vertical="center"/>
    </xf>
    <xf numFmtId="177" fontId="23" fillId="2" borderId="21" xfId="35" applyNumberFormat="1" applyFont="1" applyFill="1" applyBorder="1">
      <alignment vertical="center"/>
    </xf>
    <xf numFmtId="0" fontId="23" fillId="2" borderId="23" xfId="36" applyFont="1" applyFill="1" applyBorder="1">
      <alignment vertical="center"/>
    </xf>
    <xf numFmtId="0" fontId="23" fillId="2" borderId="78" xfId="36" applyFont="1" applyFill="1" applyBorder="1">
      <alignment vertical="center"/>
    </xf>
    <xf numFmtId="38" fontId="23" fillId="2" borderId="23" xfId="34" applyFont="1" applyFill="1" applyBorder="1">
      <alignment vertical="center"/>
    </xf>
    <xf numFmtId="38" fontId="23" fillId="2" borderId="78" xfId="34" applyFont="1" applyFill="1" applyBorder="1">
      <alignment vertical="center"/>
    </xf>
    <xf numFmtId="177" fontId="23" fillId="2" borderId="23" xfId="35" applyNumberFormat="1" applyFont="1" applyFill="1" applyBorder="1">
      <alignment vertical="center"/>
    </xf>
    <xf numFmtId="177" fontId="23" fillId="2" borderId="47" xfId="35" applyNumberFormat="1" applyFont="1" applyFill="1" applyBorder="1">
      <alignment vertical="center"/>
    </xf>
    <xf numFmtId="38" fontId="32" fillId="2" borderId="85" xfId="36" applyNumberFormat="1" applyFont="1" applyFill="1" applyBorder="1" applyAlignment="1">
      <alignment horizontal="center" vertical="center" wrapText="1"/>
    </xf>
    <xf numFmtId="0" fontId="6" fillId="2" borderId="19" xfId="36" applyFont="1" applyFill="1" applyBorder="1" applyAlignment="1">
      <alignment vertical="center" shrinkToFit="1"/>
    </xf>
    <xf numFmtId="38" fontId="23" fillId="2" borderId="19" xfId="34" applyFont="1" applyFill="1" applyBorder="1">
      <alignment vertical="center"/>
    </xf>
    <xf numFmtId="177" fontId="23" fillId="2" borderId="1" xfId="35" applyNumberFormat="1" applyFont="1" applyFill="1" applyBorder="1">
      <alignment vertical="center"/>
    </xf>
    <xf numFmtId="38" fontId="32" fillId="2" borderId="40" xfId="36" applyNumberFormat="1" applyFont="1" applyFill="1" applyBorder="1" applyAlignment="1">
      <alignment horizontal="center" vertical="center"/>
    </xf>
    <xf numFmtId="0" fontId="6" fillId="2" borderId="66" xfId="36" applyFont="1" applyFill="1" applyBorder="1" applyAlignment="1">
      <alignment vertical="center" shrinkToFit="1"/>
    </xf>
    <xf numFmtId="38" fontId="23" fillId="2" borderId="66" xfId="34" applyFont="1" applyFill="1" applyBorder="1">
      <alignment vertical="center"/>
    </xf>
    <xf numFmtId="0" fontId="23" fillId="2" borderId="6" xfId="36" applyFont="1" applyFill="1" applyBorder="1">
      <alignment vertical="center"/>
    </xf>
    <xf numFmtId="38" fontId="23" fillId="2" borderId="6" xfId="34" applyFont="1" applyFill="1" applyBorder="1">
      <alignment vertical="center"/>
    </xf>
    <xf numFmtId="177" fontId="23" fillId="2" borderId="13" xfId="35" applyNumberFormat="1" applyFont="1" applyFill="1" applyBorder="1">
      <alignment vertical="center"/>
    </xf>
    <xf numFmtId="0" fontId="23" fillId="2" borderId="82" xfId="36" applyFont="1" applyFill="1" applyBorder="1">
      <alignment vertical="center"/>
    </xf>
    <xf numFmtId="38" fontId="23" fillId="2" borderId="82" xfId="34" applyFont="1" applyFill="1" applyBorder="1">
      <alignment vertical="center"/>
    </xf>
    <xf numFmtId="177" fontId="23" fillId="2" borderId="83" xfId="35" applyNumberFormat="1" applyFont="1" applyFill="1" applyBorder="1">
      <alignment vertical="center"/>
    </xf>
    <xf numFmtId="177" fontId="23" fillId="2" borderId="77" xfId="35" applyNumberFormat="1" applyFont="1" applyFill="1" applyBorder="1">
      <alignment vertical="center"/>
    </xf>
    <xf numFmtId="0" fontId="23" fillId="2" borderId="19" xfId="36" applyFont="1" applyFill="1" applyBorder="1" applyAlignment="1">
      <alignment vertical="center" shrinkToFit="1"/>
    </xf>
    <xf numFmtId="180" fontId="23" fillId="2" borderId="19" xfId="34" applyNumberFormat="1" applyFont="1" applyFill="1" applyBorder="1">
      <alignment vertical="center"/>
    </xf>
    <xf numFmtId="180" fontId="23" fillId="2" borderId="105" xfId="34" applyNumberFormat="1" applyFont="1" applyFill="1" applyBorder="1">
      <alignment vertical="center"/>
    </xf>
    <xf numFmtId="0" fontId="23" fillId="2" borderId="70" xfId="36" applyFont="1" applyFill="1" applyBorder="1">
      <alignment vertical="center"/>
    </xf>
    <xf numFmtId="0" fontId="23" fillId="2" borderId="71" xfId="36" applyFont="1" applyFill="1" applyBorder="1">
      <alignment vertical="center"/>
    </xf>
    <xf numFmtId="38" fontId="23" fillId="2" borderId="70" xfId="34" applyFont="1" applyFill="1" applyBorder="1">
      <alignment vertical="center"/>
    </xf>
    <xf numFmtId="38" fontId="23" fillId="2" borderId="71" xfId="34" applyFont="1" applyFill="1" applyBorder="1">
      <alignment vertical="center"/>
    </xf>
    <xf numFmtId="177" fontId="23" fillId="2" borderId="70" xfId="35" applyNumberFormat="1" applyFont="1" applyFill="1" applyBorder="1">
      <alignment vertical="center"/>
    </xf>
    <xf numFmtId="177" fontId="23" fillId="2" borderId="115" xfId="35" applyNumberFormat="1" applyFont="1" applyFill="1" applyBorder="1">
      <alignment vertical="center"/>
    </xf>
    <xf numFmtId="0" fontId="23" fillId="2" borderId="120" xfId="36" applyFont="1" applyFill="1" applyBorder="1" applyAlignment="1">
      <alignment vertical="center" shrinkToFit="1"/>
    </xf>
    <xf numFmtId="38" fontId="23" fillId="2" borderId="120" xfId="34" applyFont="1" applyFill="1" applyBorder="1">
      <alignment vertical="center"/>
    </xf>
    <xf numFmtId="38" fontId="23" fillId="2" borderId="113" xfId="34" applyFont="1" applyFill="1" applyBorder="1">
      <alignment vertical="center"/>
    </xf>
    <xf numFmtId="0" fontId="23" fillId="2" borderId="5" xfId="36" applyFont="1" applyFill="1" applyBorder="1" applyAlignment="1">
      <alignment vertical="center" shrinkToFit="1"/>
    </xf>
    <xf numFmtId="38" fontId="23" fillId="2" borderId="8" xfId="34" applyFont="1" applyFill="1" applyBorder="1">
      <alignment vertical="center"/>
    </xf>
    <xf numFmtId="38" fontId="23" fillId="2" borderId="0" xfId="36" applyNumberFormat="1" applyFont="1" applyFill="1">
      <alignment vertical="center"/>
    </xf>
    <xf numFmtId="38" fontId="23" fillId="2" borderId="76" xfId="34" applyFont="1" applyFill="1" applyBorder="1">
      <alignment vertical="center"/>
    </xf>
    <xf numFmtId="0" fontId="23" fillId="2" borderId="109" xfId="36" applyFont="1" applyFill="1" applyBorder="1">
      <alignment vertical="center"/>
    </xf>
    <xf numFmtId="38" fontId="23" fillId="2" borderId="109" xfId="34" applyFont="1" applyFill="1" applyBorder="1">
      <alignment vertical="center"/>
    </xf>
    <xf numFmtId="38" fontId="23" fillId="2" borderId="116" xfId="34" applyFont="1" applyFill="1" applyBorder="1">
      <alignment vertical="center"/>
    </xf>
    <xf numFmtId="177" fontId="23" fillId="2" borderId="117" xfId="35" applyNumberFormat="1" applyFont="1" applyFill="1" applyBorder="1">
      <alignment vertical="center"/>
    </xf>
    <xf numFmtId="0" fontId="23" fillId="2" borderId="41" xfId="36" applyFont="1" applyFill="1" applyBorder="1">
      <alignment vertical="center"/>
    </xf>
    <xf numFmtId="0" fontId="23" fillId="2" borderId="111" xfId="36" applyFont="1" applyFill="1" applyBorder="1" applyAlignment="1">
      <alignment horizontal="right" vertical="center"/>
    </xf>
    <xf numFmtId="38" fontId="23" fillId="2" borderId="112" xfId="34" applyFont="1" applyFill="1" applyBorder="1">
      <alignment vertical="center"/>
    </xf>
    <xf numFmtId="180" fontId="23" fillId="2" borderId="0" xfId="34" applyNumberFormat="1" applyFont="1" applyFill="1">
      <alignment vertical="center"/>
    </xf>
    <xf numFmtId="38" fontId="23" fillId="2" borderId="0" xfId="36" applyNumberFormat="1" applyFont="1" applyFill="1" applyAlignment="1">
      <alignment horizontal="center" vertical="center"/>
    </xf>
    <xf numFmtId="38" fontId="23" fillId="2" borderId="0" xfId="34" applyFont="1" applyFill="1" applyBorder="1">
      <alignment vertical="center"/>
    </xf>
    <xf numFmtId="183" fontId="6" fillId="0" borderId="8" xfId="0" applyNumberFormat="1" applyFont="1" applyFill="1" applyBorder="1"/>
    <xf numFmtId="0" fontId="41" fillId="0" borderId="0" xfId="0" applyFont="1" applyAlignment="1" applyProtection="1">
      <alignment vertical="center"/>
      <protection locked="0"/>
    </xf>
    <xf numFmtId="0" fontId="41" fillId="0" borderId="0" xfId="0" applyFont="1" applyAlignment="1" applyProtection="1">
      <alignment horizontal="right" vertical="center"/>
      <protection locked="0"/>
    </xf>
    <xf numFmtId="0" fontId="34" fillId="0" borderId="0" xfId="23" applyFont="1" applyAlignment="1" applyProtection="1">
      <protection locked="0"/>
    </xf>
    <xf numFmtId="0" fontId="41" fillId="0" borderId="0" xfId="0" applyFont="1" applyBorder="1" applyAlignment="1" applyProtection="1">
      <alignment vertical="center"/>
      <protection locked="0"/>
    </xf>
    <xf numFmtId="0" fontId="42" fillId="0" borderId="0" xfId="0" applyFont="1" applyBorder="1" applyAlignment="1" applyProtection="1">
      <alignment horizontal="center" vertical="center"/>
      <protection locked="0"/>
    </xf>
    <xf numFmtId="0" fontId="41" fillId="0" borderId="0" xfId="0" applyFont="1" applyBorder="1" applyAlignment="1" applyProtection="1">
      <alignment horizontal="right" vertical="center"/>
      <protection locked="0"/>
    </xf>
    <xf numFmtId="0" fontId="26" fillId="0" borderId="0" xfId="23" applyFont="1" applyFill="1" applyBorder="1" applyAlignment="1">
      <alignment horizontal="center"/>
    </xf>
    <xf numFmtId="9" fontId="26" fillId="0" borderId="0" xfId="1" applyFont="1" applyFill="1" applyBorder="1" applyAlignment="1">
      <alignment horizontal="center"/>
    </xf>
    <xf numFmtId="181" fontId="6" fillId="0" borderId="139" xfId="5" applyNumberFormat="1" applyFont="1" applyFill="1" applyBorder="1" applyAlignment="1">
      <alignment horizontal="center" vertical="top" wrapText="1"/>
    </xf>
    <xf numFmtId="181" fontId="6" fillId="0" borderId="140" xfId="5" applyNumberFormat="1" applyFont="1" applyFill="1" applyBorder="1" applyAlignment="1">
      <alignment horizontal="center" vertical="top" wrapText="1"/>
    </xf>
    <xf numFmtId="181" fontId="6" fillId="0" borderId="141" xfId="5" applyNumberFormat="1" applyFont="1" applyFill="1" applyBorder="1" applyAlignment="1">
      <alignment horizontal="center" vertical="top" wrapText="1"/>
    </xf>
    <xf numFmtId="181" fontId="6" fillId="0" borderId="142" xfId="5" applyNumberFormat="1" applyFont="1" applyFill="1" applyBorder="1" applyAlignment="1">
      <alignment horizontal="center" vertical="center"/>
    </xf>
    <xf numFmtId="181" fontId="6" fillId="0" borderId="143" xfId="5" applyNumberFormat="1" applyFont="1" applyFill="1" applyBorder="1" applyAlignment="1">
      <alignment horizontal="center" vertical="center"/>
    </xf>
    <xf numFmtId="181" fontId="6" fillId="0" borderId="144" xfId="5" applyNumberFormat="1" applyFont="1" applyFill="1" applyBorder="1" applyAlignment="1">
      <alignment horizontal="center" vertical="center"/>
    </xf>
    <xf numFmtId="181" fontId="6" fillId="0" borderId="145" xfId="5" applyNumberFormat="1" applyFont="1" applyFill="1" applyBorder="1" applyAlignment="1">
      <alignment horizontal="center" vertical="center"/>
    </xf>
    <xf numFmtId="181" fontId="6" fillId="0" borderId="146" xfId="5" applyNumberFormat="1" applyFont="1" applyFill="1" applyBorder="1" applyAlignment="1">
      <alignment horizontal="center" vertical="center"/>
    </xf>
    <xf numFmtId="181" fontId="6" fillId="0" borderId="147" xfId="5" applyNumberFormat="1" applyFont="1" applyFill="1" applyBorder="1" applyAlignment="1">
      <alignment horizontal="center" vertical="center"/>
    </xf>
    <xf numFmtId="181" fontId="6" fillId="2" borderId="0" xfId="5" applyNumberFormat="1" applyFont="1" applyFill="1"/>
    <xf numFmtId="181" fontId="6" fillId="2" borderId="0" xfId="5" applyNumberFormat="1" applyFont="1" applyFill="1" applyAlignment="1">
      <alignment vertical="center"/>
    </xf>
    <xf numFmtId="180" fontId="6" fillId="0" borderId="8" xfId="7" applyNumberFormat="1" applyFont="1" applyFill="1" applyBorder="1"/>
    <xf numFmtId="187" fontId="14" fillId="0" borderId="142" xfId="29" applyNumberFormat="1" applyFont="1" applyBorder="1" applyAlignment="1">
      <alignment horizontal="center" vertical="center"/>
    </xf>
    <xf numFmtId="187" fontId="14" fillId="0" borderId="143" xfId="29" applyNumberFormat="1" applyFont="1" applyBorder="1" applyAlignment="1">
      <alignment vertical="center" shrinkToFit="1"/>
    </xf>
    <xf numFmtId="188" fontId="14" fillId="0" borderId="143" xfId="28" applyNumberFormat="1" applyFont="1" applyFill="1" applyBorder="1" applyAlignment="1">
      <alignment vertical="center"/>
    </xf>
    <xf numFmtId="189" fontId="14" fillId="0" borderId="143" xfId="29" applyNumberFormat="1" applyFont="1" applyBorder="1" applyAlignment="1">
      <alignment vertical="center"/>
    </xf>
    <xf numFmtId="189" fontId="14" fillId="0" borderId="144" xfId="29" applyNumberFormat="1" applyFont="1" applyBorder="1" applyAlignment="1">
      <alignment vertical="center"/>
    </xf>
    <xf numFmtId="188" fontId="14" fillId="0" borderId="143" xfId="29" applyNumberFormat="1" applyFont="1" applyBorder="1" applyAlignment="1">
      <alignment vertical="center"/>
    </xf>
    <xf numFmtId="187" fontId="14" fillId="0" borderId="152" xfId="29" applyNumberFormat="1" applyFont="1" applyBorder="1" applyAlignment="1">
      <alignment horizontal="center" vertical="center"/>
    </xf>
    <xf numFmtId="187" fontId="14" fillId="0" borderId="153" xfId="29" applyNumberFormat="1" applyFont="1" applyBorder="1" applyAlignment="1">
      <alignment vertical="center" shrinkToFit="1"/>
    </xf>
    <xf numFmtId="188" fontId="14" fillId="0" borderId="153" xfId="29" applyNumberFormat="1" applyFont="1" applyBorder="1" applyAlignment="1">
      <alignment vertical="center"/>
    </xf>
    <xf numFmtId="189" fontId="14" fillId="0" borderId="153" xfId="29" applyNumberFormat="1" applyFont="1" applyBorder="1" applyAlignment="1">
      <alignment vertical="center"/>
    </xf>
    <xf numFmtId="189" fontId="14" fillId="0" borderId="154" xfId="29" applyNumberFormat="1" applyFont="1" applyBorder="1" applyAlignment="1">
      <alignment vertical="center"/>
    </xf>
    <xf numFmtId="187" fontId="14" fillId="0" borderId="155" xfId="29" applyNumberFormat="1" applyFont="1" applyBorder="1" applyAlignment="1">
      <alignment horizontal="center" vertical="center"/>
    </xf>
    <xf numFmtId="187" fontId="14" fillId="0" borderId="156" xfId="29" applyNumberFormat="1" applyFont="1" applyBorder="1" applyAlignment="1">
      <alignment vertical="center" shrinkToFit="1"/>
    </xf>
    <xf numFmtId="188" fontId="14" fillId="0" borderId="156" xfId="29" applyNumberFormat="1" applyFont="1" applyBorder="1" applyAlignment="1">
      <alignment vertical="center"/>
    </xf>
    <xf numFmtId="189" fontId="14" fillId="0" borderId="156" xfId="29" applyNumberFormat="1" applyFont="1" applyBorder="1" applyAlignment="1">
      <alignment vertical="center"/>
    </xf>
    <xf numFmtId="189" fontId="14" fillId="0" borderId="157" xfId="29" applyNumberFormat="1" applyFont="1" applyBorder="1" applyAlignment="1">
      <alignment vertical="center"/>
    </xf>
    <xf numFmtId="187" fontId="14" fillId="0" borderId="139" xfId="29" applyNumberFormat="1" applyFont="1" applyBorder="1" applyAlignment="1">
      <alignment horizontal="center" vertical="center"/>
    </xf>
    <xf numFmtId="187" fontId="14" fillId="0" borderId="140" xfId="29" applyNumberFormat="1" applyFont="1" applyBorder="1" applyAlignment="1">
      <alignment vertical="center" shrinkToFit="1"/>
    </xf>
    <xf numFmtId="188" fontId="14" fillId="0" borderId="140" xfId="29" applyNumberFormat="1" applyFont="1" applyBorder="1" applyAlignment="1">
      <alignment vertical="center"/>
    </xf>
    <xf numFmtId="189" fontId="14" fillId="0" borderId="140" xfId="29" applyNumberFormat="1" applyFont="1" applyBorder="1" applyAlignment="1">
      <alignment vertical="center"/>
    </xf>
    <xf numFmtId="189" fontId="14" fillId="0" borderId="141" xfId="29" applyNumberFormat="1" applyFont="1" applyBorder="1" applyAlignment="1">
      <alignment vertical="center"/>
    </xf>
    <xf numFmtId="0" fontId="14" fillId="2" borderId="158" xfId="0" applyFont="1" applyFill="1" applyBorder="1"/>
    <xf numFmtId="0" fontId="14" fillId="2" borderId="159" xfId="0" applyFont="1" applyFill="1" applyBorder="1" applyAlignment="1">
      <alignment shrinkToFit="1"/>
    </xf>
    <xf numFmtId="179" fontId="14" fillId="0" borderId="160" xfId="28" applyNumberFormat="1" applyFont="1" applyFill="1" applyBorder="1"/>
    <xf numFmtId="182" fontId="14" fillId="0" borderId="160" xfId="5" applyNumberFormat="1" applyFont="1" applyFill="1" applyBorder="1" applyAlignment="1">
      <alignment horizontal="center"/>
    </xf>
    <xf numFmtId="182" fontId="14" fillId="0" borderId="161" xfId="5" applyNumberFormat="1" applyFont="1" applyFill="1" applyBorder="1" applyAlignment="1">
      <alignment horizontal="center"/>
    </xf>
    <xf numFmtId="0" fontId="14" fillId="2" borderId="162" xfId="0" applyFont="1" applyFill="1" applyBorder="1" applyAlignment="1">
      <alignment horizontal="center" vertical="top"/>
    </xf>
    <xf numFmtId="0" fontId="14" fillId="2" borderId="151" xfId="0" quotePrefix="1" applyFont="1" applyFill="1" applyBorder="1" applyAlignment="1">
      <alignment horizontal="right" shrinkToFit="1"/>
    </xf>
    <xf numFmtId="179" fontId="14" fillId="0" borderId="143" xfId="28" quotePrefix="1" applyNumberFormat="1" applyFont="1" applyFill="1" applyBorder="1" applyAlignment="1">
      <alignment horizontal="center" vertical="top" wrapText="1"/>
    </xf>
    <xf numFmtId="182" fontId="14" fillId="0" borderId="143" xfId="5" applyNumberFormat="1" applyFont="1" applyFill="1" applyBorder="1" applyAlignment="1">
      <alignment horizontal="center" vertical="top" wrapText="1"/>
    </xf>
    <xf numFmtId="182" fontId="14" fillId="0" borderId="163" xfId="5" applyNumberFormat="1" applyFont="1" applyFill="1" applyBorder="1" applyAlignment="1">
      <alignment horizontal="center" vertical="top" wrapText="1"/>
    </xf>
    <xf numFmtId="0" fontId="14" fillId="0" borderId="164" xfId="0" applyFont="1" applyBorder="1" applyAlignment="1">
      <alignment horizontal="center" vertical="top"/>
    </xf>
    <xf numFmtId="0" fontId="14" fillId="0" borderId="143" xfId="0" quotePrefix="1" applyFont="1" applyBorder="1" applyAlignment="1">
      <alignment horizontal="right" shrinkToFit="1"/>
    </xf>
    <xf numFmtId="179" fontId="14" fillId="0" borderId="143" xfId="28" quotePrefix="1" applyNumberFormat="1" applyFont="1" applyFill="1" applyBorder="1" applyAlignment="1">
      <alignment horizontal="right"/>
    </xf>
    <xf numFmtId="49" fontId="14" fillId="0" borderId="164" xfId="0" applyNumberFormat="1" applyFont="1" applyBorder="1" applyAlignment="1">
      <alignment horizontal="center" vertical="center"/>
    </xf>
    <xf numFmtId="0" fontId="14" fillId="0" borderId="143" xfId="0" applyFont="1" applyBorder="1" applyAlignment="1">
      <alignment vertical="center" shrinkToFit="1"/>
    </xf>
    <xf numFmtId="179" fontId="14" fillId="0" borderId="143" xfId="28" applyNumberFormat="1" applyFont="1" applyFill="1" applyBorder="1" applyAlignment="1">
      <alignment vertical="center"/>
    </xf>
    <xf numFmtId="181" fontId="14" fillId="0" borderId="143" xfId="5" applyNumberFormat="1" applyFont="1" applyFill="1" applyBorder="1" applyAlignment="1">
      <alignment vertical="center"/>
    </xf>
    <xf numFmtId="189" fontId="14" fillId="0" borderId="143" xfId="5" applyNumberFormat="1" applyFont="1" applyFill="1" applyBorder="1" applyAlignment="1">
      <alignment vertical="center"/>
    </xf>
    <xf numFmtId="189" fontId="14" fillId="0" borderId="163" xfId="5" applyNumberFormat="1" applyFont="1" applyFill="1" applyBorder="1" applyAlignment="1">
      <alignment vertical="center"/>
    </xf>
    <xf numFmtId="179" fontId="14" fillId="0" borderId="143" xfId="28" applyNumberFormat="1" applyFont="1" applyFill="1" applyBorder="1" applyAlignment="1">
      <alignment vertical="center" shrinkToFit="1"/>
    </xf>
    <xf numFmtId="49" fontId="14" fillId="0" borderId="165" xfId="0" applyNumberFormat="1" applyFont="1" applyBorder="1" applyAlignment="1">
      <alignment horizontal="center" vertical="center"/>
    </xf>
    <xf numFmtId="0" fontId="14" fillId="0" borderId="166" xfId="0" applyFont="1" applyBorder="1" applyAlignment="1">
      <alignment vertical="center" shrinkToFit="1"/>
    </xf>
    <xf numFmtId="179" fontId="14" fillId="0" borderId="166" xfId="28" applyNumberFormat="1" applyFont="1" applyFill="1" applyBorder="1" applyAlignment="1">
      <alignment vertical="center"/>
    </xf>
    <xf numFmtId="181" fontId="14" fillId="0" borderId="166" xfId="5" applyNumberFormat="1" applyFont="1" applyFill="1" applyBorder="1" applyAlignment="1">
      <alignment vertical="center"/>
    </xf>
    <xf numFmtId="189" fontId="14" fillId="0" borderId="166" xfId="5" applyNumberFormat="1" applyFont="1" applyFill="1" applyBorder="1" applyAlignment="1">
      <alignment vertical="center"/>
    </xf>
    <xf numFmtId="189" fontId="14" fillId="0" borderId="167" xfId="5" applyNumberFormat="1" applyFont="1" applyFill="1" applyBorder="1" applyAlignment="1">
      <alignment vertical="center"/>
    </xf>
    <xf numFmtId="9" fontId="26" fillId="5" borderId="8" xfId="1" applyFont="1" applyFill="1" applyBorder="1" applyAlignment="1" applyProtection="1">
      <alignment horizontal="center"/>
      <protection locked="0"/>
    </xf>
    <xf numFmtId="3" fontId="6" fillId="0" borderId="149" xfId="29" applyNumberFormat="1" applyFont="1" applyBorder="1" applyAlignment="1">
      <alignment horizontal="center"/>
    </xf>
    <xf numFmtId="3" fontId="6" fillId="0" borderId="143" xfId="29" applyNumberFormat="1" applyFont="1" applyBorder="1" applyAlignment="1">
      <alignment horizontal="center" vertical="top" wrapText="1"/>
    </xf>
    <xf numFmtId="176" fontId="6" fillId="0" borderId="142" xfId="29" applyNumberFormat="1" applyFont="1" applyBorder="1" applyAlignment="1">
      <alignment horizontal="center" vertical="center"/>
    </xf>
    <xf numFmtId="176" fontId="6" fillId="0" borderId="143" xfId="29" applyNumberFormat="1" applyFont="1" applyBorder="1" applyAlignment="1">
      <alignment vertical="center"/>
    </xf>
    <xf numFmtId="3" fontId="6" fillId="0" borderId="143" xfId="28" applyNumberFormat="1" applyFont="1" applyFill="1" applyBorder="1" applyAlignment="1">
      <alignment vertical="center"/>
    </xf>
    <xf numFmtId="3" fontId="6" fillId="0" borderId="143" xfId="29" applyNumberFormat="1" applyFont="1" applyBorder="1" applyAlignment="1">
      <alignment vertical="center"/>
    </xf>
    <xf numFmtId="176" fontId="6" fillId="0" borderId="143" xfId="29" applyNumberFormat="1" applyFont="1" applyBorder="1" applyAlignment="1">
      <alignment vertical="center" shrinkToFit="1"/>
    </xf>
    <xf numFmtId="176" fontId="6" fillId="0" borderId="145" xfId="29" applyNumberFormat="1" applyFont="1" applyBorder="1" applyAlignment="1">
      <alignment horizontal="center" vertical="center"/>
    </xf>
    <xf numFmtId="176" fontId="6" fillId="0" borderId="146" xfId="29" applyNumberFormat="1" applyFont="1" applyBorder="1" applyAlignment="1">
      <alignment vertical="center"/>
    </xf>
    <xf numFmtId="3" fontId="6" fillId="0" borderId="146" xfId="29" applyNumberFormat="1" applyFont="1" applyBorder="1" applyAlignment="1">
      <alignment vertical="center"/>
    </xf>
    <xf numFmtId="49" fontId="6" fillId="0" borderId="168" xfId="29" applyNumberFormat="1" applyFont="1" applyBorder="1" applyAlignment="1">
      <alignment horizontal="center" vertical="center"/>
    </xf>
    <xf numFmtId="176" fontId="6" fillId="0" borderId="149" xfId="29" applyNumberFormat="1" applyFont="1" applyBorder="1" applyAlignment="1">
      <alignment vertical="center" shrinkToFit="1"/>
    </xf>
    <xf numFmtId="3" fontId="6" fillId="0" borderId="149" xfId="29" applyNumberFormat="1" applyFont="1" applyBorder="1" applyAlignment="1">
      <alignment vertical="center"/>
    </xf>
    <xf numFmtId="49" fontId="6" fillId="0" borderId="142" xfId="29" applyNumberFormat="1" applyFont="1" applyBorder="1" applyAlignment="1">
      <alignment horizontal="center" vertical="center"/>
    </xf>
    <xf numFmtId="176" fontId="6" fillId="0" borderId="143" xfId="29" applyNumberFormat="1" applyFont="1" applyBorder="1" applyAlignment="1">
      <alignment vertical="center" wrapText="1"/>
    </xf>
    <xf numFmtId="49" fontId="6" fillId="0" borderId="152" xfId="29" applyNumberFormat="1" applyFont="1" applyBorder="1" applyAlignment="1">
      <alignment horizontal="center" vertical="center"/>
    </xf>
    <xf numFmtId="176" fontId="6" fillId="0" borderId="153" xfId="29" applyNumberFormat="1" applyFont="1" applyBorder="1" applyAlignment="1">
      <alignment vertical="center" shrinkToFit="1"/>
    </xf>
    <xf numFmtId="3" fontId="6" fillId="0" borderId="153" xfId="29" applyNumberFormat="1" applyFont="1" applyBorder="1" applyAlignment="1">
      <alignment vertical="center"/>
    </xf>
    <xf numFmtId="49" fontId="6" fillId="0" borderId="155" xfId="29" applyNumberFormat="1" applyFont="1" applyBorder="1" applyAlignment="1">
      <alignment horizontal="center" vertical="center"/>
    </xf>
    <xf numFmtId="176" fontId="6" fillId="0" borderId="156" xfId="29" applyNumberFormat="1" applyFont="1" applyBorder="1" applyAlignment="1">
      <alignment vertical="center"/>
    </xf>
    <xf numFmtId="3" fontId="6" fillId="0" borderId="156" xfId="29" applyNumberFormat="1" applyFont="1" applyBorder="1" applyAlignment="1">
      <alignment vertical="center"/>
    </xf>
    <xf numFmtId="3" fontId="6" fillId="0" borderId="169" xfId="29" applyNumberFormat="1" applyFont="1" applyBorder="1" applyAlignment="1">
      <alignment horizontal="center"/>
    </xf>
    <xf numFmtId="3" fontId="6" fillId="0" borderId="170" xfId="29" applyNumberFormat="1" applyFont="1" applyBorder="1" applyAlignment="1">
      <alignment horizontal="center" vertical="top" wrapText="1"/>
    </xf>
    <xf numFmtId="3" fontId="6" fillId="0" borderId="170" xfId="29" applyNumberFormat="1" applyFont="1" applyBorder="1" applyAlignment="1">
      <alignment vertical="center"/>
    </xf>
    <xf numFmtId="3" fontId="6" fillId="0" borderId="171" xfId="29" applyNumberFormat="1" applyFont="1" applyBorder="1" applyAlignment="1">
      <alignment vertical="center"/>
    </xf>
    <xf numFmtId="3" fontId="6" fillId="0" borderId="169" xfId="29" applyNumberFormat="1" applyFont="1" applyBorder="1" applyAlignment="1">
      <alignment vertical="center"/>
    </xf>
    <xf numFmtId="3" fontId="6" fillId="0" borderId="172" xfId="29" applyNumberFormat="1" applyFont="1" applyBorder="1" applyAlignment="1">
      <alignment vertical="center"/>
    </xf>
    <xf numFmtId="3" fontId="6" fillId="0" borderId="173" xfId="29" applyNumberFormat="1" applyFont="1" applyBorder="1" applyAlignment="1">
      <alignment vertical="center"/>
    </xf>
    <xf numFmtId="3" fontId="6" fillId="0" borderId="174" xfId="29" applyNumberFormat="1" applyFont="1" applyBorder="1" applyAlignment="1">
      <alignment horizontal="center"/>
    </xf>
    <xf numFmtId="3" fontId="6" fillId="0" borderId="175" xfId="29" applyNumberFormat="1" applyFont="1" applyBorder="1" applyAlignment="1">
      <alignment horizontal="center" vertical="top" wrapText="1"/>
    </xf>
    <xf numFmtId="3" fontId="6" fillId="0" borderId="175" xfId="29" applyNumberFormat="1" applyFont="1" applyBorder="1" applyAlignment="1">
      <alignment vertical="center"/>
    </xf>
    <xf numFmtId="3" fontId="6" fillId="0" borderId="176" xfId="29" applyNumberFormat="1" applyFont="1" applyBorder="1" applyAlignment="1">
      <alignment vertical="center"/>
    </xf>
    <xf numFmtId="3" fontId="6" fillId="0" borderId="118" xfId="29" applyNumberFormat="1" applyFont="1" applyBorder="1" applyAlignment="1">
      <alignment horizontal="center"/>
    </xf>
    <xf numFmtId="3" fontId="6" fillId="0" borderId="119" xfId="29" applyNumberFormat="1" applyFont="1" applyBorder="1" applyAlignment="1">
      <alignment horizontal="center" vertical="top" wrapText="1"/>
    </xf>
    <xf numFmtId="3" fontId="6" fillId="0" borderId="119" xfId="29" applyNumberFormat="1" applyFont="1" applyBorder="1" applyAlignment="1">
      <alignment vertical="center"/>
    </xf>
    <xf numFmtId="3" fontId="6" fillId="0" borderId="120" xfId="29" applyNumberFormat="1" applyFont="1" applyBorder="1" applyAlignment="1">
      <alignment vertical="center"/>
    </xf>
    <xf numFmtId="3" fontId="6" fillId="0" borderId="174" xfId="30" applyNumberFormat="1" applyFont="1" applyFill="1" applyBorder="1" applyAlignment="1">
      <alignment horizontal="center"/>
    </xf>
    <xf numFmtId="3" fontId="6" fillId="0" borderId="175" xfId="30" applyNumberFormat="1" applyFont="1" applyFill="1" applyBorder="1" applyAlignment="1">
      <alignment horizontal="center" vertical="top" wrapText="1"/>
    </xf>
    <xf numFmtId="3" fontId="6" fillId="0" borderId="175" xfId="30" applyNumberFormat="1" applyFont="1" applyFill="1" applyBorder="1" applyAlignment="1">
      <alignment vertical="center"/>
    </xf>
    <xf numFmtId="3" fontId="6" fillId="0" borderId="176" xfId="30" applyNumberFormat="1" applyFont="1" applyFill="1" applyBorder="1" applyAlignment="1">
      <alignment vertical="center"/>
    </xf>
    <xf numFmtId="3" fontId="6" fillId="0" borderId="134" xfId="29" applyNumberFormat="1" applyFont="1" applyBorder="1" applyAlignment="1">
      <alignment horizontal="center"/>
    </xf>
    <xf numFmtId="3" fontId="6" fillId="0" borderId="177" xfId="29" applyNumberFormat="1" applyFont="1" applyBorder="1" applyAlignment="1">
      <alignment horizontal="center" vertical="top" wrapText="1"/>
    </xf>
    <xf numFmtId="3" fontId="6" fillId="0" borderId="177" xfId="29" applyNumberFormat="1" applyFont="1" applyBorder="1" applyAlignment="1">
      <alignment vertical="center"/>
    </xf>
    <xf numFmtId="3" fontId="6" fillId="0" borderId="136" xfId="29" applyNumberFormat="1" applyFont="1" applyBorder="1" applyAlignment="1">
      <alignment vertical="center"/>
    </xf>
    <xf numFmtId="3" fontId="6" fillId="0" borderId="169" xfId="30" applyNumberFormat="1" applyFont="1" applyFill="1" applyBorder="1" applyAlignment="1">
      <alignment horizontal="center"/>
    </xf>
    <xf numFmtId="3" fontId="6" fillId="0" borderId="170" xfId="30" applyNumberFormat="1" applyFont="1" applyFill="1" applyBorder="1" applyAlignment="1">
      <alignment horizontal="center" vertical="top" wrapText="1"/>
    </xf>
    <xf numFmtId="3" fontId="6" fillId="0" borderId="170" xfId="30" applyNumberFormat="1" applyFont="1" applyFill="1" applyBorder="1" applyAlignment="1">
      <alignment vertical="center"/>
    </xf>
    <xf numFmtId="3" fontId="6" fillId="0" borderId="171" xfId="30" applyNumberFormat="1" applyFont="1" applyFill="1" applyBorder="1" applyAlignment="1">
      <alignment vertical="center"/>
    </xf>
    <xf numFmtId="3" fontId="6" fillId="0" borderId="170" xfId="30" quotePrefix="1" applyNumberFormat="1" applyFont="1" applyFill="1" applyBorder="1" applyAlignment="1">
      <alignment horizontal="center" vertical="top" wrapText="1"/>
    </xf>
    <xf numFmtId="3" fontId="6" fillId="0" borderId="118" xfId="30" applyNumberFormat="1" applyFont="1" applyFill="1" applyBorder="1" applyAlignment="1">
      <alignment horizontal="center"/>
    </xf>
    <xf numFmtId="3" fontId="6" fillId="0" borderId="119" xfId="30" applyNumberFormat="1" applyFont="1" applyFill="1" applyBorder="1" applyAlignment="1">
      <alignment horizontal="center" vertical="top" wrapText="1"/>
    </xf>
    <xf numFmtId="3" fontId="6" fillId="0" borderId="119" xfId="30" applyNumberFormat="1" applyFont="1" applyFill="1" applyBorder="1" applyAlignment="1">
      <alignment vertical="center"/>
    </xf>
    <xf numFmtId="3" fontId="6" fillId="0" borderId="120" xfId="30" applyNumberFormat="1" applyFont="1" applyFill="1" applyBorder="1" applyAlignment="1">
      <alignment vertical="center"/>
    </xf>
    <xf numFmtId="3" fontId="6" fillId="0" borderId="8" xfId="30" applyNumberFormat="1" applyFont="1" applyFill="1" applyBorder="1" applyAlignment="1">
      <alignment vertical="center"/>
    </xf>
    <xf numFmtId="3" fontId="6" fillId="0" borderId="175" xfId="30" quotePrefix="1" applyNumberFormat="1" applyFont="1" applyFill="1" applyBorder="1" applyAlignment="1">
      <alignment horizontal="center" vertical="top" wrapText="1"/>
    </xf>
    <xf numFmtId="3" fontId="6" fillId="0" borderId="178" xfId="29" applyNumberFormat="1" applyFont="1" applyBorder="1" applyAlignment="1">
      <alignment vertical="center"/>
    </xf>
    <xf numFmtId="3" fontId="6" fillId="0" borderId="179" xfId="29" applyNumberFormat="1" applyFont="1" applyBorder="1" applyAlignment="1">
      <alignment vertical="center"/>
    </xf>
    <xf numFmtId="49" fontId="6" fillId="0" borderId="5" xfId="29" applyNumberFormat="1" applyFont="1" applyBorder="1" applyAlignment="1">
      <alignment horizontal="center" vertical="center"/>
    </xf>
    <xf numFmtId="176" fontId="6" fillId="0" borderId="157" xfId="29" applyNumberFormat="1" applyFont="1" applyBorder="1" applyAlignment="1">
      <alignment vertical="center"/>
    </xf>
    <xf numFmtId="0" fontId="14" fillId="2" borderId="148" xfId="29" applyFont="1" applyFill="1" applyBorder="1"/>
    <xf numFmtId="0" fontId="14" fillId="2" borderId="150" xfId="29" applyFont="1" applyFill="1" applyBorder="1" applyAlignment="1">
      <alignment horizontal="left" vertical="top"/>
    </xf>
    <xf numFmtId="0" fontId="14" fillId="2" borderId="151" xfId="29" quotePrefix="1" applyFont="1" applyFill="1" applyBorder="1" applyAlignment="1">
      <alignment horizontal="right"/>
    </xf>
    <xf numFmtId="38" fontId="9" fillId="0" borderId="4" xfId="11" applyFont="1" applyFill="1" applyBorder="1" applyAlignment="1">
      <alignment vertical="top" wrapText="1"/>
    </xf>
    <xf numFmtId="38" fontId="9" fillId="0" borderId="3" xfId="11" applyFont="1" applyFill="1" applyBorder="1" applyAlignment="1">
      <alignment vertical="top"/>
    </xf>
    <xf numFmtId="38" fontId="9" fillId="0" borderId="2" xfId="11" applyFont="1" applyFill="1" applyBorder="1" applyAlignment="1">
      <alignment vertical="top"/>
    </xf>
    <xf numFmtId="38" fontId="9" fillId="0" borderId="10" xfId="11" applyFont="1" applyFill="1" applyBorder="1" applyAlignment="1">
      <alignment vertical="top"/>
    </xf>
    <xf numFmtId="0" fontId="6" fillId="0" borderId="0" xfId="0" applyFont="1" applyAlignment="1">
      <alignment horizontal="center" vertical="top" wrapText="1"/>
    </xf>
    <xf numFmtId="0" fontId="34" fillId="2" borderId="88" xfId="22" applyFont="1" applyFill="1" applyBorder="1" applyAlignment="1">
      <alignment horizontal="left" vertical="center"/>
    </xf>
    <xf numFmtId="38" fontId="34" fillId="2" borderId="89" xfId="10" applyFont="1" applyFill="1" applyBorder="1" applyAlignment="1">
      <alignment horizontal="right" vertical="center"/>
    </xf>
    <xf numFmtId="0" fontId="34" fillId="2" borderId="90" xfId="22" applyFont="1" applyFill="1" applyBorder="1" applyAlignment="1">
      <alignment horizontal="left" vertical="center"/>
    </xf>
    <xf numFmtId="38" fontId="34" fillId="2" borderId="91" xfId="10" applyFont="1" applyFill="1" applyBorder="1" applyAlignment="1">
      <alignment horizontal="right" vertical="center"/>
    </xf>
    <xf numFmtId="0" fontId="34" fillId="2" borderId="92" xfId="22" applyFont="1" applyFill="1" applyBorder="1" applyAlignment="1">
      <alignment horizontal="left" vertical="center"/>
    </xf>
    <xf numFmtId="38" fontId="34" fillId="2" borderId="93" xfId="10" applyFont="1" applyFill="1" applyBorder="1" applyAlignment="1">
      <alignment horizontal="right" vertical="center"/>
    </xf>
    <xf numFmtId="38" fontId="6" fillId="0" borderId="0" xfId="28" applyFont="1" applyFill="1" applyAlignment="1">
      <alignment horizontal="center" vertical="top" wrapText="1"/>
    </xf>
    <xf numFmtId="38" fontId="9" fillId="0" borderId="0" xfId="39" applyFont="1" applyFill="1" applyAlignment="1">
      <alignment horizontal="center" vertical="center"/>
    </xf>
    <xf numFmtId="38" fontId="9" fillId="0" borderId="0" xfId="39" applyFont="1" applyFill="1" applyAlignment="1">
      <alignment horizontal="center" vertical="top" wrapText="1"/>
    </xf>
    <xf numFmtId="38" fontId="6" fillId="0" borderId="0" xfId="39" applyFont="1" applyFill="1" applyAlignment="1">
      <alignment horizontal="center" vertical="top" wrapText="1"/>
    </xf>
    <xf numFmtId="38" fontId="9" fillId="0" borderId="0" xfId="39" applyFont="1" applyFill="1"/>
    <xf numFmtId="38" fontId="6" fillId="0" borderId="0" xfId="28" applyFont="1" applyFill="1" applyAlignment="1">
      <alignment horizontal="right"/>
    </xf>
    <xf numFmtId="38" fontId="9" fillId="0" borderId="0" xfId="39" applyFont="1" applyFill="1" applyAlignment="1">
      <alignment vertical="center"/>
    </xf>
    <xf numFmtId="38" fontId="6" fillId="0" borderId="0" xfId="39" applyFont="1" applyFill="1" applyAlignment="1">
      <alignment horizontal="right"/>
    </xf>
    <xf numFmtId="38" fontId="9" fillId="0" borderId="0" xfId="39" applyFont="1" applyFill="1" applyAlignment="1">
      <alignment horizontal="left"/>
    </xf>
    <xf numFmtId="0" fontId="9" fillId="0" borderId="0" xfId="0" applyFont="1" applyAlignment="1">
      <alignment vertical="center"/>
    </xf>
    <xf numFmtId="0" fontId="9" fillId="0" borderId="0" xfId="0" applyFont="1" applyAlignment="1">
      <alignment horizontal="center" vertical="center"/>
    </xf>
    <xf numFmtId="38" fontId="9" fillId="0" borderId="0" xfId="39" applyFont="1" applyFill="1" applyAlignment="1">
      <alignment horizontal="left" vertical="center"/>
    </xf>
    <xf numFmtId="38" fontId="44" fillId="0" borderId="0" xfId="39" applyFont="1" applyFill="1" applyAlignment="1">
      <alignment horizontal="left" vertical="center"/>
    </xf>
    <xf numFmtId="38" fontId="9" fillId="0" borderId="0" xfId="39" applyFont="1" applyFill="1" applyAlignment="1">
      <alignment vertical="top"/>
    </xf>
    <xf numFmtId="38" fontId="9" fillId="0" borderId="0" xfId="28" applyFont="1" applyFill="1" applyAlignment="1">
      <alignment horizontal="center" vertical="center"/>
    </xf>
    <xf numFmtId="38" fontId="9" fillId="0" borderId="0" xfId="28" applyFont="1" applyFill="1" applyAlignment="1">
      <alignment horizontal="center" vertical="top" wrapText="1"/>
    </xf>
    <xf numFmtId="38" fontId="9" fillId="0" borderId="0" xfId="28" applyFont="1" applyFill="1" applyAlignment="1">
      <alignment vertical="center"/>
    </xf>
    <xf numFmtId="38" fontId="9" fillId="0" borderId="0" xfId="28" applyFont="1" applyFill="1" applyAlignment="1">
      <alignment horizontal="left" vertical="center"/>
    </xf>
    <xf numFmtId="38" fontId="45" fillId="0" borderId="17" xfId="11" applyFont="1" applyFill="1" applyBorder="1" applyAlignment="1">
      <alignment vertical="top" wrapText="1"/>
    </xf>
    <xf numFmtId="38" fontId="45" fillId="0" borderId="9" xfId="11" applyFont="1" applyFill="1" applyBorder="1" applyAlignment="1">
      <alignment vertical="top" wrapText="1"/>
    </xf>
    <xf numFmtId="38" fontId="9" fillId="0" borderId="0" xfId="39" applyFont="1" applyFill="1" applyAlignment="1">
      <alignment horizontal="center" vertical="top" wrapText="1"/>
    </xf>
    <xf numFmtId="0" fontId="9" fillId="0" borderId="0" xfId="0" applyFont="1" applyAlignment="1">
      <alignment horizontal="center" vertical="top"/>
    </xf>
    <xf numFmtId="38" fontId="9" fillId="0" borderId="13" xfId="39" applyFont="1" applyFill="1" applyBorder="1" applyAlignment="1">
      <alignment vertical="top" wrapText="1"/>
    </xf>
    <xf numFmtId="38" fontId="9" fillId="0" borderId="0" xfId="39" applyFont="1" applyFill="1" applyBorder="1" applyAlignment="1">
      <alignment vertical="top" wrapText="1"/>
    </xf>
    <xf numFmtId="38" fontId="9" fillId="0" borderId="1" xfId="39" applyFont="1" applyFill="1" applyBorder="1" applyAlignment="1">
      <alignment vertical="top" wrapText="1"/>
    </xf>
    <xf numFmtId="38" fontId="9" fillId="0" borderId="0" xfId="39" applyFont="1" applyFill="1" applyBorder="1" applyAlignment="1">
      <alignment vertical="top"/>
    </xf>
    <xf numFmtId="0" fontId="6" fillId="0" borderId="0" xfId="0" applyFont="1" applyFill="1" applyBorder="1"/>
    <xf numFmtId="38" fontId="6" fillId="0" borderId="0" xfId="7" applyFont="1" applyFill="1" applyBorder="1"/>
    <xf numFmtId="3" fontId="6" fillId="0" borderId="0" xfId="11" applyNumberFormat="1" applyFont="1" applyFill="1" applyBorder="1" applyAlignment="1">
      <alignment horizontal="right"/>
    </xf>
    <xf numFmtId="183" fontId="6" fillId="0" borderId="0" xfId="0" applyNumberFormat="1" applyFont="1" applyFill="1" applyBorder="1"/>
    <xf numFmtId="0" fontId="9" fillId="0" borderId="0" xfId="0" applyFont="1" applyAlignment="1">
      <alignment horizontal="left"/>
    </xf>
    <xf numFmtId="38" fontId="9" fillId="0" borderId="0" xfId="39" applyFont="1" applyFill="1" applyBorder="1" applyAlignment="1">
      <alignment horizontal="left"/>
    </xf>
    <xf numFmtId="38" fontId="9" fillId="0" borderId="0" xfId="39" applyFont="1" applyFill="1" applyBorder="1" applyAlignment="1">
      <alignment horizontal="left" vertical="center"/>
    </xf>
    <xf numFmtId="38" fontId="9" fillId="0" borderId="0" xfId="39" applyFont="1" applyFill="1" applyBorder="1" applyAlignment="1">
      <alignment horizontal="left" vertical="center" shrinkToFit="1"/>
    </xf>
    <xf numFmtId="38" fontId="9" fillId="0" borderId="0" xfId="28" applyFont="1" applyFill="1" applyBorder="1" applyAlignment="1">
      <alignment horizontal="left"/>
    </xf>
    <xf numFmtId="38" fontId="9" fillId="0" borderId="0" xfId="28" applyFont="1" applyFill="1" applyBorder="1" applyAlignment="1">
      <alignment horizontal="left" vertical="center"/>
    </xf>
    <xf numFmtId="38" fontId="9" fillId="0" borderId="0" xfId="28" applyFont="1" applyFill="1" applyAlignment="1">
      <alignment horizontal="left"/>
    </xf>
    <xf numFmtId="0" fontId="46" fillId="0" borderId="0" xfId="0" applyFont="1" applyAlignment="1">
      <alignment horizontal="center"/>
    </xf>
    <xf numFmtId="38" fontId="46" fillId="0" borderId="0" xfId="39" applyFont="1" applyFill="1" applyAlignment="1">
      <alignment horizontal="center" vertical="center"/>
    </xf>
    <xf numFmtId="38" fontId="46" fillId="0" borderId="13" xfId="39" applyFont="1" applyFill="1" applyBorder="1" applyAlignment="1">
      <alignment horizontal="center" vertical="center"/>
    </xf>
    <xf numFmtId="38" fontId="9" fillId="0" borderId="13" xfId="39" applyFont="1" applyFill="1" applyBorder="1" applyAlignment="1">
      <alignment vertical="top"/>
    </xf>
    <xf numFmtId="38" fontId="46" fillId="0" borderId="0" xfId="39" applyFont="1" applyFill="1" applyBorder="1" applyAlignment="1">
      <alignment horizontal="center" vertical="center"/>
    </xf>
    <xf numFmtId="38" fontId="46" fillId="0" borderId="1" xfId="39" applyFont="1" applyFill="1" applyBorder="1" applyAlignment="1">
      <alignment horizontal="center" vertical="center"/>
    </xf>
    <xf numFmtId="38" fontId="9" fillId="0" borderId="1" xfId="39" applyFont="1" applyFill="1" applyBorder="1" applyAlignment="1">
      <alignment vertical="top"/>
    </xf>
    <xf numFmtId="38" fontId="46" fillId="0" borderId="13" xfId="39" applyFont="1" applyFill="1" applyBorder="1" applyAlignment="1">
      <alignment horizontal="center"/>
    </xf>
    <xf numFmtId="38" fontId="6" fillId="0" borderId="0" xfId="39" applyFont="1" applyFill="1" applyBorder="1" applyProtection="1">
      <protection locked="0"/>
    </xf>
    <xf numFmtId="38" fontId="43" fillId="0" borderId="0" xfId="39" applyFont="1" applyFill="1" applyAlignment="1">
      <alignment horizontal="left"/>
    </xf>
    <xf numFmtId="38" fontId="46" fillId="0" borderId="0" xfId="39" applyFont="1" applyFill="1" applyBorder="1" applyAlignment="1">
      <alignment horizontal="center"/>
    </xf>
    <xf numFmtId="38" fontId="46" fillId="0" borderId="1" xfId="39" applyFont="1" applyFill="1" applyBorder="1" applyAlignment="1">
      <alignment horizontal="center"/>
    </xf>
    <xf numFmtId="38" fontId="46" fillId="0" borderId="6" xfId="39" applyFont="1" applyFill="1" applyBorder="1" applyAlignment="1">
      <alignment horizontal="center" vertical="center"/>
    </xf>
    <xf numFmtId="3" fontId="6" fillId="0" borderId="6" xfId="39" applyNumberFormat="1" applyFont="1" applyFill="1" applyBorder="1" applyAlignment="1">
      <alignment vertical="center" shrinkToFit="1"/>
    </xf>
    <xf numFmtId="38" fontId="6" fillId="0" borderId="0" xfId="39" applyFont="1" applyFill="1" applyBorder="1"/>
    <xf numFmtId="38" fontId="6" fillId="0" borderId="0" xfId="39" applyFont="1" applyFill="1" applyBorder="1" applyAlignment="1">
      <alignment horizontal="right"/>
    </xf>
    <xf numFmtId="38" fontId="9" fillId="0" borderId="0" xfId="39" applyFont="1" applyFill="1" applyBorder="1" applyAlignment="1"/>
    <xf numFmtId="38" fontId="6" fillId="0" borderId="0" xfId="39" applyFont="1" applyFill="1" applyBorder="1" applyAlignment="1"/>
    <xf numFmtId="38" fontId="9" fillId="0" borderId="0" xfId="39" applyFont="1" applyFill="1" applyBorder="1" applyAlignment="1">
      <alignment horizontal="center"/>
    </xf>
    <xf numFmtId="38" fontId="6" fillId="0" borderId="0" xfId="39" applyFont="1" applyFill="1" applyBorder="1" applyAlignment="1">
      <alignment vertical="center"/>
    </xf>
    <xf numFmtId="38" fontId="43" fillId="0" borderId="0" xfId="39" applyFont="1" applyFill="1" applyBorder="1" applyAlignment="1">
      <alignment vertical="center"/>
    </xf>
    <xf numFmtId="38" fontId="9" fillId="0" borderId="0" xfId="39" applyFont="1" applyFill="1" applyBorder="1"/>
    <xf numFmtId="38" fontId="46" fillId="0" borderId="0" xfId="39" applyFont="1" applyFill="1" applyBorder="1" applyAlignment="1">
      <alignment horizontal="center" shrinkToFit="1"/>
    </xf>
    <xf numFmtId="38" fontId="9" fillId="0" borderId="0" xfId="39" applyFont="1" applyFill="1" applyBorder="1" applyAlignment="1">
      <alignment shrinkToFit="1"/>
    </xf>
    <xf numFmtId="38" fontId="46" fillId="0" borderId="0" xfId="39" applyFont="1" applyFill="1" applyAlignment="1">
      <alignment horizontal="center"/>
    </xf>
    <xf numFmtId="38" fontId="46" fillId="0" borderId="0" xfId="28" applyFont="1" applyFill="1" applyAlignment="1">
      <alignment horizontal="center" vertical="center"/>
    </xf>
    <xf numFmtId="38" fontId="46" fillId="0" borderId="13" xfId="28" applyFont="1" applyFill="1" applyBorder="1" applyAlignment="1">
      <alignment horizontal="center" vertical="center"/>
    </xf>
    <xf numFmtId="38" fontId="46" fillId="0" borderId="0" xfId="28" applyFont="1" applyFill="1" applyBorder="1" applyAlignment="1">
      <alignment horizontal="center" vertical="center"/>
    </xf>
    <xf numFmtId="38" fontId="46" fillId="0" borderId="1" xfId="28" applyFont="1" applyFill="1" applyBorder="1" applyAlignment="1">
      <alignment horizontal="center" vertical="center"/>
    </xf>
    <xf numFmtId="38" fontId="46" fillId="0" borderId="13" xfId="28" applyFont="1" applyFill="1" applyBorder="1" applyAlignment="1">
      <alignment horizontal="center"/>
    </xf>
    <xf numFmtId="38" fontId="9" fillId="0" borderId="0" xfId="28" applyFont="1" applyFill="1"/>
    <xf numFmtId="38" fontId="46" fillId="0" borderId="0" xfId="28" applyFont="1" applyFill="1" applyBorder="1" applyAlignment="1">
      <alignment horizontal="center"/>
    </xf>
    <xf numFmtId="38" fontId="46" fillId="0" borderId="1" xfId="28" applyFont="1" applyFill="1" applyBorder="1" applyAlignment="1">
      <alignment horizontal="center"/>
    </xf>
    <xf numFmtId="38" fontId="46" fillId="0" borderId="0" xfId="28" applyFont="1" applyFill="1" applyAlignment="1">
      <alignment horizontal="center"/>
    </xf>
    <xf numFmtId="38" fontId="6" fillId="0" borderId="0" xfId="28" applyFont="1" applyFill="1" applyBorder="1" applyAlignment="1">
      <alignment horizontal="right"/>
    </xf>
    <xf numFmtId="0" fontId="14" fillId="2" borderId="0" xfId="22" applyFont="1" applyFill="1" applyAlignment="1">
      <alignment horizontal="center" vertical="center"/>
    </xf>
    <xf numFmtId="0" fontId="14" fillId="2" borderId="0" xfId="22" applyFont="1" applyFill="1" applyAlignment="1">
      <alignment horizontal="center"/>
    </xf>
    <xf numFmtId="38" fontId="14" fillId="0" borderId="0" xfId="34" applyFont="1" applyFill="1" applyBorder="1" applyAlignment="1">
      <alignment horizontal="right" vertical="center"/>
    </xf>
    <xf numFmtId="38" fontId="14" fillId="0" borderId="0" xfId="34" applyFont="1" applyFill="1" applyBorder="1">
      <alignment vertical="center"/>
    </xf>
    <xf numFmtId="38" fontId="14" fillId="0" borderId="0" xfId="34" applyFont="1" applyFill="1" applyBorder="1" applyAlignment="1">
      <alignment horizontal="center" vertical="center"/>
    </xf>
    <xf numFmtId="38" fontId="14" fillId="0" borderId="8" xfId="34" applyFont="1" applyFill="1" applyBorder="1" applyAlignment="1">
      <alignment vertical="center"/>
    </xf>
    <xf numFmtId="38" fontId="14" fillId="0" borderId="8" xfId="34" applyFont="1" applyFill="1" applyBorder="1">
      <alignment vertical="center"/>
    </xf>
    <xf numFmtId="177" fontId="14" fillId="0" borderId="8" xfId="35" applyNumberFormat="1" applyFont="1" applyFill="1" applyBorder="1">
      <alignment vertical="center"/>
    </xf>
    <xf numFmtId="38" fontId="14" fillId="0" borderId="0" xfId="34" applyFont="1" applyFill="1">
      <alignment vertical="center"/>
    </xf>
    <xf numFmtId="38" fontId="14" fillId="0" borderId="0" xfId="34" applyFont="1" applyFill="1" applyAlignment="1">
      <alignment horizontal="right" vertical="center"/>
    </xf>
    <xf numFmtId="38" fontId="14" fillId="0" borderId="5" xfId="34" applyFont="1" applyFill="1" applyBorder="1" applyAlignment="1">
      <alignment horizontal="left" vertical="center"/>
    </xf>
    <xf numFmtId="38" fontId="14" fillId="0" borderId="3" xfId="34" applyFont="1" applyFill="1" applyBorder="1" applyAlignment="1">
      <alignment horizontal="center" vertical="center"/>
    </xf>
    <xf numFmtId="38" fontId="14" fillId="0" borderId="0" xfId="34" applyFont="1" applyFill="1" applyBorder="1" applyAlignment="1">
      <alignment wrapText="1"/>
    </xf>
    <xf numFmtId="9" fontId="14" fillId="0" borderId="121" xfId="35" applyFont="1" applyFill="1" applyBorder="1" applyAlignment="1">
      <alignment vertical="center" shrinkToFit="1"/>
    </xf>
    <xf numFmtId="38" fontId="14" fillId="0" borderId="0" xfId="34" applyFont="1" applyFill="1" applyAlignment="1">
      <alignment vertical="center" shrinkToFit="1"/>
    </xf>
    <xf numFmtId="38" fontId="14" fillId="0" borderId="8" xfId="34" applyFont="1" applyFill="1" applyBorder="1" applyAlignment="1">
      <alignment vertical="center" shrinkToFit="1"/>
    </xf>
    <xf numFmtId="38" fontId="14" fillId="0" borderId="0" xfId="34" applyFont="1" applyFill="1" applyAlignment="1">
      <alignment horizontal="center" vertical="center"/>
    </xf>
    <xf numFmtId="9" fontId="14" fillId="0" borderId="84" xfId="35" applyFont="1" applyFill="1" applyBorder="1" applyAlignment="1">
      <alignment vertical="center" shrinkToFit="1"/>
    </xf>
    <xf numFmtId="38" fontId="14" fillId="0" borderId="8" xfId="34" applyFont="1" applyFill="1" applyBorder="1" applyAlignment="1">
      <alignment horizontal="center" vertical="center"/>
    </xf>
    <xf numFmtId="38" fontId="14" fillId="0" borderId="4" xfId="34" applyFont="1" applyFill="1" applyBorder="1" applyAlignment="1">
      <alignment vertical="center" shrinkToFit="1"/>
    </xf>
    <xf numFmtId="38" fontId="14" fillId="0" borderId="103" xfId="34" applyFont="1" applyFill="1" applyBorder="1" applyAlignment="1">
      <alignment vertical="center" shrinkToFit="1"/>
    </xf>
    <xf numFmtId="38" fontId="14" fillId="0" borderId="19" xfId="34" applyFont="1" applyFill="1" applyBorder="1" applyAlignment="1">
      <alignment vertical="center" shrinkToFit="1"/>
    </xf>
    <xf numFmtId="38" fontId="14" fillId="0" borderId="9" xfId="34" applyFont="1" applyFill="1" applyBorder="1" applyAlignment="1">
      <alignment vertical="center" shrinkToFit="1"/>
    </xf>
    <xf numFmtId="38" fontId="14" fillId="0" borderId="104" xfId="34" applyFont="1" applyFill="1" applyBorder="1" applyAlignment="1">
      <alignment vertical="center" shrinkToFit="1"/>
    </xf>
    <xf numFmtId="38" fontId="14" fillId="0" borderId="11" xfId="34" applyFont="1" applyFill="1" applyBorder="1" applyAlignment="1">
      <alignment vertical="center" shrinkToFit="1"/>
    </xf>
    <xf numFmtId="38" fontId="14" fillId="0" borderId="10" xfId="34" applyFont="1" applyFill="1" applyBorder="1" applyAlignment="1">
      <alignment vertical="center" shrinkToFit="1"/>
    </xf>
    <xf numFmtId="38" fontId="14" fillId="0" borderId="5" xfId="34" applyFont="1" applyFill="1" applyBorder="1" applyAlignment="1">
      <alignment vertical="center"/>
    </xf>
    <xf numFmtId="38" fontId="14" fillId="0" borderId="5" xfId="34" applyFont="1" applyFill="1" applyBorder="1" applyAlignment="1">
      <alignment vertical="center" shrinkToFit="1"/>
    </xf>
    <xf numFmtId="0" fontId="14" fillId="0" borderId="0" xfId="36" applyFont="1" applyFill="1" applyAlignment="1">
      <alignment horizontal="center" vertical="center"/>
    </xf>
    <xf numFmtId="38" fontId="14" fillId="0" borderId="8" xfId="34" applyFont="1" applyFill="1" applyBorder="1" applyAlignment="1">
      <alignment horizontal="left" vertical="center"/>
    </xf>
    <xf numFmtId="38" fontId="14" fillId="0" borderId="19" xfId="34" applyFont="1" applyFill="1" applyBorder="1" applyAlignment="1">
      <alignment horizontal="left" vertical="center"/>
    </xf>
    <xf numFmtId="38" fontId="14" fillId="0" borderId="11" xfId="34" applyFont="1" applyFill="1" applyBorder="1" applyAlignment="1">
      <alignment horizontal="left" vertical="center"/>
    </xf>
    <xf numFmtId="38" fontId="14" fillId="0" borderId="0" xfId="34" applyFont="1" applyFill="1" applyAlignment="1">
      <alignment horizontal="left" vertical="center"/>
    </xf>
    <xf numFmtId="0" fontId="34" fillId="4" borderId="68" xfId="22" applyFont="1" applyFill="1" applyBorder="1" applyAlignment="1">
      <alignment vertical="center"/>
    </xf>
    <xf numFmtId="3" fontId="6" fillId="0" borderId="155" xfId="29" applyNumberFormat="1" applyFont="1" applyBorder="1" applyAlignment="1">
      <alignment vertical="center"/>
    </xf>
    <xf numFmtId="3" fontId="6" fillId="0" borderId="157" xfId="29" applyNumberFormat="1" applyFont="1" applyBorder="1" applyAlignment="1">
      <alignment vertical="center"/>
    </xf>
    <xf numFmtId="3" fontId="6" fillId="0" borderId="155" xfId="30" applyNumberFormat="1" applyFont="1" applyFill="1" applyBorder="1" applyAlignment="1">
      <alignment vertical="center"/>
    </xf>
    <xf numFmtId="3" fontId="6" fillId="0" borderId="157" xfId="30" applyNumberFormat="1" applyFont="1" applyFill="1" applyBorder="1" applyAlignment="1">
      <alignment vertical="center"/>
    </xf>
    <xf numFmtId="0" fontId="37" fillId="0" borderId="0" xfId="0" applyFont="1" applyAlignment="1" applyProtection="1">
      <alignment vertical="center"/>
      <protection locked="0"/>
    </xf>
    <xf numFmtId="38" fontId="45" fillId="0" borderId="0" xfId="39" applyFont="1" applyFill="1" applyAlignment="1">
      <alignment horizontal="center" vertical="center"/>
    </xf>
    <xf numFmtId="38" fontId="45" fillId="0" borderId="0" xfId="39" applyFont="1" applyFill="1" applyAlignment="1">
      <alignment horizontal="left" vertical="center"/>
    </xf>
    <xf numFmtId="0" fontId="29" fillId="2" borderId="0" xfId="21" applyFont="1" applyFill="1" applyProtection="1">
      <alignment vertical="center"/>
    </xf>
    <xf numFmtId="0" fontId="7" fillId="2" borderId="0" xfId="22" applyFont="1" applyFill="1" applyAlignment="1" applyProtection="1">
      <alignment vertical="center"/>
    </xf>
    <xf numFmtId="0" fontId="6" fillId="2" borderId="0" xfId="22" applyFont="1" applyFill="1" applyProtection="1"/>
    <xf numFmtId="38" fontId="6" fillId="2" borderId="0" xfId="6" applyFont="1" applyFill="1" applyAlignment="1" applyProtection="1"/>
    <xf numFmtId="181" fontId="6" fillId="2" borderId="0" xfId="7" applyNumberFormat="1" applyFont="1" applyFill="1" applyAlignment="1" applyProtection="1"/>
    <xf numFmtId="184" fontId="6" fillId="2" borderId="0" xfId="7" applyNumberFormat="1" applyFont="1" applyFill="1" applyAlignment="1" applyProtection="1"/>
    <xf numFmtId="181" fontId="6" fillId="2" borderId="0" xfId="5" applyNumberFormat="1" applyFont="1" applyFill="1" applyProtection="1"/>
    <xf numFmtId="184" fontId="6" fillId="2" borderId="0" xfId="6" applyNumberFormat="1" applyFont="1" applyFill="1" applyAlignment="1" applyProtection="1">
      <alignment horizontal="right"/>
    </xf>
    <xf numFmtId="38" fontId="6" fillId="2" borderId="0" xfId="5" applyFont="1" applyFill="1" applyProtection="1"/>
    <xf numFmtId="176" fontId="6" fillId="2" borderId="0" xfId="6" applyNumberFormat="1" applyFont="1" applyFill="1" applyAlignment="1" applyProtection="1"/>
    <xf numFmtId="184" fontId="6" fillId="2" borderId="0" xfId="6" applyNumberFormat="1" applyFont="1" applyFill="1" applyAlignment="1" applyProtection="1"/>
    <xf numFmtId="179" fontId="6" fillId="2" borderId="0" xfId="6" applyNumberFormat="1" applyFont="1" applyFill="1" applyAlignment="1" applyProtection="1"/>
    <xf numFmtId="185" fontId="6" fillId="2" borderId="0" xfId="1" applyNumberFormat="1" applyFont="1" applyFill="1" applyProtection="1"/>
    <xf numFmtId="176" fontId="6" fillId="2" borderId="0" xfId="22" applyNumberFormat="1" applyFont="1" applyFill="1" applyProtection="1"/>
    <xf numFmtId="184" fontId="6" fillId="2" borderId="0" xfId="22" applyNumberFormat="1" applyFont="1" applyFill="1" applyProtection="1"/>
    <xf numFmtId="38" fontId="6" fillId="2" borderId="0" xfId="5" applyFont="1" applyFill="1" applyAlignment="1" applyProtection="1"/>
    <xf numFmtId="185" fontId="6" fillId="2" borderId="0" xfId="1" applyNumberFormat="1" applyFont="1" applyFill="1" applyAlignment="1" applyProtection="1"/>
    <xf numFmtId="0" fontId="14" fillId="2" borderId="0" xfId="22" applyFont="1" applyFill="1" applyAlignment="1" applyProtection="1">
      <alignment horizontal="center" vertical="center"/>
    </xf>
    <xf numFmtId="0" fontId="14" fillId="2" borderId="0" xfId="22" applyFont="1" applyFill="1" applyProtection="1"/>
    <xf numFmtId="38" fontId="14" fillId="2" borderId="0" xfId="5" applyFont="1" applyFill="1" applyAlignment="1" applyProtection="1">
      <alignment horizontal="right"/>
    </xf>
    <xf numFmtId="176" fontId="14" fillId="2" borderId="0" xfId="6" applyNumberFormat="1" applyFont="1" applyFill="1" applyAlignment="1" applyProtection="1"/>
    <xf numFmtId="38" fontId="14" fillId="2" borderId="0" xfId="5" applyFont="1" applyFill="1" applyAlignment="1" applyProtection="1"/>
    <xf numFmtId="38" fontId="14" fillId="2" borderId="0" xfId="6" applyFont="1" applyFill="1" applyAlignment="1" applyProtection="1"/>
    <xf numFmtId="38" fontId="25" fillId="2" borderId="0" xfId="6" applyFont="1" applyFill="1" applyAlignment="1" applyProtection="1"/>
    <xf numFmtId="0" fontId="6" fillId="2" borderId="0" xfId="22" applyFont="1" applyFill="1" applyAlignment="1" applyProtection="1">
      <alignment vertical="top" wrapText="1"/>
    </xf>
    <xf numFmtId="38" fontId="6" fillId="2" borderId="0" xfId="6" applyFont="1" applyFill="1" applyAlignment="1" applyProtection="1">
      <alignment vertical="top" wrapText="1"/>
    </xf>
    <xf numFmtId="181" fontId="6" fillId="2" borderId="0" xfId="7" applyNumberFormat="1" applyFont="1" applyFill="1" applyAlignment="1" applyProtection="1">
      <alignment vertical="top" wrapText="1"/>
    </xf>
    <xf numFmtId="176" fontId="24" fillId="2" borderId="0" xfId="6" applyNumberFormat="1" applyFont="1" applyFill="1" applyAlignment="1" applyProtection="1">
      <alignment horizontal="center" vertical="top" wrapText="1"/>
    </xf>
    <xf numFmtId="184" fontId="6" fillId="2" borderId="0" xfId="7" applyNumberFormat="1" applyFont="1" applyFill="1" applyAlignment="1" applyProtection="1">
      <alignment vertical="top" wrapText="1"/>
    </xf>
    <xf numFmtId="181" fontId="6" fillId="2" borderId="0" xfId="5" applyNumberFormat="1" applyFont="1" applyFill="1" applyAlignment="1" applyProtection="1">
      <alignment vertical="top" wrapText="1"/>
    </xf>
    <xf numFmtId="184" fontId="6" fillId="2" borderId="0" xfId="6" applyNumberFormat="1" applyFont="1" applyFill="1" applyAlignment="1" applyProtection="1">
      <alignment horizontal="right" vertical="top" wrapText="1"/>
    </xf>
    <xf numFmtId="38" fontId="6" fillId="2" borderId="0" xfId="5" applyFont="1" applyFill="1" applyAlignment="1" applyProtection="1">
      <alignment vertical="top" wrapText="1"/>
    </xf>
    <xf numFmtId="176" fontId="6" fillId="2" borderId="1" xfId="6" applyNumberFormat="1" applyFont="1" applyFill="1" applyBorder="1" applyAlignment="1" applyProtection="1">
      <alignment vertical="top" wrapText="1"/>
    </xf>
    <xf numFmtId="176" fontId="6" fillId="2" borderId="1" xfId="6" applyNumberFormat="1" applyFont="1" applyFill="1" applyBorder="1" applyAlignment="1" applyProtection="1">
      <alignment vertical="center" wrapText="1"/>
    </xf>
    <xf numFmtId="184" fontId="6" fillId="2" borderId="0" xfId="6" applyNumberFormat="1" applyFont="1" applyFill="1" applyAlignment="1" applyProtection="1">
      <alignment vertical="top" wrapText="1"/>
    </xf>
    <xf numFmtId="176" fontId="6" fillId="2" borderId="0" xfId="6" applyNumberFormat="1" applyFont="1" applyFill="1" applyAlignment="1" applyProtection="1">
      <alignment vertical="top" wrapText="1"/>
    </xf>
    <xf numFmtId="179" fontId="6" fillId="2" borderId="0" xfId="6" applyNumberFormat="1" applyFont="1" applyFill="1" applyAlignment="1" applyProtection="1">
      <alignment vertical="top" wrapText="1"/>
    </xf>
    <xf numFmtId="185" fontId="6" fillId="2" borderId="0" xfId="1" applyNumberFormat="1" applyFont="1" applyFill="1" applyAlignment="1" applyProtection="1">
      <alignment vertical="top" wrapText="1"/>
    </xf>
    <xf numFmtId="176" fontId="6" fillId="2" borderId="0" xfId="22" applyNumberFormat="1" applyFont="1" applyFill="1" applyAlignment="1" applyProtection="1">
      <alignment vertical="top" wrapText="1"/>
    </xf>
    <xf numFmtId="184" fontId="6" fillId="2" borderId="0" xfId="22" applyNumberFormat="1" applyFont="1" applyFill="1" applyAlignment="1" applyProtection="1">
      <alignment vertical="top" wrapText="1"/>
    </xf>
    <xf numFmtId="176" fontId="6" fillId="2" borderId="0" xfId="6" applyNumberFormat="1" applyFont="1" applyFill="1" applyAlignment="1" applyProtection="1">
      <alignment horizontal="center" vertical="top" wrapText="1"/>
    </xf>
    <xf numFmtId="186" fontId="6" fillId="2" borderId="0" xfId="6" applyNumberFormat="1" applyFont="1" applyFill="1" applyAlignment="1" applyProtection="1">
      <alignment horizontal="center" vertical="center" wrapText="1"/>
    </xf>
    <xf numFmtId="0" fontId="14" fillId="2" borderId="0" xfId="22" applyFont="1" applyFill="1" applyAlignment="1" applyProtection="1">
      <alignment horizontal="center" vertical="top" wrapText="1"/>
    </xf>
    <xf numFmtId="0" fontId="14" fillId="2" borderId="0" xfId="22" applyFont="1" applyFill="1" applyAlignment="1" applyProtection="1">
      <alignment vertical="top" wrapText="1"/>
    </xf>
    <xf numFmtId="38" fontId="14" fillId="2" borderId="0" xfId="5" applyFont="1" applyFill="1" applyAlignment="1" applyProtection="1">
      <alignment horizontal="right" vertical="top" wrapText="1"/>
    </xf>
    <xf numFmtId="176" fontId="14" fillId="2" borderId="0" xfId="6" applyNumberFormat="1" applyFont="1" applyFill="1" applyBorder="1" applyAlignment="1" applyProtection="1">
      <alignment vertical="center" wrapText="1"/>
    </xf>
    <xf numFmtId="38" fontId="14" fillId="2" borderId="0" xfId="5" applyFont="1" applyFill="1" applyAlignment="1" applyProtection="1">
      <alignment vertical="top" wrapText="1"/>
    </xf>
    <xf numFmtId="186" fontId="14" fillId="2" borderId="0" xfId="6" applyNumberFormat="1" applyFont="1" applyFill="1" applyAlignment="1" applyProtection="1">
      <alignment horizontal="center" vertical="center" wrapText="1"/>
    </xf>
    <xf numFmtId="38" fontId="25" fillId="2" borderId="0" xfId="6" applyFont="1" applyFill="1" applyAlignment="1" applyProtection="1">
      <alignment vertical="top" wrapText="1"/>
    </xf>
    <xf numFmtId="0" fontId="6" fillId="2" borderId="4" xfId="22" applyFont="1" applyFill="1" applyBorder="1" applyAlignment="1" applyProtection="1">
      <alignment horizontal="left" vertical="top"/>
    </xf>
    <xf numFmtId="0" fontId="6" fillId="2" borderId="3" xfId="22" applyFont="1" applyFill="1" applyBorder="1" applyProtection="1"/>
    <xf numFmtId="178" fontId="6" fillId="2" borderId="5" xfId="6" applyNumberFormat="1" applyFont="1" applyFill="1" applyBorder="1" applyAlignment="1" applyProtection="1"/>
    <xf numFmtId="178" fontId="6" fillId="2" borderId="6" xfId="6" applyNumberFormat="1" applyFont="1" applyFill="1" applyBorder="1" applyAlignment="1" applyProtection="1">
      <alignment horizontal="center"/>
    </xf>
    <xf numFmtId="176" fontId="6" fillId="2" borderId="6" xfId="6" applyNumberFormat="1" applyFont="1" applyFill="1" applyBorder="1" applyAlignment="1" applyProtection="1">
      <alignment vertical="top" wrapText="1"/>
    </xf>
    <xf numFmtId="176" fontId="6" fillId="5" borderId="6" xfId="22" applyNumberFormat="1" applyFont="1" applyFill="1" applyBorder="1" applyAlignment="1" applyProtection="1">
      <alignment vertical="center" wrapText="1"/>
    </xf>
    <xf numFmtId="0" fontId="6" fillId="5" borderId="13" xfId="22" applyFont="1" applyFill="1" applyBorder="1" applyAlignment="1" applyProtection="1">
      <alignment vertical="center" wrapText="1"/>
    </xf>
    <xf numFmtId="0" fontId="6" fillId="5" borderId="6" xfId="22" applyFont="1" applyFill="1" applyBorder="1" applyAlignment="1" applyProtection="1">
      <alignment vertical="center" wrapText="1"/>
    </xf>
    <xf numFmtId="185" fontId="6" fillId="5" borderId="6" xfId="1" applyNumberFormat="1" applyFont="1" applyFill="1" applyBorder="1" applyAlignment="1" applyProtection="1">
      <alignment vertical="center" wrapText="1"/>
    </xf>
    <xf numFmtId="184" fontId="6" fillId="5" borderId="6" xfId="22" applyNumberFormat="1" applyFont="1" applyFill="1" applyBorder="1" applyAlignment="1" applyProtection="1">
      <alignment vertical="center" wrapText="1"/>
    </xf>
    <xf numFmtId="0" fontId="6" fillId="5" borderId="6" xfId="22" applyFont="1" applyFill="1" applyBorder="1" applyAlignment="1" applyProtection="1">
      <alignment horizontal="center" vertical="top" wrapText="1"/>
    </xf>
    <xf numFmtId="184" fontId="6" fillId="5" borderId="6" xfId="22" applyNumberFormat="1" applyFont="1" applyFill="1" applyBorder="1" applyAlignment="1" applyProtection="1">
      <alignment vertical="top" wrapText="1"/>
    </xf>
    <xf numFmtId="0" fontId="6" fillId="5" borderId="6" xfId="22" applyFont="1" applyFill="1" applyBorder="1" applyAlignment="1" applyProtection="1">
      <alignment vertical="top" wrapText="1"/>
    </xf>
    <xf numFmtId="185" fontId="6" fillId="5" borderId="6" xfId="22" applyNumberFormat="1" applyFont="1" applyFill="1" applyBorder="1" applyAlignment="1" applyProtection="1">
      <alignment vertical="top" wrapText="1"/>
    </xf>
    <xf numFmtId="0" fontId="6" fillId="5" borderId="3" xfId="22" applyFont="1" applyFill="1" applyBorder="1" applyAlignment="1" applyProtection="1">
      <alignment horizontal="center" vertical="top" wrapText="1"/>
    </xf>
    <xf numFmtId="38" fontId="6" fillId="3" borderId="19" xfId="6" applyFont="1" applyFill="1" applyBorder="1" applyAlignment="1" applyProtection="1">
      <alignment horizontal="center" vertical="top" wrapText="1"/>
    </xf>
    <xf numFmtId="0" fontId="40" fillId="0" borderId="1" xfId="22" applyFont="1" applyBorder="1" applyAlignment="1" applyProtection="1">
      <alignment horizontal="center" vertical="top"/>
    </xf>
    <xf numFmtId="0" fontId="14" fillId="0" borderId="1" xfId="22" applyFont="1" applyBorder="1" applyProtection="1"/>
    <xf numFmtId="38" fontId="25" fillId="0" borderId="1" xfId="6" applyFont="1" applyFill="1" applyBorder="1" applyAlignment="1" applyProtection="1">
      <alignment horizontal="center" vertical="top" wrapText="1"/>
    </xf>
    <xf numFmtId="176" fontId="14" fillId="0" borderId="1" xfId="22" applyNumberFormat="1" applyFont="1" applyBorder="1" applyAlignment="1" applyProtection="1">
      <alignment horizontal="center" vertical="top" wrapText="1"/>
    </xf>
    <xf numFmtId="38" fontId="14" fillId="0" borderId="1" xfId="5" applyFont="1" applyFill="1" applyBorder="1" applyAlignment="1" applyProtection="1">
      <alignment horizontal="center" vertical="top" wrapText="1"/>
    </xf>
    <xf numFmtId="38" fontId="14" fillId="0" borderId="1" xfId="6" applyFont="1" applyFill="1" applyBorder="1" applyAlignment="1" applyProtection="1">
      <alignment horizontal="center" vertical="top" wrapText="1"/>
    </xf>
    <xf numFmtId="38" fontId="25" fillId="2" borderId="1" xfId="6" applyFont="1" applyFill="1" applyBorder="1" applyAlignment="1" applyProtection="1">
      <alignment vertical="top" wrapText="1"/>
    </xf>
    <xf numFmtId="0" fontId="6" fillId="2" borderId="17" xfId="22" applyFont="1" applyFill="1" applyBorder="1" applyProtection="1"/>
    <xf numFmtId="0" fontId="6" fillId="2" borderId="2" xfId="22" applyFont="1" applyFill="1" applyBorder="1" applyProtection="1"/>
    <xf numFmtId="38" fontId="6" fillId="5" borderId="13" xfId="5" applyFont="1" applyFill="1" applyBorder="1" applyAlignment="1" applyProtection="1">
      <alignment horizontal="center" vertical="top" wrapText="1"/>
    </xf>
    <xf numFmtId="176" fontId="6" fillId="5" borderId="3" xfId="6" applyNumberFormat="1" applyFont="1" applyFill="1" applyBorder="1" applyAlignment="1" applyProtection="1">
      <alignment horizontal="center" vertical="top" wrapText="1"/>
    </xf>
    <xf numFmtId="38" fontId="6" fillId="2" borderId="3" xfId="6" applyFont="1" applyFill="1" applyBorder="1" applyAlignment="1" applyProtection="1">
      <alignment vertical="top" wrapText="1"/>
    </xf>
    <xf numFmtId="38" fontId="6" fillId="3" borderId="12" xfId="6" applyFont="1" applyFill="1" applyBorder="1" applyAlignment="1" applyProtection="1">
      <alignment vertical="top" wrapText="1"/>
    </xf>
    <xf numFmtId="38" fontId="6" fillId="5" borderId="0" xfId="5" applyFont="1" applyFill="1" applyBorder="1" applyAlignment="1" applyProtection="1">
      <alignment horizontal="center" vertical="top"/>
    </xf>
    <xf numFmtId="176" fontId="6" fillId="5" borderId="2" xfId="6" applyNumberFormat="1" applyFont="1" applyFill="1" applyBorder="1" applyAlignment="1" applyProtection="1">
      <alignment vertical="top" wrapText="1"/>
    </xf>
    <xf numFmtId="184" fontId="6" fillId="2" borderId="5" xfId="6" applyNumberFormat="1" applyFont="1" applyFill="1" applyBorder="1" applyAlignment="1" applyProtection="1">
      <alignment vertical="top" wrapText="1"/>
    </xf>
    <xf numFmtId="179" fontId="6" fillId="2" borderId="6" xfId="22" applyNumberFormat="1" applyFont="1" applyFill="1" applyBorder="1" applyAlignment="1" applyProtection="1">
      <alignment horizontal="center" vertical="center" wrapText="1"/>
    </xf>
    <xf numFmtId="0" fontId="6" fillId="2" borderId="6" xfId="22" applyFont="1" applyFill="1" applyBorder="1" applyAlignment="1" applyProtection="1">
      <alignment horizontal="center" vertical="center" wrapText="1"/>
    </xf>
    <xf numFmtId="176" fontId="6" fillId="2" borderId="6" xfId="6" applyNumberFormat="1" applyFont="1" applyFill="1" applyBorder="1" applyAlignment="1" applyProtection="1">
      <alignment horizontal="center" vertical="center" wrapText="1"/>
    </xf>
    <xf numFmtId="185" fontId="6" fillId="2" borderId="6" xfId="1" applyNumberFormat="1" applyFont="1" applyFill="1" applyBorder="1" applyAlignment="1" applyProtection="1">
      <alignment horizontal="center" vertical="center" wrapText="1"/>
    </xf>
    <xf numFmtId="176" fontId="6" fillId="2" borderId="6" xfId="22" applyNumberFormat="1" applyFont="1" applyFill="1" applyBorder="1" applyAlignment="1" applyProtection="1">
      <alignment horizontal="center" vertical="center" wrapText="1"/>
    </xf>
    <xf numFmtId="184" fontId="6" fillId="2" borderId="6" xfId="22" applyNumberFormat="1" applyFont="1" applyFill="1" applyBorder="1" applyAlignment="1" applyProtection="1">
      <alignment horizontal="center" vertical="center" wrapText="1"/>
    </xf>
    <xf numFmtId="176" fontId="6" fillId="2" borderId="3" xfId="6" applyNumberFormat="1" applyFont="1" applyFill="1" applyBorder="1" applyAlignment="1" applyProtection="1">
      <alignment vertical="top" wrapText="1"/>
    </xf>
    <xf numFmtId="38" fontId="6" fillId="2" borderId="2" xfId="6" applyFont="1" applyFill="1" applyBorder="1" applyAlignment="1" applyProtection="1">
      <alignment horizontal="center" vertical="top" wrapText="1"/>
    </xf>
    <xf numFmtId="38" fontId="6" fillId="2" borderId="4" xfId="6" applyFont="1" applyFill="1" applyBorder="1" applyAlignment="1" applyProtection="1">
      <alignment horizontal="center" vertical="top" wrapText="1"/>
    </xf>
    <xf numFmtId="38" fontId="6" fillId="2" borderId="13" xfId="6" applyFont="1" applyFill="1" applyBorder="1" applyAlignment="1" applyProtection="1">
      <alignment horizontal="center" vertical="top" wrapText="1"/>
    </xf>
    <xf numFmtId="185" fontId="6" fillId="2" borderId="13" xfId="1" applyNumberFormat="1" applyFont="1" applyFill="1" applyBorder="1" applyAlignment="1" applyProtection="1">
      <alignment horizontal="center" vertical="top" wrapText="1"/>
    </xf>
    <xf numFmtId="38" fontId="6" fillId="2" borderId="13" xfId="5" applyFont="1" applyFill="1" applyBorder="1" applyAlignment="1" applyProtection="1">
      <alignment horizontal="center" vertical="top" wrapText="1"/>
    </xf>
    <xf numFmtId="184" fontId="6" fillId="2" borderId="13" xfId="6" applyNumberFormat="1" applyFont="1" applyFill="1" applyBorder="1" applyAlignment="1" applyProtection="1">
      <alignment horizontal="center" vertical="top" wrapText="1"/>
    </xf>
    <xf numFmtId="184" fontId="6" fillId="2" borderId="3" xfId="6" applyNumberFormat="1" applyFont="1" applyFill="1" applyBorder="1" applyAlignment="1" applyProtection="1">
      <alignment horizontal="center" vertical="top" wrapText="1"/>
    </xf>
    <xf numFmtId="0" fontId="6" fillId="2" borderId="0" xfId="22" applyFont="1" applyFill="1" applyAlignment="1" applyProtection="1">
      <alignment vertical="top"/>
    </xf>
    <xf numFmtId="0" fontId="6" fillId="2" borderId="17" xfId="22" applyFont="1" applyFill="1" applyBorder="1" applyAlignment="1" applyProtection="1">
      <alignment vertical="top"/>
    </xf>
    <xf numFmtId="0" fontId="6" fillId="2" borderId="2" xfId="22" applyFont="1" applyFill="1" applyBorder="1" applyAlignment="1" applyProtection="1">
      <alignment vertical="top"/>
    </xf>
    <xf numFmtId="38" fontId="6" fillId="2" borderId="55" xfId="6" applyFont="1" applyFill="1" applyBorder="1" applyAlignment="1" applyProtection="1">
      <alignment horizontal="center" vertical="top" wrapText="1"/>
    </xf>
    <xf numFmtId="38" fontId="6" fillId="2" borderId="24" xfId="6" applyFont="1" applyFill="1" applyBorder="1" applyAlignment="1" applyProtection="1">
      <alignment horizontal="center" vertical="top" wrapText="1"/>
    </xf>
    <xf numFmtId="181" fontId="6" fillId="2" borderId="127" xfId="7" applyNumberFormat="1" applyFont="1" applyFill="1" applyBorder="1" applyAlignment="1" applyProtection="1">
      <alignment horizontal="center" vertical="top" wrapText="1"/>
    </xf>
    <xf numFmtId="184" fontId="6" fillId="2" borderId="52" xfId="7" applyNumberFormat="1" applyFont="1" applyFill="1" applyBorder="1" applyAlignment="1" applyProtection="1">
      <alignment horizontal="center" vertical="top" wrapText="1"/>
    </xf>
    <xf numFmtId="38" fontId="6" fillId="2" borderId="25" xfId="6" applyFont="1" applyFill="1" applyBorder="1" applyAlignment="1" applyProtection="1">
      <alignment horizontal="center" vertical="top" wrapText="1"/>
    </xf>
    <xf numFmtId="181" fontId="6" fillId="2" borderId="55" xfId="6" applyNumberFormat="1" applyFont="1" applyFill="1" applyBorder="1" applyAlignment="1" applyProtection="1">
      <alignment horizontal="center" vertical="top" wrapText="1"/>
    </xf>
    <xf numFmtId="184" fontId="6" fillId="2" borderId="24" xfId="6" applyNumberFormat="1" applyFont="1" applyFill="1" applyBorder="1" applyAlignment="1" applyProtection="1">
      <alignment horizontal="center" vertical="top" wrapText="1"/>
    </xf>
    <xf numFmtId="176" fontId="6" fillId="5" borderId="12" xfId="6" applyNumberFormat="1" applyFont="1" applyFill="1" applyBorder="1" applyAlignment="1" applyProtection="1">
      <alignment horizontal="center" vertical="top" wrapText="1"/>
    </xf>
    <xf numFmtId="184" fontId="6" fillId="2" borderId="2" xfId="6" applyNumberFormat="1" applyFont="1" applyFill="1" applyBorder="1" applyAlignment="1" applyProtection="1">
      <alignment horizontal="center" vertical="top" wrapText="1"/>
    </xf>
    <xf numFmtId="179" fontId="6" fillId="2" borderId="124" xfId="6" applyNumberFormat="1" applyFont="1" applyFill="1" applyBorder="1" applyAlignment="1" applyProtection="1">
      <alignment horizontal="center" vertical="top" wrapText="1"/>
    </xf>
    <xf numFmtId="0" fontId="6" fillId="2" borderId="25" xfId="22" applyFont="1" applyFill="1" applyBorder="1" applyAlignment="1" applyProtection="1">
      <alignment horizontal="center" vertical="top" wrapText="1"/>
    </xf>
    <xf numFmtId="176" fontId="6" fillId="2" borderId="4" xfId="6" applyNumberFormat="1" applyFont="1" applyFill="1" applyBorder="1" applyAlignment="1" applyProtection="1">
      <alignment horizontal="center" vertical="top" wrapText="1"/>
    </xf>
    <xf numFmtId="185" fontId="6" fillId="2" borderId="49" xfId="1" applyNumberFormat="1" applyFont="1" applyFill="1" applyBorder="1" applyAlignment="1" applyProtection="1">
      <alignment horizontal="center" vertical="top" wrapText="1"/>
    </xf>
    <xf numFmtId="176" fontId="6" fillId="2" borderId="123" xfId="22" applyNumberFormat="1" applyFont="1" applyFill="1" applyBorder="1" applyAlignment="1" applyProtection="1">
      <alignment horizontal="center" vertical="top" wrapText="1"/>
    </xf>
    <xf numFmtId="184" fontId="6" fillId="2" borderId="25" xfId="22" applyNumberFormat="1" applyFont="1" applyFill="1" applyBorder="1" applyAlignment="1" applyProtection="1">
      <alignment horizontal="center" vertical="top" wrapText="1"/>
    </xf>
    <xf numFmtId="176" fontId="6" fillId="2" borderId="12" xfId="6" applyNumberFormat="1" applyFont="1" applyFill="1" applyBorder="1" applyAlignment="1" applyProtection="1">
      <alignment horizontal="center" vertical="top" wrapText="1"/>
    </xf>
    <xf numFmtId="38" fontId="6" fillId="2" borderId="124" xfId="6" applyFont="1" applyFill="1" applyBorder="1" applyAlignment="1" applyProtection="1">
      <alignment horizontal="center" vertical="top" wrapText="1"/>
    </xf>
    <xf numFmtId="185" fontId="6" fillId="2" borderId="4" xfId="1" applyNumberFormat="1" applyFont="1" applyFill="1" applyBorder="1" applyAlignment="1" applyProtection="1">
      <alignment horizontal="center" vertical="top" wrapText="1"/>
    </xf>
    <xf numFmtId="38" fontId="6" fillId="2" borderId="61" xfId="5" applyFont="1" applyFill="1" applyBorder="1" applyAlignment="1" applyProtection="1">
      <alignment horizontal="center" vertical="top" wrapText="1"/>
    </xf>
    <xf numFmtId="184" fontId="6" fillId="2" borderId="61" xfId="6" applyNumberFormat="1" applyFont="1" applyFill="1" applyBorder="1" applyAlignment="1" applyProtection="1">
      <alignment horizontal="center" vertical="top" wrapText="1"/>
    </xf>
    <xf numFmtId="38" fontId="6" fillId="2" borderId="62" xfId="5" applyFont="1" applyFill="1" applyBorder="1" applyAlignment="1" applyProtection="1">
      <alignment horizontal="center" vertical="top" wrapText="1"/>
    </xf>
    <xf numFmtId="184" fontId="6" fillId="2" borderId="12" xfId="6" applyNumberFormat="1" applyFont="1" applyFill="1" applyBorder="1" applyAlignment="1" applyProtection="1">
      <alignment horizontal="center" vertical="top" wrapText="1"/>
    </xf>
    <xf numFmtId="38" fontId="6" fillId="5" borderId="0" xfId="5" applyFont="1" applyFill="1" applyBorder="1" applyAlignment="1" applyProtection="1">
      <alignment horizontal="center" vertical="top" wrapText="1"/>
    </xf>
    <xf numFmtId="38" fontId="6" fillId="3" borderId="12" xfId="6" applyFont="1" applyFill="1" applyBorder="1" applyAlignment="1" applyProtection="1">
      <alignment horizontal="center" wrapText="1"/>
    </xf>
    <xf numFmtId="38" fontId="25" fillId="2" borderId="4" xfId="6" applyFont="1" applyFill="1" applyBorder="1" applyAlignment="1" applyProtection="1">
      <alignment horizontal="center" vertical="top" wrapText="1"/>
    </xf>
    <xf numFmtId="176" fontId="14" fillId="2" borderId="19" xfId="22" applyNumberFormat="1" applyFont="1" applyFill="1" applyBorder="1" applyAlignment="1" applyProtection="1">
      <alignment horizontal="center" vertical="top" wrapText="1"/>
    </xf>
    <xf numFmtId="38" fontId="14" fillId="2" borderId="3" xfId="5" applyFont="1" applyFill="1" applyBorder="1" applyAlignment="1" applyProtection="1">
      <alignment horizontal="center" vertical="top" wrapText="1"/>
    </xf>
    <xf numFmtId="38" fontId="14" fillId="3" borderId="12" xfId="6" applyFont="1" applyFill="1" applyBorder="1" applyAlignment="1" applyProtection="1">
      <alignment horizontal="center" vertical="top" wrapText="1"/>
    </xf>
    <xf numFmtId="38" fontId="25" fillId="2" borderId="12" xfId="6" applyFont="1" applyFill="1" applyBorder="1" applyAlignment="1" applyProtection="1">
      <alignment horizontal="center" vertical="top" wrapText="1"/>
    </xf>
    <xf numFmtId="38" fontId="25" fillId="2" borderId="19" xfId="6" applyFont="1" applyFill="1" applyBorder="1" applyAlignment="1" applyProtection="1">
      <alignment horizontal="center" vertical="top" wrapText="1"/>
    </xf>
    <xf numFmtId="0" fontId="6" fillId="2" borderId="10" xfId="22" applyFont="1" applyFill="1" applyBorder="1" applyAlignment="1" applyProtection="1">
      <alignment horizontal="right"/>
    </xf>
    <xf numFmtId="38" fontId="6" fillId="2" borderId="54" xfId="6" applyFont="1" applyFill="1" applyBorder="1" applyAlignment="1" applyProtection="1">
      <alignment horizontal="center" vertical="center"/>
    </xf>
    <xf numFmtId="38" fontId="6" fillId="2" borderId="48" xfId="6" applyFont="1" applyFill="1" applyBorder="1" applyAlignment="1" applyProtection="1">
      <alignment horizontal="center" vertical="center"/>
    </xf>
    <xf numFmtId="181" fontId="6" fillId="2" borderId="127" xfId="7" applyNumberFormat="1" applyFont="1" applyFill="1" applyBorder="1" applyAlignment="1" applyProtection="1">
      <alignment horizontal="center" vertical="center"/>
    </xf>
    <xf numFmtId="184" fontId="6" fillId="2" borderId="52" xfId="7" applyNumberFormat="1" applyFont="1" applyFill="1" applyBorder="1" applyAlignment="1" applyProtection="1">
      <alignment horizontal="center" vertical="center"/>
    </xf>
    <xf numFmtId="176" fontId="6" fillId="2" borderId="53" xfId="6" applyNumberFormat="1" applyFont="1" applyFill="1" applyBorder="1" applyAlignment="1" applyProtection="1">
      <alignment horizontal="center" vertical="center" wrapText="1"/>
    </xf>
    <xf numFmtId="176" fontId="6" fillId="2" borderId="26" xfId="6" applyNumberFormat="1" applyFont="1" applyFill="1" applyBorder="1" applyAlignment="1" applyProtection="1">
      <alignment horizontal="center" vertical="center" wrapText="1"/>
    </xf>
    <xf numFmtId="181" fontId="6" fillId="2" borderId="39" xfId="6" applyNumberFormat="1" applyFont="1" applyFill="1" applyBorder="1" applyAlignment="1" applyProtection="1">
      <alignment horizontal="center" vertical="center" wrapText="1"/>
    </xf>
    <xf numFmtId="184" fontId="6" fillId="2" borderId="57" xfId="6" applyNumberFormat="1" applyFont="1" applyFill="1" applyBorder="1" applyAlignment="1" applyProtection="1">
      <alignment vertical="center"/>
    </xf>
    <xf numFmtId="178" fontId="6" fillId="2" borderId="54" xfId="6" applyNumberFormat="1" applyFont="1" applyFill="1" applyBorder="1" applyAlignment="1" applyProtection="1">
      <alignment horizontal="center" vertical="center"/>
    </xf>
    <xf numFmtId="178" fontId="6" fillId="2" borderId="48" xfId="6" applyNumberFormat="1" applyFont="1" applyFill="1" applyBorder="1" applyAlignment="1" applyProtection="1">
      <alignment horizontal="center" vertical="center"/>
    </xf>
    <xf numFmtId="176" fontId="6" fillId="5" borderId="10" xfId="6" applyNumberFormat="1" applyFont="1" applyFill="1" applyBorder="1" applyAlignment="1" applyProtection="1">
      <alignment horizontal="center" vertical="top" wrapText="1"/>
    </xf>
    <xf numFmtId="176" fontId="6" fillId="5" borderId="11" xfId="6" applyNumberFormat="1" applyFont="1" applyFill="1" applyBorder="1" applyAlignment="1" applyProtection="1">
      <alignment horizontal="center" vertical="top" wrapText="1"/>
    </xf>
    <xf numFmtId="176" fontId="6" fillId="2" borderId="11" xfId="22" applyNumberFormat="1" applyFont="1" applyFill="1" applyBorder="1" applyAlignment="1" applyProtection="1">
      <alignment horizontal="center" vertical="top" wrapText="1"/>
    </xf>
    <xf numFmtId="184" fontId="6" fillId="2" borderId="10" xfId="6" applyNumberFormat="1" applyFont="1" applyFill="1" applyBorder="1" applyAlignment="1" applyProtection="1">
      <alignment horizontal="center" vertical="top" wrapText="1"/>
    </xf>
    <xf numFmtId="176" fontId="6" fillId="2" borderId="10" xfId="6" applyNumberFormat="1" applyFont="1" applyFill="1" applyBorder="1" applyAlignment="1" applyProtection="1">
      <alignment horizontal="center" vertical="top" wrapText="1"/>
    </xf>
    <xf numFmtId="179" fontId="6" fillId="2" borderId="125" xfId="6" applyNumberFormat="1" applyFont="1" applyFill="1" applyBorder="1" applyAlignment="1" applyProtection="1">
      <alignment horizontal="center" vertical="top" wrapText="1"/>
    </xf>
    <xf numFmtId="0" fontId="6" fillId="2" borderId="27" xfId="22" applyFont="1" applyFill="1" applyBorder="1" applyAlignment="1" applyProtection="1">
      <alignment horizontal="center" vertical="top" wrapText="1"/>
    </xf>
    <xf numFmtId="176" fontId="6" fillId="2" borderId="9" xfId="6" applyNumberFormat="1" applyFont="1" applyFill="1" applyBorder="1" applyAlignment="1" applyProtection="1">
      <alignment horizontal="center" vertical="top" wrapText="1"/>
    </xf>
    <xf numFmtId="185" fontId="6" fillId="2" borderId="50" xfId="1" applyNumberFormat="1" applyFont="1" applyFill="1" applyBorder="1" applyAlignment="1" applyProtection="1">
      <alignment horizontal="center" vertical="top"/>
    </xf>
    <xf numFmtId="176" fontId="6" fillId="2" borderId="74" xfId="22" applyNumberFormat="1" applyFont="1" applyFill="1" applyBorder="1" applyAlignment="1" applyProtection="1">
      <alignment horizontal="center" vertical="top" wrapText="1"/>
    </xf>
    <xf numFmtId="184" fontId="6" fillId="2" borderId="27" xfId="22" applyNumberFormat="1" applyFont="1" applyFill="1" applyBorder="1" applyAlignment="1" applyProtection="1">
      <alignment horizontal="center" vertical="top" wrapText="1"/>
    </xf>
    <xf numFmtId="38" fontId="6" fillId="2" borderId="10" xfId="6" applyFont="1" applyFill="1" applyBorder="1" applyAlignment="1" applyProtection="1">
      <alignment horizontal="center" vertical="top" wrapText="1"/>
    </xf>
    <xf numFmtId="184" fontId="6" fillId="2" borderId="11" xfId="6" applyNumberFormat="1" applyFont="1" applyFill="1" applyBorder="1" applyAlignment="1" applyProtection="1">
      <alignment horizontal="center" vertical="top" wrapText="1"/>
    </xf>
    <xf numFmtId="38" fontId="6" fillId="2" borderId="10" xfId="5" applyFont="1" applyFill="1" applyBorder="1" applyAlignment="1" applyProtection="1">
      <alignment horizontal="center" vertical="top" wrapText="1"/>
    </xf>
    <xf numFmtId="38" fontId="6" fillId="2" borderId="125" xfId="6" applyFont="1" applyFill="1" applyBorder="1" applyAlignment="1" applyProtection="1">
      <alignment horizontal="center" vertical="top" wrapText="1"/>
    </xf>
    <xf numFmtId="38" fontId="6" fillId="2" borderId="27" xfId="6" applyFont="1" applyFill="1" applyBorder="1" applyAlignment="1" applyProtection="1">
      <alignment horizontal="center" vertical="top" wrapText="1"/>
    </xf>
    <xf numFmtId="185" fontId="6" fillId="2" borderId="9" xfId="1" applyNumberFormat="1" applyFont="1" applyFill="1" applyBorder="1" applyAlignment="1" applyProtection="1">
      <alignment horizontal="center" vertical="top" wrapText="1"/>
    </xf>
    <xf numFmtId="38" fontId="6" fillId="2" borderId="57" xfId="5" applyFont="1" applyFill="1" applyBorder="1" applyAlignment="1" applyProtection="1">
      <alignment horizontal="center" vertical="top" wrapText="1"/>
    </xf>
    <xf numFmtId="184" fontId="6" fillId="2" borderId="57" xfId="6" applyNumberFormat="1" applyFont="1" applyFill="1" applyBorder="1" applyAlignment="1" applyProtection="1">
      <alignment horizontal="center" vertical="top" wrapText="1"/>
    </xf>
    <xf numFmtId="38" fontId="6" fillId="2" borderId="63" xfId="5" applyFont="1" applyFill="1" applyBorder="1" applyAlignment="1" applyProtection="1">
      <alignment horizontal="center" vertical="top" wrapText="1"/>
    </xf>
    <xf numFmtId="38" fontId="6" fillId="2" borderId="48" xfId="6" applyFont="1" applyFill="1" applyBorder="1" applyAlignment="1" applyProtection="1">
      <alignment horizontal="center" vertical="top" wrapText="1"/>
    </xf>
    <xf numFmtId="38" fontId="6" fillId="5" borderId="1" xfId="5" applyFont="1" applyFill="1" applyBorder="1" applyAlignment="1" applyProtection="1">
      <alignment horizontal="center" vertical="top" wrapText="1"/>
    </xf>
    <xf numFmtId="38" fontId="6" fillId="2" borderId="9" xfId="6" applyFont="1" applyFill="1" applyBorder="1" applyAlignment="1" applyProtection="1">
      <alignment horizontal="center" vertical="top" wrapText="1"/>
    </xf>
    <xf numFmtId="38" fontId="6" fillId="3" borderId="11" xfId="6" applyFont="1" applyFill="1" applyBorder="1" applyAlignment="1" applyProtection="1">
      <alignment horizontal="center" vertical="top" wrapText="1"/>
    </xf>
    <xf numFmtId="38" fontId="14" fillId="2" borderId="11" xfId="6" applyFont="1" applyFill="1" applyBorder="1" applyAlignment="1" applyProtection="1">
      <alignment horizontal="center" vertical="center"/>
    </xf>
    <xf numFmtId="176" fontId="14" fillId="2" borderId="11" xfId="22" applyNumberFormat="1" applyFont="1" applyFill="1" applyBorder="1" applyAlignment="1" applyProtection="1">
      <alignment horizontal="center" vertical="center" wrapText="1"/>
    </xf>
    <xf numFmtId="38" fontId="14" fillId="2" borderId="10" xfId="5" applyFont="1" applyFill="1" applyBorder="1" applyAlignment="1" applyProtection="1">
      <alignment horizontal="center" vertical="center" wrapText="1"/>
    </xf>
    <xf numFmtId="38" fontId="14" fillId="3" borderId="11" xfId="6" applyFont="1" applyFill="1" applyBorder="1" applyAlignment="1" applyProtection="1">
      <alignment horizontal="center" vertical="center" wrapText="1"/>
    </xf>
    <xf numFmtId="38" fontId="25" fillId="2" borderId="11" xfId="6" applyFont="1" applyFill="1" applyBorder="1" applyAlignment="1" applyProtection="1">
      <alignment horizontal="center" vertical="center" wrapText="1"/>
    </xf>
    <xf numFmtId="0" fontId="29" fillId="2" borderId="0" xfId="21" applyFont="1" applyFill="1" applyAlignment="1" applyProtection="1"/>
    <xf numFmtId="0" fontId="6" fillId="2" borderId="28" xfId="22" applyFont="1" applyFill="1" applyBorder="1" applyProtection="1"/>
    <xf numFmtId="176" fontId="6" fillId="2" borderId="56" xfId="6" applyNumberFormat="1" applyFont="1" applyFill="1" applyBorder="1" applyAlignment="1" applyProtection="1"/>
    <xf numFmtId="176" fontId="6" fillId="2" borderId="30" xfId="6" applyNumberFormat="1" applyFont="1" applyFill="1" applyBorder="1" applyAlignment="1" applyProtection="1"/>
    <xf numFmtId="181" fontId="6" fillId="2" borderId="126" xfId="7" applyNumberFormat="1" applyFont="1" applyFill="1" applyBorder="1" applyAlignment="1" applyProtection="1"/>
    <xf numFmtId="184" fontId="6" fillId="2" borderId="51" xfId="7" applyNumberFormat="1" applyFont="1" applyFill="1" applyBorder="1" applyAlignment="1" applyProtection="1"/>
    <xf numFmtId="181" fontId="6" fillId="2" borderId="59" xfId="5" applyNumberFormat="1" applyFont="1" applyFill="1" applyBorder="1" applyProtection="1"/>
    <xf numFmtId="184" fontId="6" fillId="2" borderId="58" xfId="6" applyNumberFormat="1" applyFont="1" applyFill="1" applyBorder="1" applyAlignment="1" applyProtection="1">
      <alignment horizontal="right"/>
    </xf>
    <xf numFmtId="176" fontId="6" fillId="5" borderId="31" xfId="6" applyNumberFormat="1" applyFont="1" applyFill="1" applyBorder="1" applyAlignment="1" applyProtection="1"/>
    <xf numFmtId="176" fontId="6" fillId="5" borderId="28" xfId="6" applyNumberFormat="1" applyFont="1" applyFill="1" applyBorder="1" applyAlignment="1" applyProtection="1"/>
    <xf numFmtId="176" fontId="6" fillId="2" borderId="28" xfId="6" applyNumberFormat="1" applyFont="1" applyFill="1" applyBorder="1" applyAlignment="1" applyProtection="1"/>
    <xf numFmtId="184" fontId="6" fillId="2" borderId="28" xfId="6" applyNumberFormat="1" applyFont="1" applyFill="1" applyBorder="1" applyAlignment="1" applyProtection="1"/>
    <xf numFmtId="176" fontId="6" fillId="2" borderId="31" xfId="6" applyNumberFormat="1" applyFont="1" applyFill="1" applyBorder="1" applyAlignment="1" applyProtection="1"/>
    <xf numFmtId="177" fontId="6" fillId="2" borderId="126" xfId="1" applyNumberFormat="1" applyFont="1" applyFill="1" applyBorder="1" applyAlignment="1" applyProtection="1"/>
    <xf numFmtId="38" fontId="6" fillId="2" borderId="32" xfId="6" applyFont="1" applyFill="1" applyBorder="1" applyAlignment="1" applyProtection="1"/>
    <xf numFmtId="176" fontId="6" fillId="2" borderId="29" xfId="6" applyNumberFormat="1" applyFont="1" applyFill="1" applyBorder="1" applyAlignment="1" applyProtection="1"/>
    <xf numFmtId="185" fontId="6" fillId="2" borderId="51" xfId="1" applyNumberFormat="1" applyFont="1" applyFill="1" applyBorder="1" applyAlignment="1" applyProtection="1"/>
    <xf numFmtId="176" fontId="6" fillId="2" borderId="72" xfId="6" applyNumberFormat="1" applyFont="1" applyFill="1" applyBorder="1" applyAlignment="1" applyProtection="1"/>
    <xf numFmtId="184" fontId="6" fillId="2" borderId="32" xfId="22" applyNumberFormat="1" applyFont="1" applyFill="1" applyBorder="1" applyProtection="1"/>
    <xf numFmtId="38" fontId="6" fillId="2" borderId="28" xfId="6" applyFont="1" applyFill="1" applyBorder="1" applyAlignment="1" applyProtection="1"/>
    <xf numFmtId="184" fontId="6" fillId="2" borderId="29" xfId="6" applyNumberFormat="1" applyFont="1" applyFill="1" applyBorder="1" applyAlignment="1" applyProtection="1"/>
    <xf numFmtId="38" fontId="6" fillId="2" borderId="29" xfId="5" applyFont="1" applyFill="1" applyBorder="1" applyAlignment="1" applyProtection="1"/>
    <xf numFmtId="38" fontId="6" fillId="2" borderId="32" xfId="5" applyFont="1" applyFill="1" applyBorder="1" applyAlignment="1" applyProtection="1"/>
    <xf numFmtId="185" fontId="6" fillId="2" borderId="29" xfId="1" applyNumberFormat="1" applyFont="1" applyFill="1" applyBorder="1" applyAlignment="1" applyProtection="1"/>
    <xf numFmtId="38" fontId="6" fillId="2" borderId="58" xfId="5" applyFont="1" applyFill="1" applyBorder="1" applyAlignment="1" applyProtection="1"/>
    <xf numFmtId="184" fontId="6" fillId="2" borderId="58" xfId="6" applyNumberFormat="1" applyFont="1" applyFill="1" applyBorder="1" applyAlignment="1" applyProtection="1"/>
    <xf numFmtId="38" fontId="6" fillId="2" borderId="64" xfId="5" applyFont="1" applyFill="1" applyBorder="1" applyAlignment="1" applyProtection="1"/>
    <xf numFmtId="38" fontId="6" fillId="2" borderId="30" xfId="5" applyNumberFormat="1" applyFont="1" applyFill="1" applyBorder="1" applyAlignment="1" applyProtection="1"/>
    <xf numFmtId="38" fontId="6" fillId="5" borderId="29" xfId="5" applyFont="1" applyFill="1" applyBorder="1" applyAlignment="1" applyProtection="1"/>
    <xf numFmtId="38" fontId="6" fillId="2" borderId="29" xfId="6" applyFont="1" applyFill="1" applyBorder="1" applyAlignment="1" applyProtection="1"/>
    <xf numFmtId="38" fontId="6" fillId="3" borderId="28" xfId="5" applyFont="1" applyFill="1" applyBorder="1" applyAlignment="1" applyProtection="1"/>
    <xf numFmtId="0" fontId="14" fillId="2" borderId="28" xfId="22" applyFont="1" applyFill="1" applyBorder="1" applyAlignment="1" applyProtection="1">
      <alignment horizontal="center"/>
    </xf>
    <xf numFmtId="0" fontId="14" fillId="2" borderId="28" xfId="22" applyFont="1" applyFill="1" applyBorder="1" applyProtection="1"/>
    <xf numFmtId="38" fontId="14" fillId="2" borderId="28" xfId="5" applyFont="1" applyFill="1" applyBorder="1" applyAlignment="1" applyProtection="1">
      <alignment horizontal="right"/>
    </xf>
    <xf numFmtId="176" fontId="14" fillId="2" borderId="28" xfId="6" applyNumberFormat="1" applyFont="1" applyFill="1" applyBorder="1" applyAlignment="1" applyProtection="1"/>
    <xf numFmtId="38" fontId="14" fillId="2" borderId="29" xfId="5" applyFont="1" applyFill="1" applyBorder="1" applyAlignment="1" applyProtection="1"/>
    <xf numFmtId="38" fontId="14" fillId="3" borderId="28" xfId="5" applyFont="1" applyFill="1" applyBorder="1" applyAlignment="1" applyProtection="1"/>
    <xf numFmtId="38" fontId="25" fillId="2" borderId="28" xfId="6" applyFont="1" applyFill="1" applyBorder="1" applyAlignment="1" applyProtection="1"/>
    <xf numFmtId="49" fontId="6" fillId="2" borderId="12" xfId="18" applyNumberFormat="1" applyFont="1" applyFill="1" applyBorder="1" applyAlignment="1" applyProtection="1">
      <alignment horizontal="center" vertical="center"/>
    </xf>
    <xf numFmtId="49" fontId="6" fillId="2" borderId="12" xfId="18" applyNumberFormat="1" applyFont="1" applyFill="1" applyBorder="1" applyAlignment="1" applyProtection="1">
      <alignment horizontal="left" vertical="center" shrinkToFit="1"/>
    </xf>
    <xf numFmtId="176" fontId="6" fillId="2" borderId="53" xfId="6" applyNumberFormat="1" applyFont="1" applyFill="1" applyBorder="1" applyProtection="1">
      <alignment vertical="center"/>
    </xf>
    <xf numFmtId="176" fontId="6" fillId="2" borderId="26" xfId="6" applyNumberFormat="1" applyFont="1" applyFill="1" applyBorder="1" applyProtection="1">
      <alignment vertical="center"/>
    </xf>
    <xf numFmtId="181" fontId="6" fillId="2" borderId="127" xfId="7" applyNumberFormat="1" applyFont="1" applyFill="1" applyBorder="1" applyAlignment="1" applyProtection="1">
      <alignment vertical="center"/>
    </xf>
    <xf numFmtId="184" fontId="6" fillId="2" borderId="52" xfId="7" applyNumberFormat="1" applyFont="1" applyFill="1" applyBorder="1" applyAlignment="1" applyProtection="1">
      <alignment vertical="center"/>
    </xf>
    <xf numFmtId="181" fontId="6" fillId="2" borderId="39" xfId="5" applyNumberFormat="1" applyFont="1" applyFill="1" applyBorder="1" applyAlignment="1" applyProtection="1">
      <alignment horizontal="right" vertical="center"/>
    </xf>
    <xf numFmtId="184" fontId="6" fillId="2" borderId="38" xfId="6" applyNumberFormat="1" applyFont="1" applyFill="1" applyBorder="1" applyAlignment="1" applyProtection="1">
      <alignment horizontal="right" vertical="center"/>
    </xf>
    <xf numFmtId="38" fontId="6" fillId="2" borderId="53" xfId="5" applyFont="1" applyFill="1" applyBorder="1" applyAlignment="1" applyProtection="1">
      <alignment horizontal="right" vertical="center"/>
    </xf>
    <xf numFmtId="38" fontId="6" fillId="2" borderId="26" xfId="5" applyFont="1" applyFill="1" applyBorder="1" applyAlignment="1" applyProtection="1">
      <alignment horizontal="right" vertical="center"/>
    </xf>
    <xf numFmtId="176" fontId="6" fillId="5" borderId="2" xfId="6" applyNumberFormat="1" applyFont="1" applyFill="1" applyBorder="1" applyProtection="1">
      <alignment vertical="center"/>
    </xf>
    <xf numFmtId="176" fontId="6" fillId="5" borderId="12" xfId="6" applyNumberFormat="1" applyFont="1" applyFill="1" applyBorder="1" applyProtection="1">
      <alignment vertical="center"/>
    </xf>
    <xf numFmtId="176" fontId="6" fillId="2" borderId="12" xfId="6" applyNumberFormat="1" applyFont="1" applyFill="1" applyBorder="1" applyProtection="1">
      <alignment vertical="center"/>
    </xf>
    <xf numFmtId="184" fontId="6" fillId="2" borderId="12" xfId="6" applyNumberFormat="1" applyFont="1" applyFill="1" applyBorder="1" applyProtection="1">
      <alignment vertical="center"/>
    </xf>
    <xf numFmtId="176" fontId="6" fillId="2" borderId="17" xfId="6" applyNumberFormat="1" applyFont="1" applyFill="1" applyBorder="1" applyProtection="1">
      <alignment vertical="center"/>
    </xf>
    <xf numFmtId="177" fontId="6" fillId="2" borderId="127" xfId="1" applyNumberFormat="1" applyFont="1" applyFill="1" applyBorder="1" applyAlignment="1" applyProtection="1">
      <alignment vertical="center"/>
    </xf>
    <xf numFmtId="38" fontId="6" fillId="2" borderId="36" xfId="6" applyFont="1" applyFill="1" applyBorder="1" applyProtection="1">
      <alignment vertical="center"/>
    </xf>
    <xf numFmtId="185" fontId="6" fillId="2" borderId="52" xfId="1" applyNumberFormat="1" applyFont="1" applyFill="1" applyBorder="1" applyAlignment="1" applyProtection="1">
      <alignment vertical="center"/>
    </xf>
    <xf numFmtId="176" fontId="6" fillId="2" borderId="73" xfId="6" applyNumberFormat="1" applyFont="1" applyFill="1" applyBorder="1" applyProtection="1">
      <alignment vertical="center"/>
    </xf>
    <xf numFmtId="184" fontId="6" fillId="2" borderId="36" xfId="22" applyNumberFormat="1" applyFont="1" applyFill="1" applyBorder="1" applyAlignment="1" applyProtection="1">
      <alignment vertical="center"/>
    </xf>
    <xf numFmtId="38" fontId="6" fillId="2" borderId="12" xfId="6" applyFont="1" applyFill="1" applyBorder="1" applyProtection="1">
      <alignment vertical="center"/>
    </xf>
    <xf numFmtId="184" fontId="6" fillId="2" borderId="17" xfId="6" applyNumberFormat="1" applyFont="1" applyFill="1" applyBorder="1" applyProtection="1">
      <alignment vertical="center"/>
    </xf>
    <xf numFmtId="38" fontId="6" fillId="2" borderId="17" xfId="5" applyFont="1" applyFill="1" applyBorder="1" applyAlignment="1" applyProtection="1">
      <alignment vertical="center"/>
    </xf>
    <xf numFmtId="185" fontId="6" fillId="2" borderId="17" xfId="1" applyNumberFormat="1" applyFont="1" applyFill="1" applyBorder="1" applyAlignment="1" applyProtection="1">
      <alignment vertical="center"/>
    </xf>
    <xf numFmtId="38" fontId="6" fillId="2" borderId="38" xfId="5" applyFont="1" applyFill="1" applyBorder="1" applyAlignment="1" applyProtection="1">
      <alignment vertical="center"/>
    </xf>
    <xf numFmtId="184" fontId="6" fillId="2" borderId="38" xfId="6" applyNumberFormat="1" applyFont="1" applyFill="1" applyBorder="1" applyProtection="1">
      <alignment vertical="center"/>
    </xf>
    <xf numFmtId="38" fontId="6" fillId="2" borderId="65" xfId="5" applyFont="1" applyFill="1" applyBorder="1" applyAlignment="1" applyProtection="1">
      <alignment vertical="center"/>
    </xf>
    <xf numFmtId="38" fontId="6" fillId="2" borderId="26" xfId="5" applyFont="1" applyFill="1" applyBorder="1" applyAlignment="1" applyProtection="1">
      <alignment vertical="center"/>
    </xf>
    <xf numFmtId="38" fontId="6" fillId="5" borderId="17" xfId="5" applyFont="1" applyFill="1" applyBorder="1" applyAlignment="1" applyProtection="1">
      <alignment vertical="center"/>
    </xf>
    <xf numFmtId="38" fontId="6" fillId="2" borderId="17" xfId="6" applyFont="1" applyFill="1" applyBorder="1" applyProtection="1">
      <alignment vertical="center"/>
    </xf>
    <xf numFmtId="38" fontId="6" fillId="3" borderId="12" xfId="6" applyFont="1" applyFill="1" applyBorder="1" applyProtection="1">
      <alignment vertical="center"/>
    </xf>
    <xf numFmtId="0" fontId="6" fillId="2" borderId="0" xfId="22" applyFont="1" applyFill="1" applyAlignment="1" applyProtection="1">
      <alignment vertical="center"/>
    </xf>
    <xf numFmtId="49" fontId="14" fillId="2" borderId="128" xfId="18" applyNumberFormat="1" applyFont="1" applyFill="1" applyBorder="1" applyAlignment="1" applyProtection="1">
      <alignment horizontal="center" vertical="center"/>
    </xf>
    <xf numFmtId="49" fontId="14" fillId="2" borderId="128" xfId="18" applyNumberFormat="1" applyFont="1" applyFill="1" applyBorder="1" applyAlignment="1" applyProtection="1">
      <alignment horizontal="left" vertical="center" shrinkToFit="1"/>
    </xf>
    <xf numFmtId="38" fontId="14" fillId="2" borderId="128" xfId="5" applyFont="1" applyFill="1" applyBorder="1" applyAlignment="1" applyProtection="1">
      <alignment horizontal="right" vertical="center"/>
    </xf>
    <xf numFmtId="176" fontId="14" fillId="2" borderId="128" xfId="6" applyNumberFormat="1" applyFont="1" applyFill="1" applyBorder="1" applyProtection="1">
      <alignment vertical="center"/>
    </xf>
    <xf numFmtId="38" fontId="14" fillId="2" borderId="129" xfId="5" applyFont="1" applyFill="1" applyBorder="1" applyAlignment="1" applyProtection="1">
      <alignment vertical="center"/>
    </xf>
    <xf numFmtId="38" fontId="14" fillId="3" borderId="128" xfId="6" applyFont="1" applyFill="1" applyBorder="1" applyProtection="1">
      <alignment vertical="center"/>
    </xf>
    <xf numFmtId="38" fontId="25" fillId="2" borderId="128" xfId="6" applyFont="1" applyFill="1" applyBorder="1" applyProtection="1">
      <alignment vertical="center"/>
    </xf>
    <xf numFmtId="49" fontId="14" fillId="2" borderId="130" xfId="18" applyNumberFormat="1" applyFont="1" applyFill="1" applyBorder="1" applyAlignment="1" applyProtection="1">
      <alignment horizontal="center" vertical="center"/>
    </xf>
    <xf numFmtId="49" fontId="14" fillId="2" borderId="130" xfId="18" applyNumberFormat="1" applyFont="1" applyFill="1" applyBorder="1" applyAlignment="1" applyProtection="1">
      <alignment horizontal="left" vertical="center" shrinkToFit="1"/>
    </xf>
    <xf numFmtId="38" fontId="14" fillId="2" borderId="130" xfId="5" applyFont="1" applyFill="1" applyBorder="1" applyAlignment="1" applyProtection="1">
      <alignment horizontal="right" vertical="center"/>
    </xf>
    <xf numFmtId="176" fontId="14" fillId="2" borderId="130" xfId="6" applyNumberFormat="1" applyFont="1" applyFill="1" applyBorder="1" applyProtection="1">
      <alignment vertical="center"/>
    </xf>
    <xf numFmtId="38" fontId="14" fillId="2" borderId="131" xfId="5" applyFont="1" applyFill="1" applyBorder="1" applyAlignment="1" applyProtection="1">
      <alignment vertical="center"/>
    </xf>
    <xf numFmtId="38" fontId="14" fillId="3" borderId="130" xfId="6" applyFont="1" applyFill="1" applyBorder="1" applyProtection="1">
      <alignment vertical="center"/>
    </xf>
    <xf numFmtId="38" fontId="25" fillId="2" borderId="130" xfId="6" applyFont="1" applyFill="1" applyBorder="1" applyProtection="1">
      <alignment vertical="center"/>
    </xf>
    <xf numFmtId="179" fontId="6" fillId="2" borderId="127" xfId="6" applyNumberFormat="1" applyFont="1" applyFill="1" applyBorder="1" applyProtection="1">
      <alignment vertical="center"/>
    </xf>
    <xf numFmtId="178" fontId="6" fillId="2" borderId="127" xfId="7" applyNumberFormat="1" applyFont="1" applyFill="1" applyBorder="1" applyAlignment="1" applyProtection="1">
      <alignment horizontal="right" vertical="center"/>
    </xf>
    <xf numFmtId="184" fontId="6" fillId="2" borderId="52" xfId="7" applyNumberFormat="1" applyFont="1" applyFill="1" applyBorder="1" applyAlignment="1" applyProtection="1">
      <alignment horizontal="right" vertical="center"/>
    </xf>
    <xf numFmtId="0" fontId="6" fillId="2" borderId="12" xfId="22" applyFont="1" applyFill="1" applyBorder="1" applyAlignment="1" applyProtection="1">
      <alignment horizontal="center" vertical="center"/>
    </xf>
    <xf numFmtId="0" fontId="6" fillId="2" borderId="12" xfId="22" applyFont="1" applyFill="1" applyBorder="1" applyAlignment="1" applyProtection="1">
      <alignment vertical="center" shrinkToFit="1"/>
    </xf>
    <xf numFmtId="0" fontId="14" fillId="2" borderId="130" xfId="22" applyFont="1" applyFill="1" applyBorder="1" applyAlignment="1" applyProtection="1">
      <alignment horizontal="center" vertical="center"/>
    </xf>
    <xf numFmtId="0" fontId="14" fillId="2" borderId="130" xfId="22" applyFont="1" applyFill="1" applyBorder="1" applyAlignment="1" applyProtection="1">
      <alignment vertical="center" shrinkToFit="1"/>
    </xf>
    <xf numFmtId="0" fontId="6" fillId="2" borderId="11" xfId="22" applyFont="1" applyFill="1" applyBorder="1" applyAlignment="1" applyProtection="1">
      <alignment horizontal="center" vertical="center"/>
    </xf>
    <xf numFmtId="0" fontId="6" fillId="2" borderId="11" xfId="22" applyFont="1" applyFill="1" applyBorder="1" applyAlignment="1" applyProtection="1">
      <alignment vertical="center" shrinkToFit="1"/>
    </xf>
    <xf numFmtId="176" fontId="6" fillId="2" borderId="54" xfId="6" applyNumberFormat="1" applyFont="1" applyFill="1" applyBorder="1" applyProtection="1">
      <alignment vertical="center"/>
    </xf>
    <xf numFmtId="176" fontId="6" fillId="2" borderId="48" xfId="6" applyNumberFormat="1" applyFont="1" applyFill="1" applyBorder="1" applyProtection="1">
      <alignment vertical="center"/>
    </xf>
    <xf numFmtId="181" fontId="6" fillId="2" borderId="125" xfId="7" applyNumberFormat="1" applyFont="1" applyFill="1" applyBorder="1" applyAlignment="1" applyProtection="1">
      <alignment vertical="center"/>
    </xf>
    <xf numFmtId="184" fontId="6" fillId="2" borderId="50" xfId="7" applyNumberFormat="1" applyFont="1" applyFill="1" applyBorder="1" applyAlignment="1" applyProtection="1">
      <alignment vertical="center"/>
    </xf>
    <xf numFmtId="181" fontId="6" fillId="2" borderId="60" xfId="5" applyNumberFormat="1" applyFont="1" applyFill="1" applyBorder="1" applyAlignment="1" applyProtection="1">
      <alignment horizontal="right" vertical="center"/>
    </xf>
    <xf numFmtId="184" fontId="6" fillId="2" borderId="57" xfId="6" applyNumberFormat="1" applyFont="1" applyFill="1" applyBorder="1" applyAlignment="1" applyProtection="1">
      <alignment horizontal="right" vertical="center"/>
    </xf>
    <xf numFmtId="38" fontId="6" fillId="2" borderId="54" xfId="5" applyFont="1" applyFill="1" applyBorder="1" applyAlignment="1" applyProtection="1">
      <alignment horizontal="right" vertical="center"/>
    </xf>
    <xf numFmtId="38" fontId="6" fillId="2" borderId="48" xfId="5" applyFont="1" applyFill="1" applyBorder="1" applyAlignment="1" applyProtection="1">
      <alignment horizontal="right" vertical="center"/>
    </xf>
    <xf numFmtId="176" fontId="6" fillId="5" borderId="10" xfId="6" applyNumberFormat="1" applyFont="1" applyFill="1" applyBorder="1" applyProtection="1">
      <alignment vertical="center"/>
    </xf>
    <xf numFmtId="176" fontId="6" fillId="5" borderId="11" xfId="6" applyNumberFormat="1" applyFont="1" applyFill="1" applyBorder="1" applyProtection="1">
      <alignment vertical="center"/>
    </xf>
    <xf numFmtId="176" fontId="6" fillId="2" borderId="11" xfId="6" applyNumberFormat="1" applyFont="1" applyFill="1" applyBorder="1" applyProtection="1">
      <alignment vertical="center"/>
    </xf>
    <xf numFmtId="184" fontId="6" fillId="2" borderId="11" xfId="6" applyNumberFormat="1" applyFont="1" applyFill="1" applyBorder="1" applyProtection="1">
      <alignment vertical="center"/>
    </xf>
    <xf numFmtId="176" fontId="6" fillId="2" borderId="9" xfId="6" applyNumberFormat="1" applyFont="1" applyFill="1" applyBorder="1" applyProtection="1">
      <alignment vertical="center"/>
    </xf>
    <xf numFmtId="179" fontId="6" fillId="2" borderId="125" xfId="6" applyNumberFormat="1" applyFont="1" applyFill="1" applyBorder="1" applyProtection="1">
      <alignment vertical="center"/>
    </xf>
    <xf numFmtId="38" fontId="6" fillId="2" borderId="27" xfId="6" applyFont="1" applyFill="1" applyBorder="1" applyProtection="1">
      <alignment vertical="center"/>
    </xf>
    <xf numFmtId="185" fontId="6" fillId="2" borderId="50" xfId="1" applyNumberFormat="1" applyFont="1" applyFill="1" applyBorder="1" applyAlignment="1" applyProtection="1">
      <alignment vertical="center"/>
    </xf>
    <xf numFmtId="176" fontId="6" fillId="2" borderId="74" xfId="6" applyNumberFormat="1" applyFont="1" applyFill="1" applyBorder="1" applyProtection="1">
      <alignment vertical="center"/>
    </xf>
    <xf numFmtId="184" fontId="6" fillId="2" borderId="27" xfId="22" applyNumberFormat="1" applyFont="1" applyFill="1" applyBorder="1" applyAlignment="1" applyProtection="1">
      <alignment vertical="center"/>
    </xf>
    <xf numFmtId="38" fontId="6" fillId="2" borderId="11" xfId="6" applyFont="1" applyFill="1" applyBorder="1" applyProtection="1">
      <alignment vertical="center"/>
    </xf>
    <xf numFmtId="184" fontId="6" fillId="2" borderId="9" xfId="6" applyNumberFormat="1" applyFont="1" applyFill="1" applyBorder="1" applyProtection="1">
      <alignment vertical="center"/>
    </xf>
    <xf numFmtId="38" fontId="6" fillId="2" borderId="11" xfId="5" applyFont="1" applyFill="1" applyBorder="1" applyAlignment="1" applyProtection="1">
      <alignment vertical="center"/>
    </xf>
    <xf numFmtId="185" fontId="6" fillId="2" borderId="9" xfId="1" applyNumberFormat="1" applyFont="1" applyFill="1" applyBorder="1" applyAlignment="1" applyProtection="1">
      <alignment vertical="center"/>
    </xf>
    <xf numFmtId="38" fontId="6" fillId="2" borderId="57" xfId="5" applyFont="1" applyFill="1" applyBorder="1" applyAlignment="1" applyProtection="1">
      <alignment vertical="center"/>
    </xf>
    <xf numFmtId="184" fontId="6" fillId="2" borderId="57" xfId="6" applyNumberFormat="1" applyFont="1" applyFill="1" applyBorder="1" applyProtection="1">
      <alignment vertical="center"/>
    </xf>
    <xf numFmtId="38" fontId="6" fillId="2" borderId="63" xfId="5" applyFont="1" applyFill="1" applyBorder="1" applyAlignment="1" applyProtection="1">
      <alignment vertical="center"/>
    </xf>
    <xf numFmtId="38" fontId="6" fillId="2" borderId="48" xfId="5" applyFont="1" applyFill="1" applyBorder="1" applyAlignment="1" applyProtection="1">
      <alignment vertical="center"/>
    </xf>
    <xf numFmtId="38" fontId="6" fillId="5" borderId="9" xfId="5" applyFont="1" applyFill="1" applyBorder="1" applyAlignment="1" applyProtection="1">
      <alignment vertical="center"/>
    </xf>
    <xf numFmtId="38" fontId="6" fillId="2" borderId="9" xfId="6" applyFont="1" applyFill="1" applyBorder="1" applyProtection="1">
      <alignment vertical="center"/>
    </xf>
    <xf numFmtId="38" fontId="6" fillId="3" borderId="11" xfId="6" applyFont="1" applyFill="1" applyBorder="1" applyProtection="1">
      <alignment vertical="center"/>
    </xf>
    <xf numFmtId="0" fontId="14" fillId="2" borderId="132" xfId="22" applyFont="1" applyFill="1" applyBorder="1" applyAlignment="1" applyProtection="1">
      <alignment horizontal="center" vertical="center"/>
    </xf>
    <xf numFmtId="0" fontId="14" fillId="2" borderId="132" xfId="22" applyFont="1" applyFill="1" applyBorder="1" applyAlignment="1" applyProtection="1">
      <alignment vertical="center" shrinkToFit="1"/>
    </xf>
    <xf numFmtId="38" fontId="14" fillId="2" borderId="132" xfId="5" applyFont="1" applyFill="1" applyBorder="1" applyAlignment="1" applyProtection="1">
      <alignment horizontal="right" vertical="center"/>
    </xf>
    <xf numFmtId="176" fontId="14" fillId="2" borderId="132" xfId="6" applyNumberFormat="1" applyFont="1" applyFill="1" applyBorder="1" applyProtection="1">
      <alignment vertical="center"/>
    </xf>
    <xf numFmtId="38" fontId="14" fillId="2" borderId="133" xfId="5" applyFont="1" applyFill="1" applyBorder="1" applyAlignment="1" applyProtection="1">
      <alignment vertical="center"/>
    </xf>
    <xf numFmtId="38" fontId="14" fillId="3" borderId="132" xfId="6" applyFont="1" applyFill="1" applyBorder="1" applyProtection="1">
      <alignment vertical="center"/>
    </xf>
    <xf numFmtId="38" fontId="25" fillId="2" borderId="132" xfId="6" applyFont="1" applyFill="1" applyBorder="1" applyProtection="1">
      <alignment vertical="center"/>
    </xf>
    <xf numFmtId="38" fontId="14" fillId="0" borderId="0" xfId="34" applyFont="1" applyFill="1" applyBorder="1" applyAlignment="1">
      <alignment vertical="center"/>
    </xf>
    <xf numFmtId="38" fontId="14" fillId="0" borderId="8" xfId="34" applyFont="1" applyFill="1" applyBorder="1" applyAlignment="1">
      <alignment horizontal="right" vertical="center"/>
    </xf>
    <xf numFmtId="177" fontId="14" fillId="0" borderId="0" xfId="35" applyNumberFormat="1" applyFont="1" applyFill="1" applyBorder="1">
      <alignment vertical="center"/>
    </xf>
    <xf numFmtId="180" fontId="14" fillId="0" borderId="0" xfId="34" applyNumberFormat="1" applyFont="1" applyFill="1">
      <alignment vertical="center"/>
    </xf>
    <xf numFmtId="38" fontId="14" fillId="0" borderId="4" xfId="34" applyFont="1" applyFill="1" applyBorder="1" applyAlignment="1">
      <alignment vertical="center"/>
    </xf>
    <xf numFmtId="38" fontId="14" fillId="0" borderId="134" xfId="34" applyFont="1" applyFill="1" applyBorder="1" applyAlignment="1" applyProtection="1">
      <alignment vertical="center" shrinkToFit="1"/>
      <protection locked="0"/>
    </xf>
    <xf numFmtId="38" fontId="14" fillId="0" borderId="135" xfId="34" applyFont="1" applyFill="1" applyBorder="1" applyAlignment="1" applyProtection="1">
      <alignment vertical="center" shrinkToFit="1"/>
      <protection locked="0"/>
    </xf>
    <xf numFmtId="38" fontId="47" fillId="0" borderId="0" xfId="34" applyFont="1" applyFill="1">
      <alignment vertical="center"/>
    </xf>
    <xf numFmtId="38" fontId="14" fillId="0" borderId="9" xfId="34" applyFont="1" applyFill="1" applyBorder="1" applyAlignment="1">
      <alignment vertical="center"/>
    </xf>
    <xf numFmtId="38" fontId="48" fillId="0" borderId="23" xfId="34" applyFont="1" applyFill="1" applyBorder="1" applyAlignment="1">
      <alignment horizontal="center" vertical="center" shrinkToFit="1"/>
    </xf>
    <xf numFmtId="38" fontId="14" fillId="0" borderId="4" xfId="34" applyFont="1" applyFill="1" applyBorder="1" applyAlignment="1">
      <alignment horizontal="center" vertical="top" wrapText="1"/>
    </xf>
    <xf numFmtId="38" fontId="14" fillId="0" borderId="79" xfId="34" applyFont="1" applyFill="1" applyBorder="1" applyAlignment="1">
      <alignment horizontal="center" vertical="top" wrapText="1"/>
    </xf>
    <xf numFmtId="38" fontId="14" fillId="0" borderId="8" xfId="34" applyFont="1" applyFill="1" applyBorder="1" applyAlignment="1">
      <alignment horizontal="center" vertical="top" wrapText="1"/>
    </xf>
    <xf numFmtId="38" fontId="14" fillId="0" borderId="5" xfId="34" applyFont="1" applyFill="1" applyBorder="1">
      <alignment vertical="center"/>
    </xf>
    <xf numFmtId="9" fontId="47" fillId="0" borderId="122" xfId="35" applyFont="1" applyFill="1" applyBorder="1" applyAlignment="1">
      <alignment vertical="center" shrinkToFit="1"/>
    </xf>
    <xf numFmtId="9" fontId="47" fillId="0" borderId="112" xfId="35" applyFont="1" applyFill="1" applyBorder="1" applyAlignment="1">
      <alignment vertical="center" shrinkToFit="1"/>
    </xf>
    <xf numFmtId="0" fontId="14" fillId="0" borderId="0" xfId="36" applyFont="1" applyFill="1" applyAlignment="1">
      <alignment horizontal="right" vertical="center"/>
    </xf>
    <xf numFmtId="0" fontId="14" fillId="0" borderId="0" xfId="36" applyFont="1" applyFill="1" applyAlignment="1">
      <alignment horizontal="left" vertical="center"/>
    </xf>
    <xf numFmtId="0" fontId="14" fillId="0" borderId="19" xfId="36" applyFont="1" applyFill="1" applyBorder="1" applyAlignment="1">
      <alignment horizontal="right" vertical="center"/>
    </xf>
    <xf numFmtId="0" fontId="14" fillId="0" borderId="19" xfId="36" applyFont="1" applyFill="1" applyBorder="1" applyAlignment="1">
      <alignment horizontal="center" vertical="center"/>
    </xf>
    <xf numFmtId="0" fontId="14" fillId="0" borderId="120" xfId="36" applyFont="1" applyFill="1" applyBorder="1">
      <alignment vertical="center"/>
    </xf>
    <xf numFmtId="0" fontId="14" fillId="0" borderId="120" xfId="36" applyFont="1" applyFill="1" applyBorder="1" applyAlignment="1">
      <alignment horizontal="center" vertical="top" wrapText="1"/>
    </xf>
    <xf numFmtId="0" fontId="14" fillId="0" borderId="120" xfId="36" applyFont="1" applyFill="1" applyBorder="1" applyAlignment="1">
      <alignment horizontal="center" vertical="center" wrapText="1"/>
    </xf>
    <xf numFmtId="0" fontId="14" fillId="0" borderId="8" xfId="36" applyFont="1" applyFill="1" applyBorder="1" applyAlignment="1">
      <alignment horizontal="left" vertical="center"/>
    </xf>
    <xf numFmtId="38" fontId="14" fillId="0" borderId="8" xfId="36" applyNumberFormat="1" applyFont="1" applyFill="1" applyBorder="1" applyAlignment="1">
      <alignment vertical="center" shrinkToFit="1"/>
    </xf>
    <xf numFmtId="0" fontId="14" fillId="0" borderId="0" xfId="36" applyFont="1" applyFill="1">
      <alignment vertical="center"/>
    </xf>
    <xf numFmtId="38" fontId="14" fillId="0" borderId="81" xfId="34" applyFont="1" applyFill="1" applyBorder="1" applyAlignment="1">
      <alignment horizontal="left" vertical="center"/>
    </xf>
    <xf numFmtId="38" fontId="14" fillId="0" borderId="87" xfId="34" applyFont="1" applyFill="1" applyBorder="1" applyAlignment="1">
      <alignment horizontal="center" vertical="center"/>
    </xf>
    <xf numFmtId="38" fontId="14" fillId="0" borderId="35" xfId="34" applyFont="1" applyFill="1" applyBorder="1" applyAlignment="1">
      <alignment horizontal="center" vertical="center"/>
    </xf>
    <xf numFmtId="38" fontId="14" fillId="0" borderId="180" xfId="34" applyFont="1" applyFill="1" applyBorder="1" applyAlignment="1">
      <alignment horizontal="left" vertical="center"/>
    </xf>
    <xf numFmtId="38" fontId="14" fillId="0" borderId="182" xfId="34" applyFont="1" applyFill="1" applyBorder="1" applyAlignment="1">
      <alignment horizontal="left" vertical="center"/>
    </xf>
    <xf numFmtId="38" fontId="14" fillId="0" borderId="183" xfId="34" applyFont="1" applyFill="1" applyBorder="1" applyAlignment="1" applyProtection="1">
      <alignment vertical="center" shrinkToFit="1"/>
      <protection locked="0"/>
    </xf>
    <xf numFmtId="38" fontId="14" fillId="0" borderId="184" xfId="34" applyFont="1" applyFill="1" applyBorder="1" applyAlignment="1" applyProtection="1">
      <alignment vertical="center" shrinkToFit="1"/>
      <protection locked="0"/>
    </xf>
    <xf numFmtId="38" fontId="14" fillId="0" borderId="185" xfId="34" applyFont="1" applyFill="1" applyBorder="1" applyAlignment="1" applyProtection="1">
      <alignment vertical="center" shrinkToFit="1"/>
      <protection locked="0"/>
    </xf>
    <xf numFmtId="38" fontId="14" fillId="0" borderId="106" xfId="34" applyFont="1" applyFill="1" applyBorder="1" applyAlignment="1">
      <alignment horizontal="center" vertical="top" wrapText="1"/>
    </xf>
    <xf numFmtId="38" fontId="6" fillId="0" borderId="12" xfId="39" applyFont="1" applyFill="1" applyBorder="1" applyAlignment="1">
      <alignment horizontal="right" shrinkToFit="1"/>
    </xf>
    <xf numFmtId="38" fontId="6" fillId="0" borderId="12" xfId="39" applyFont="1" applyFill="1" applyBorder="1" applyProtection="1">
      <protection locked="0"/>
    </xf>
    <xf numFmtId="38" fontId="24" fillId="0" borderId="12" xfId="39" applyFont="1" applyFill="1" applyBorder="1" applyAlignment="1">
      <alignment horizontal="right" shrinkToFit="1"/>
    </xf>
    <xf numFmtId="38" fontId="24" fillId="0" borderId="12" xfId="39" applyFont="1" applyFill="1" applyBorder="1" applyProtection="1">
      <protection locked="0"/>
    </xf>
    <xf numFmtId="0" fontId="6" fillId="0" borderId="8" xfId="0" applyFont="1" applyBorder="1" applyAlignment="1">
      <alignment horizontal="left"/>
    </xf>
    <xf numFmtId="38" fontId="6" fillId="0" borderId="8" xfId="39" applyFont="1" applyFill="1" applyBorder="1"/>
    <xf numFmtId="38" fontId="6" fillId="0" borderId="0" xfId="0" applyNumberFormat="1" applyFont="1"/>
    <xf numFmtId="38" fontId="6" fillId="0" borderId="1" xfId="39" applyFont="1" applyFill="1" applyBorder="1"/>
    <xf numFmtId="38" fontId="6" fillId="0" borderId="19" xfId="39" applyFont="1" applyFill="1" applyBorder="1" applyAlignment="1">
      <alignment horizontal="right" shrinkToFit="1"/>
    </xf>
    <xf numFmtId="38" fontId="6" fillId="0" borderId="11" xfId="39" applyFont="1" applyFill="1" applyBorder="1" applyAlignment="1">
      <alignment horizontal="right" shrinkToFit="1"/>
    </xf>
    <xf numFmtId="38" fontId="6" fillId="0" borderId="8" xfId="39" applyFont="1" applyFill="1" applyBorder="1" applyProtection="1">
      <protection locked="0"/>
    </xf>
    <xf numFmtId="38" fontId="6" fillId="0" borderId="8" xfId="39" applyFont="1" applyFill="1" applyBorder="1" applyAlignment="1">
      <alignment horizontal="right"/>
    </xf>
    <xf numFmtId="38" fontId="6" fillId="0" borderId="8" xfId="39" applyFont="1" applyFill="1" applyBorder="1" applyAlignment="1" applyProtection="1">
      <alignment horizontal="right" vertical="center"/>
      <protection locked="0"/>
    </xf>
    <xf numFmtId="38" fontId="6" fillId="0" borderId="12" xfId="39" applyFont="1" applyFill="1" applyBorder="1" applyAlignment="1">
      <alignment horizontal="center" shrinkToFit="1"/>
    </xf>
    <xf numFmtId="0" fontId="6" fillId="0" borderId="12" xfId="0" applyFont="1" applyBorder="1" applyAlignment="1">
      <alignment horizontal="center" shrinkToFit="1"/>
    </xf>
    <xf numFmtId="38" fontId="6" fillId="0" borderId="11" xfId="39" applyFont="1" applyFill="1" applyBorder="1" applyAlignment="1">
      <alignment horizontal="center" shrinkToFit="1"/>
    </xf>
    <xf numFmtId="3" fontId="6" fillId="0" borderId="14" xfId="39" applyNumberFormat="1" applyFont="1" applyFill="1" applyBorder="1" applyAlignment="1">
      <alignment horizontal="center"/>
    </xf>
    <xf numFmtId="0" fontId="26" fillId="0" borderId="0" xfId="0" applyFont="1" applyFill="1"/>
    <xf numFmtId="38" fontId="14" fillId="0" borderId="0" xfId="34" applyFont="1" applyFill="1" applyProtection="1">
      <alignment vertical="center"/>
      <protection locked="0"/>
    </xf>
    <xf numFmtId="38" fontId="47" fillId="0" borderId="0" xfId="34" applyFont="1" applyFill="1" applyProtection="1">
      <alignment vertical="center"/>
      <protection locked="0"/>
    </xf>
    <xf numFmtId="3" fontId="14" fillId="2" borderId="4" xfId="5" applyNumberFormat="1" applyFont="1" applyFill="1" applyBorder="1" applyAlignment="1">
      <alignment vertical="center"/>
    </xf>
    <xf numFmtId="38" fontId="24" fillId="2" borderId="0" xfId="5" applyFont="1" applyFill="1" applyAlignment="1" applyProtection="1">
      <alignment horizontal="center" vertical="top" wrapText="1"/>
    </xf>
    <xf numFmtId="38" fontId="6" fillId="2" borderId="49" xfId="5" applyFont="1" applyFill="1" applyBorder="1" applyAlignment="1" applyProtection="1">
      <alignment horizontal="center" vertical="top" wrapText="1"/>
    </xf>
    <xf numFmtId="38" fontId="6" fillId="2" borderId="50" xfId="5" applyFont="1" applyFill="1" applyBorder="1" applyAlignment="1" applyProtection="1">
      <alignment horizontal="center" vertical="center"/>
    </xf>
    <xf numFmtId="38" fontId="6" fillId="2" borderId="51" xfId="5" applyFont="1" applyFill="1" applyBorder="1" applyAlignment="1" applyProtection="1"/>
    <xf numFmtId="38" fontId="6" fillId="2" borderId="52" xfId="5" applyFont="1" applyFill="1" applyBorder="1" applyAlignment="1" applyProtection="1">
      <alignment vertical="center"/>
    </xf>
    <xf numFmtId="38" fontId="6" fillId="2" borderId="52" xfId="5" applyFont="1" applyFill="1" applyBorder="1" applyAlignment="1" applyProtection="1">
      <alignment horizontal="right" vertical="center"/>
    </xf>
    <xf numFmtId="38" fontId="6" fillId="2" borderId="50" xfId="5" applyFont="1" applyFill="1" applyBorder="1" applyAlignment="1" applyProtection="1">
      <alignment vertical="center"/>
    </xf>
    <xf numFmtId="38" fontId="6" fillId="2" borderId="0" xfId="5" applyFont="1" applyFill="1" applyBorder="1" applyAlignment="1">
      <alignment vertical="center"/>
    </xf>
    <xf numFmtId="38" fontId="6" fillId="2" borderId="25" xfId="5" applyFont="1" applyFill="1" applyBorder="1" applyAlignment="1" applyProtection="1">
      <alignment horizontal="center" vertical="top" wrapText="1"/>
    </xf>
    <xf numFmtId="38" fontId="6" fillId="2" borderId="27" xfId="5" applyFont="1" applyFill="1" applyBorder="1" applyAlignment="1" applyProtection="1">
      <alignment horizontal="center" vertical="center"/>
    </xf>
    <xf numFmtId="38" fontId="6" fillId="2" borderId="36" xfId="5" applyFont="1" applyFill="1" applyBorder="1" applyAlignment="1" applyProtection="1">
      <alignment vertical="center"/>
    </xf>
    <xf numFmtId="38" fontId="6" fillId="2" borderId="36" xfId="5" applyFont="1" applyFill="1" applyBorder="1" applyAlignment="1" applyProtection="1">
      <alignment horizontal="right" vertical="center"/>
    </xf>
    <xf numFmtId="38" fontId="6" fillId="2" borderId="27" xfId="5" applyFont="1" applyFill="1" applyBorder="1" applyAlignment="1" applyProtection="1">
      <alignment vertical="center"/>
    </xf>
    <xf numFmtId="38" fontId="6" fillId="2" borderId="0" xfId="5" applyFont="1" applyFill="1" applyBorder="1" applyAlignment="1"/>
    <xf numFmtId="38" fontId="14" fillId="0" borderId="181" xfId="34" applyFont="1" applyFill="1" applyBorder="1" applyAlignment="1" applyProtection="1">
      <alignment vertical="center" shrinkToFit="1"/>
    </xf>
    <xf numFmtId="38" fontId="14" fillId="0" borderId="186" xfId="34" applyFont="1" applyFill="1" applyBorder="1" applyAlignment="1" applyProtection="1">
      <alignment vertical="center" shrinkToFit="1"/>
    </xf>
    <xf numFmtId="38" fontId="26" fillId="3" borderId="8" xfId="5" applyFont="1" applyFill="1" applyBorder="1" applyAlignment="1" applyProtection="1">
      <alignment horizontal="center" vertical="center"/>
      <protection locked="0"/>
    </xf>
    <xf numFmtId="38" fontId="35" fillId="4" borderId="106" xfId="10" applyFont="1" applyFill="1" applyBorder="1" applyAlignment="1">
      <alignment horizontal="right" vertical="center"/>
    </xf>
    <xf numFmtId="38" fontId="35" fillId="4" borderId="114" xfId="10" applyFont="1" applyFill="1" applyBorder="1" applyAlignment="1">
      <alignment horizontal="right" vertical="center"/>
    </xf>
    <xf numFmtId="0" fontId="34" fillId="4" borderId="37" xfId="22" applyFont="1" applyFill="1" applyBorder="1" applyAlignment="1">
      <alignment horizontal="left" vertical="center"/>
    </xf>
    <xf numFmtId="0" fontId="34" fillId="4" borderId="2" xfId="22" applyFont="1" applyFill="1" applyBorder="1" applyAlignment="1">
      <alignment horizontal="left" vertical="center"/>
    </xf>
    <xf numFmtId="0" fontId="34" fillId="4" borderId="40" xfId="22" applyFont="1" applyFill="1" applyBorder="1" applyAlignment="1">
      <alignment horizontal="left" vertical="center"/>
    </xf>
    <xf numFmtId="0" fontId="34" fillId="4" borderId="95" xfId="22" applyFont="1" applyFill="1" applyBorder="1" applyAlignment="1">
      <alignment horizontal="left" vertical="center"/>
    </xf>
    <xf numFmtId="0" fontId="38" fillId="0" borderId="0" xfId="0" applyFont="1" applyAlignment="1">
      <alignment horizontal="left" vertical="center"/>
    </xf>
    <xf numFmtId="38" fontId="9" fillId="0" borderId="0" xfId="39" applyFont="1" applyFill="1" applyAlignment="1">
      <alignment vertical="top" shrinkToFit="1"/>
    </xf>
    <xf numFmtId="0" fontId="9" fillId="0" borderId="0" xfId="0" applyFont="1" applyAlignment="1">
      <alignment vertical="top" shrinkToFit="1"/>
    </xf>
    <xf numFmtId="38" fontId="9" fillId="0" borderId="19" xfId="28" applyFont="1" applyFill="1" applyBorder="1" applyAlignment="1">
      <alignment horizontal="center" vertical="top" wrapText="1"/>
    </xf>
    <xf numFmtId="38" fontId="9" fillId="0" borderId="12" xfId="28" applyFont="1" applyFill="1" applyBorder="1" applyAlignment="1">
      <alignment horizontal="center" vertical="top" wrapText="1"/>
    </xf>
    <xf numFmtId="38" fontId="9" fillId="0" borderId="11" xfId="28" applyFont="1" applyFill="1" applyBorder="1" applyAlignment="1">
      <alignment horizontal="center" vertical="top" wrapText="1"/>
    </xf>
    <xf numFmtId="38" fontId="9" fillId="0" borderId="19" xfId="39" applyFont="1" applyFill="1" applyBorder="1" applyAlignment="1">
      <alignment horizontal="center" vertical="top" wrapText="1"/>
    </xf>
    <xf numFmtId="38" fontId="9" fillId="0" borderId="12" xfId="39" applyFont="1" applyFill="1" applyBorder="1" applyAlignment="1">
      <alignment horizontal="center" vertical="top" wrapText="1"/>
    </xf>
    <xf numFmtId="38" fontId="9" fillId="0" borderId="11" xfId="39" applyFont="1" applyFill="1" applyBorder="1" applyAlignment="1">
      <alignment horizontal="center" vertical="top" wrapText="1"/>
    </xf>
    <xf numFmtId="38" fontId="6" fillId="0" borderId="4" xfId="39" applyFont="1" applyFill="1" applyBorder="1" applyAlignment="1">
      <alignment horizontal="left" vertical="top"/>
    </xf>
    <xf numFmtId="38" fontId="6" fillId="0" borderId="3" xfId="39" applyFont="1" applyFill="1" applyBorder="1" applyAlignment="1">
      <alignment horizontal="left" vertical="top"/>
    </xf>
    <xf numFmtId="38" fontId="6" fillId="0" borderId="17" xfId="39" applyFont="1" applyFill="1" applyBorder="1" applyAlignment="1">
      <alignment horizontal="left" vertical="top"/>
    </xf>
    <xf numFmtId="38" fontId="6" fillId="0" borderId="2" xfId="39" applyFont="1" applyFill="1" applyBorder="1" applyAlignment="1">
      <alignment horizontal="left" vertical="top"/>
    </xf>
    <xf numFmtId="38" fontId="6" fillId="0" borderId="9" xfId="39" applyFont="1" applyFill="1" applyBorder="1" applyAlignment="1">
      <alignment horizontal="left" vertical="top"/>
    </xf>
    <xf numFmtId="38" fontId="6" fillId="0" borderId="10" xfId="39" applyFont="1" applyFill="1" applyBorder="1" applyAlignment="1">
      <alignment horizontal="left" vertical="top"/>
    </xf>
    <xf numFmtId="38" fontId="9" fillId="0" borderId="12" xfId="39" applyFont="1" applyFill="1" applyBorder="1" applyAlignment="1">
      <alignment horizontal="center" vertical="top"/>
    </xf>
    <xf numFmtId="38" fontId="9" fillId="0" borderId="11" xfId="39" applyFont="1" applyFill="1" applyBorder="1" applyAlignment="1">
      <alignment horizontal="center" vertical="top"/>
    </xf>
    <xf numFmtId="0" fontId="23" fillId="2" borderId="44" xfId="36" applyFont="1" applyFill="1" applyBorder="1" applyAlignment="1">
      <alignment horizontal="center" vertical="center"/>
    </xf>
    <xf numFmtId="0" fontId="23" fillId="2" borderId="45" xfId="36" applyFont="1" applyFill="1" applyBorder="1" applyAlignment="1">
      <alignment horizontal="center" vertical="center"/>
    </xf>
    <xf numFmtId="0" fontId="23" fillId="2" borderId="20" xfId="36" applyFont="1" applyFill="1" applyBorder="1" applyAlignment="1">
      <alignment horizontal="center" vertical="center"/>
    </xf>
    <xf numFmtId="0" fontId="23" fillId="2" borderId="22" xfId="36" applyFont="1" applyFill="1" applyBorder="1" applyAlignment="1">
      <alignment horizontal="center" vertical="center"/>
    </xf>
    <xf numFmtId="0" fontId="23" fillId="2" borderId="108" xfId="36" applyFont="1" applyFill="1" applyBorder="1" applyAlignment="1">
      <alignment horizontal="center" vertical="center"/>
    </xf>
    <xf numFmtId="0" fontId="23" fillId="2" borderId="33" xfId="36" applyFont="1" applyFill="1" applyBorder="1" applyAlignment="1">
      <alignment horizontal="center" vertical="center"/>
    </xf>
    <xf numFmtId="0" fontId="23" fillId="2" borderId="37" xfId="36" applyFont="1" applyFill="1" applyBorder="1" applyAlignment="1">
      <alignment horizontal="center" vertical="center"/>
    </xf>
    <xf numFmtId="0" fontId="23" fillId="2" borderId="20" xfId="36" applyFont="1" applyFill="1" applyBorder="1" applyAlignment="1">
      <alignment horizontal="center" vertical="center" wrapText="1"/>
    </xf>
    <xf numFmtId="0" fontId="23" fillId="2" borderId="21" xfId="36" applyFont="1" applyFill="1" applyBorder="1" applyAlignment="1">
      <alignment horizontal="center" vertical="center" wrapText="1"/>
    </xf>
    <xf numFmtId="0" fontId="23" fillId="2" borderId="113" xfId="36" applyFont="1" applyFill="1" applyBorder="1" applyAlignment="1">
      <alignment horizontal="center" vertical="center" wrapText="1"/>
    </xf>
    <xf numFmtId="0" fontId="23" fillId="2" borderId="85" xfId="36" applyFont="1" applyFill="1" applyBorder="1" applyAlignment="1">
      <alignment horizontal="center" vertical="center"/>
    </xf>
    <xf numFmtId="0" fontId="23" fillId="2" borderId="21" xfId="36" applyFont="1" applyFill="1" applyBorder="1" applyAlignment="1">
      <alignment horizontal="center" vertical="center"/>
    </xf>
    <xf numFmtId="0" fontId="23" fillId="2" borderId="105" xfId="36" applyFont="1" applyFill="1" applyBorder="1" applyAlignment="1">
      <alignment horizontal="center" vertical="center" textRotation="255"/>
    </xf>
    <xf numFmtId="0" fontId="23" fillId="2" borderId="107" xfId="36" applyFont="1" applyFill="1" applyBorder="1" applyAlignment="1">
      <alignment horizontal="center" vertical="center" textRotation="255"/>
    </xf>
    <xf numFmtId="0" fontId="23" fillId="2" borderId="110" xfId="36" applyFont="1" applyFill="1" applyBorder="1" applyAlignment="1">
      <alignment horizontal="center" vertical="center" textRotation="255"/>
    </xf>
    <xf numFmtId="0" fontId="23" fillId="2" borderId="113" xfId="36" applyFont="1" applyFill="1" applyBorder="1" applyAlignment="1">
      <alignment horizontal="center" vertical="center"/>
    </xf>
    <xf numFmtId="0" fontId="23" fillId="2" borderId="76" xfId="36" applyFont="1" applyFill="1" applyBorder="1" applyAlignment="1">
      <alignment horizontal="center" vertical="center"/>
    </xf>
    <xf numFmtId="0" fontId="23" fillId="2" borderId="69" xfId="36" applyFont="1" applyFill="1" applyBorder="1" applyAlignment="1">
      <alignment horizontal="center" vertical="center"/>
    </xf>
    <xf numFmtId="0" fontId="23" fillId="2" borderId="75" xfId="36" applyFont="1" applyFill="1" applyBorder="1" applyAlignment="1">
      <alignment horizontal="center" vertical="center"/>
    </xf>
    <xf numFmtId="38" fontId="23" fillId="2" borderId="5" xfId="34" applyFont="1" applyFill="1" applyBorder="1" applyAlignment="1">
      <alignment horizontal="center" vertical="center"/>
    </xf>
    <xf numFmtId="38" fontId="23" fillId="2" borderId="7" xfId="34" applyFont="1" applyFill="1" applyBorder="1" applyAlignment="1">
      <alignment horizontal="center" vertical="center"/>
    </xf>
    <xf numFmtId="38" fontId="23" fillId="2" borderId="95" xfId="36" applyNumberFormat="1" applyFont="1" applyFill="1" applyBorder="1" applyAlignment="1">
      <alignment horizontal="center" vertical="center"/>
    </xf>
    <xf numFmtId="38" fontId="23" fillId="2" borderId="80" xfId="36" applyNumberFormat="1" applyFont="1" applyFill="1" applyBorder="1" applyAlignment="1">
      <alignment horizontal="center" vertical="center"/>
    </xf>
    <xf numFmtId="180" fontId="23" fillId="2" borderId="19" xfId="34" applyNumberFormat="1" applyFont="1" applyFill="1" applyBorder="1" applyAlignment="1">
      <alignment horizontal="right" vertical="center"/>
    </xf>
    <xf numFmtId="180" fontId="23" fillId="2" borderId="66" xfId="34" applyNumberFormat="1" applyFont="1" applyFill="1" applyBorder="1" applyAlignment="1">
      <alignment horizontal="right" vertical="center"/>
    </xf>
    <xf numFmtId="180" fontId="23" fillId="2" borderId="19" xfId="34" applyNumberFormat="1" applyFont="1" applyFill="1" applyBorder="1" applyAlignment="1">
      <alignment horizontal="center" vertical="center"/>
    </xf>
    <xf numFmtId="180" fontId="23" fillId="2" borderId="66" xfId="34" applyNumberFormat="1" applyFont="1" applyFill="1" applyBorder="1" applyAlignment="1">
      <alignment horizontal="center" vertical="center"/>
    </xf>
    <xf numFmtId="180" fontId="23" fillId="2" borderId="105" xfId="34" applyNumberFormat="1" applyFont="1" applyFill="1" applyBorder="1" applyAlignment="1">
      <alignment horizontal="right" vertical="center"/>
    </xf>
    <xf numFmtId="180" fontId="23" fillId="2" borderId="114" xfId="34" applyNumberFormat="1" applyFont="1" applyFill="1" applyBorder="1" applyAlignment="1">
      <alignment horizontal="right" vertical="center"/>
    </xf>
    <xf numFmtId="0" fontId="23" fillId="2" borderId="19" xfId="36" applyFont="1" applyFill="1" applyBorder="1" applyAlignment="1">
      <alignment horizontal="left" vertical="center" shrinkToFit="1"/>
    </xf>
    <xf numFmtId="0" fontId="23" fillId="2" borderId="66" xfId="36" applyFont="1" applyFill="1" applyBorder="1" applyAlignment="1">
      <alignment horizontal="left" vertical="center" shrinkToFit="1"/>
    </xf>
    <xf numFmtId="38" fontId="23" fillId="2" borderId="28" xfId="36" applyNumberFormat="1" applyFont="1" applyFill="1" applyBorder="1" applyAlignment="1">
      <alignment horizontal="center" vertical="center"/>
    </xf>
    <xf numFmtId="176" fontId="6" fillId="2" borderId="3" xfId="6" applyNumberFormat="1" applyFont="1" applyFill="1" applyBorder="1" applyAlignment="1" applyProtection="1">
      <alignment horizontal="center" vertical="top" wrapText="1"/>
    </xf>
    <xf numFmtId="176" fontId="6" fillId="2" borderId="2" xfId="6" applyNumberFormat="1" applyFont="1" applyFill="1" applyBorder="1" applyAlignment="1" applyProtection="1">
      <alignment horizontal="center" vertical="top" wrapText="1"/>
    </xf>
    <xf numFmtId="38" fontId="14" fillId="3" borderId="4" xfId="6" applyFont="1" applyFill="1" applyBorder="1" applyAlignment="1" applyProtection="1">
      <alignment horizontal="center" vertical="top" wrapText="1"/>
    </xf>
    <xf numFmtId="38" fontId="14" fillId="3" borderId="13" xfId="6" applyFont="1" applyFill="1" applyBorder="1" applyAlignment="1" applyProtection="1">
      <alignment horizontal="center" vertical="top" wrapText="1"/>
    </xf>
    <xf numFmtId="38" fontId="14" fillId="3" borderId="3" xfId="6" applyFont="1" applyFill="1" applyBorder="1" applyAlignment="1" applyProtection="1">
      <alignment horizontal="center" vertical="top" wrapText="1"/>
    </xf>
    <xf numFmtId="38" fontId="14" fillId="3" borderId="17" xfId="6" applyFont="1" applyFill="1" applyBorder="1" applyAlignment="1" applyProtection="1">
      <alignment horizontal="center" vertical="top" wrapText="1"/>
    </xf>
    <xf numFmtId="38" fontId="14" fillId="3" borderId="0" xfId="6" applyFont="1" applyFill="1" applyBorder="1" applyAlignment="1" applyProtection="1">
      <alignment horizontal="center" vertical="top" wrapText="1"/>
    </xf>
    <xf numFmtId="38" fontId="14" fillId="3" borderId="2" xfId="6" applyFont="1" applyFill="1" applyBorder="1" applyAlignment="1" applyProtection="1">
      <alignment horizontal="center" vertical="top" wrapText="1"/>
    </xf>
    <xf numFmtId="38" fontId="25" fillId="2" borderId="4" xfId="6" applyFont="1" applyFill="1" applyBorder="1" applyAlignment="1" applyProtection="1">
      <alignment horizontal="center" vertical="top" wrapText="1"/>
    </xf>
    <xf numFmtId="38" fontId="25" fillId="2" borderId="13" xfId="6" applyFont="1" applyFill="1" applyBorder="1" applyAlignment="1" applyProtection="1">
      <alignment horizontal="center" vertical="top" wrapText="1"/>
    </xf>
    <xf numFmtId="38" fontId="25" fillId="2" borderId="3" xfId="6" applyFont="1" applyFill="1" applyBorder="1" applyAlignment="1" applyProtection="1">
      <alignment horizontal="center" vertical="top" wrapText="1"/>
    </xf>
    <xf numFmtId="38" fontId="25" fillId="2" borderId="9" xfId="6" applyFont="1" applyFill="1" applyBorder="1" applyAlignment="1" applyProtection="1">
      <alignment horizontal="center" vertical="top" wrapText="1"/>
    </xf>
    <xf numFmtId="38" fontId="25" fillId="2" borderId="1" xfId="6" applyFont="1" applyFill="1" applyBorder="1" applyAlignment="1" applyProtection="1">
      <alignment horizontal="center" vertical="top" wrapText="1"/>
    </xf>
    <xf numFmtId="38" fontId="25" fillId="2" borderId="10" xfId="6" applyFont="1" applyFill="1" applyBorder="1" applyAlignment="1" applyProtection="1">
      <alignment horizontal="center" vertical="top" wrapText="1"/>
    </xf>
    <xf numFmtId="0" fontId="40" fillId="2" borderId="4" xfId="22" applyFont="1" applyFill="1" applyBorder="1" applyAlignment="1" applyProtection="1">
      <alignment horizontal="left" vertical="top"/>
    </xf>
    <xf numFmtId="0" fontId="40" fillId="2" borderId="3" xfId="22" applyFont="1" applyFill="1" applyBorder="1" applyAlignment="1" applyProtection="1">
      <alignment horizontal="left" vertical="top"/>
    </xf>
    <xf numFmtId="0" fontId="40" fillId="2" borderId="17" xfId="22" applyFont="1" applyFill="1" applyBorder="1" applyAlignment="1" applyProtection="1">
      <alignment horizontal="left" vertical="top"/>
    </xf>
    <xf numFmtId="0" fontId="40" fillId="2" borderId="2" xfId="22" applyFont="1" applyFill="1" applyBorder="1" applyAlignment="1" applyProtection="1">
      <alignment horizontal="left" vertical="top"/>
    </xf>
    <xf numFmtId="0" fontId="40" fillId="2" borderId="9" xfId="22" applyFont="1" applyFill="1" applyBorder="1" applyAlignment="1" applyProtection="1">
      <alignment horizontal="left" vertical="top"/>
    </xf>
    <xf numFmtId="0" fontId="40" fillId="2" borderId="10" xfId="22" applyFont="1" applyFill="1" applyBorder="1" applyAlignment="1" applyProtection="1">
      <alignment horizontal="left" vertical="top"/>
    </xf>
    <xf numFmtId="0" fontId="6" fillId="2" borderId="4" xfId="22" applyFont="1" applyFill="1" applyBorder="1" applyAlignment="1">
      <alignment horizontal="left" vertical="top" wrapText="1"/>
    </xf>
    <xf numFmtId="0" fontId="6" fillId="2" borderId="3" xfId="22" applyFont="1" applyFill="1" applyBorder="1" applyAlignment="1">
      <alignment horizontal="left" vertical="top" wrapText="1"/>
    </xf>
    <xf numFmtId="0" fontId="6" fillId="2" borderId="9" xfId="22" applyFont="1" applyFill="1" applyBorder="1" applyAlignment="1">
      <alignment horizontal="left" vertical="top" wrapText="1"/>
    </xf>
    <xf numFmtId="0" fontId="6" fillId="2" borderId="10" xfId="22" applyFont="1" applyFill="1" applyBorder="1" applyAlignment="1">
      <alignment horizontal="left" vertical="top" wrapText="1"/>
    </xf>
    <xf numFmtId="38" fontId="6" fillId="2" borderId="4" xfId="6" applyFont="1" applyFill="1" applyBorder="1" applyAlignment="1" applyProtection="1">
      <alignment horizontal="center" vertical="top" wrapText="1"/>
    </xf>
    <xf numFmtId="38" fontId="6" fillId="2" borderId="17" xfId="6" applyFont="1" applyFill="1" applyBorder="1" applyAlignment="1" applyProtection="1">
      <alignment horizontal="center" vertical="top" wrapText="1"/>
    </xf>
    <xf numFmtId="38" fontId="6" fillId="5" borderId="12" xfId="5" applyFont="1" applyFill="1" applyBorder="1" applyAlignment="1" applyProtection="1">
      <alignment horizontal="center" vertical="top" wrapText="1"/>
    </xf>
    <xf numFmtId="179" fontId="6" fillId="2" borderId="5" xfId="22" applyNumberFormat="1" applyFont="1" applyFill="1" applyBorder="1" applyAlignment="1" applyProtection="1">
      <alignment horizontal="center" vertical="center" wrapText="1"/>
    </xf>
    <xf numFmtId="179" fontId="6" fillId="2" borderId="6" xfId="22" applyNumberFormat="1" applyFont="1" applyFill="1" applyBorder="1" applyAlignment="1" applyProtection="1">
      <alignment horizontal="center" vertical="center" wrapText="1"/>
    </xf>
    <xf numFmtId="38" fontId="6" fillId="2" borderId="5" xfId="6" applyFont="1" applyFill="1" applyBorder="1" applyAlignment="1" applyProtection="1">
      <alignment horizontal="center" vertical="center" wrapText="1"/>
    </xf>
    <xf numFmtId="38" fontId="6" fillId="2" borderId="6" xfId="6" applyFont="1" applyFill="1" applyBorder="1" applyAlignment="1" applyProtection="1">
      <alignment horizontal="center" vertical="center" wrapText="1"/>
    </xf>
    <xf numFmtId="38" fontId="6" fillId="2" borderId="7" xfId="6" applyFont="1" applyFill="1" applyBorder="1" applyAlignment="1" applyProtection="1">
      <alignment horizontal="center" vertical="center" wrapText="1"/>
    </xf>
    <xf numFmtId="38" fontId="6" fillId="2" borderId="5" xfId="6" applyFont="1" applyFill="1" applyBorder="1" applyAlignment="1" applyProtection="1">
      <alignment horizontal="center" vertical="top"/>
    </xf>
    <xf numFmtId="38" fontId="6" fillId="2" borderId="7" xfId="6" applyFont="1" applyFill="1" applyBorder="1" applyAlignment="1" applyProtection="1">
      <alignment horizontal="center" vertical="top"/>
    </xf>
    <xf numFmtId="176" fontId="6" fillId="2" borderId="7" xfId="22" applyNumberFormat="1" applyFont="1" applyFill="1" applyBorder="1" applyAlignment="1" applyProtection="1">
      <alignment horizontal="center" vertical="top" wrapText="1"/>
    </xf>
    <xf numFmtId="176" fontId="6" fillId="2" borderId="8" xfId="22" applyNumberFormat="1" applyFont="1" applyFill="1" applyBorder="1" applyAlignment="1" applyProtection="1">
      <alignment horizontal="center" vertical="top" wrapText="1"/>
    </xf>
    <xf numFmtId="176" fontId="6" fillId="2" borderId="19" xfId="22" applyNumberFormat="1" applyFont="1" applyFill="1" applyBorder="1" applyAlignment="1" applyProtection="1">
      <alignment horizontal="center" vertical="top" wrapText="1"/>
    </xf>
    <xf numFmtId="176" fontId="6" fillId="2" borderId="4" xfId="6" applyNumberFormat="1" applyFont="1" applyFill="1" applyBorder="1" applyAlignment="1" applyProtection="1">
      <alignment horizontal="center" vertical="top" wrapText="1"/>
    </xf>
    <xf numFmtId="176" fontId="6" fillId="2" borderId="9" xfId="6" applyNumberFormat="1" applyFont="1" applyFill="1" applyBorder="1" applyAlignment="1" applyProtection="1">
      <alignment horizontal="center" vertical="top" wrapText="1"/>
    </xf>
    <xf numFmtId="176" fontId="6" fillId="2" borderId="10" xfId="6" applyNumberFormat="1" applyFont="1" applyFill="1" applyBorder="1" applyAlignment="1" applyProtection="1">
      <alignment horizontal="center" vertical="top" wrapText="1"/>
    </xf>
    <xf numFmtId="176" fontId="6" fillId="2" borderId="17" xfId="6" applyNumberFormat="1" applyFont="1" applyFill="1" applyBorder="1" applyAlignment="1" applyProtection="1">
      <alignment horizontal="center" vertical="top" wrapText="1"/>
    </xf>
    <xf numFmtId="38" fontId="6" fillId="2" borderId="13" xfId="5" applyFont="1" applyFill="1" applyBorder="1" applyAlignment="1" applyProtection="1">
      <alignment horizontal="center" vertical="top" wrapText="1"/>
    </xf>
    <xf numFmtId="38" fontId="6" fillId="2" borderId="1" xfId="5" applyFont="1" applyFill="1" applyBorder="1" applyAlignment="1" applyProtection="1">
      <alignment horizontal="center" vertical="top" wrapText="1"/>
    </xf>
    <xf numFmtId="38" fontId="6" fillId="2" borderId="4" xfId="6" applyFont="1" applyFill="1" applyBorder="1" applyAlignment="1" applyProtection="1">
      <alignment horizontal="center" vertical="top"/>
    </xf>
    <xf numFmtId="38" fontId="6" fillId="2" borderId="13" xfId="6" applyFont="1" applyFill="1" applyBorder="1" applyAlignment="1" applyProtection="1">
      <alignment horizontal="center" vertical="top"/>
    </xf>
    <xf numFmtId="38" fontId="6" fillId="2" borderId="3" xfId="6" applyFont="1" applyFill="1" applyBorder="1" applyAlignment="1" applyProtection="1">
      <alignment horizontal="center" vertical="top"/>
    </xf>
    <xf numFmtId="38" fontId="6" fillId="5" borderId="4" xfId="5" applyFont="1" applyFill="1" applyBorder="1" applyAlignment="1" applyProtection="1">
      <alignment horizontal="center" vertical="top" wrapText="1"/>
    </xf>
    <xf numFmtId="38" fontId="6" fillId="5" borderId="17" xfId="5" applyFont="1" applyFill="1" applyBorder="1" applyAlignment="1" applyProtection="1">
      <alignment horizontal="center" vertical="top"/>
    </xf>
    <xf numFmtId="176" fontId="6" fillId="5" borderId="19" xfId="6" applyNumberFormat="1" applyFont="1" applyFill="1" applyBorder="1" applyAlignment="1" applyProtection="1">
      <alignment horizontal="center" vertical="top" wrapText="1"/>
    </xf>
    <xf numFmtId="176" fontId="6" fillId="5" borderId="12" xfId="6" applyNumberFormat="1" applyFont="1" applyFill="1" applyBorder="1" applyAlignment="1" applyProtection="1">
      <alignment horizontal="center" vertical="top" wrapText="1"/>
    </xf>
    <xf numFmtId="176" fontId="6" fillId="2" borderId="124" xfId="6" applyNumberFormat="1" applyFont="1" applyFill="1" applyBorder="1" applyAlignment="1" applyProtection="1">
      <alignment horizontal="center" vertical="top" wrapText="1"/>
    </xf>
    <xf numFmtId="176" fontId="6" fillId="2" borderId="49" xfId="6" applyNumberFormat="1" applyFont="1" applyFill="1" applyBorder="1" applyAlignment="1" applyProtection="1">
      <alignment horizontal="center" vertical="top" wrapText="1"/>
    </xf>
    <xf numFmtId="176" fontId="6" fillId="2" borderId="127" xfId="6" applyNumberFormat="1" applyFont="1" applyFill="1" applyBorder="1" applyAlignment="1" applyProtection="1">
      <alignment horizontal="center" vertical="top" wrapText="1"/>
    </xf>
    <xf numFmtId="176" fontId="6" fillId="2" borderId="52" xfId="6" applyNumberFormat="1" applyFont="1" applyFill="1" applyBorder="1" applyAlignment="1" applyProtection="1">
      <alignment horizontal="center" vertical="top" wrapText="1"/>
    </xf>
    <xf numFmtId="176" fontId="6" fillId="2" borderId="25" xfId="6" applyNumberFormat="1" applyFont="1" applyFill="1" applyBorder="1" applyAlignment="1" applyProtection="1">
      <alignment horizontal="center" vertical="top" wrapText="1"/>
    </xf>
    <xf numFmtId="176" fontId="6" fillId="2" borderId="36" xfId="6" applyNumberFormat="1" applyFont="1" applyFill="1" applyBorder="1" applyAlignment="1" applyProtection="1">
      <alignment horizontal="center" vertical="top" wrapText="1"/>
    </xf>
    <xf numFmtId="176" fontId="6" fillId="2" borderId="5" xfId="6" applyNumberFormat="1" applyFont="1" applyFill="1" applyBorder="1" applyAlignment="1" applyProtection="1">
      <alignment horizontal="center" vertical="top" wrapText="1"/>
    </xf>
    <xf numFmtId="176" fontId="6" fillId="2" borderId="7" xfId="6" applyNumberFormat="1" applyFont="1" applyFill="1" applyBorder="1" applyAlignment="1" applyProtection="1">
      <alignment horizontal="center" vertical="top" wrapText="1"/>
    </xf>
    <xf numFmtId="0" fontId="14" fillId="2" borderId="4" xfId="29" applyFont="1" applyFill="1" applyBorder="1" applyAlignment="1">
      <alignment horizontal="center"/>
    </xf>
    <xf numFmtId="0" fontId="14" fillId="2" borderId="3" xfId="29" applyFont="1" applyFill="1" applyBorder="1" applyAlignment="1">
      <alignment horizontal="center"/>
    </xf>
    <xf numFmtId="3" fontId="14" fillId="2" borderId="134" xfId="29" applyNumberFormat="1" applyFont="1" applyFill="1" applyBorder="1" applyAlignment="1">
      <alignment horizontal="center"/>
    </xf>
    <xf numFmtId="3" fontId="14" fillId="2" borderId="137" xfId="29" applyNumberFormat="1" applyFont="1" applyFill="1" applyBorder="1" applyAlignment="1">
      <alignment horizontal="center"/>
    </xf>
    <xf numFmtId="3" fontId="14" fillId="2" borderId="138" xfId="29" applyNumberFormat="1" applyFont="1" applyFill="1" applyBorder="1" applyAlignment="1">
      <alignment horizontal="center"/>
    </xf>
    <xf numFmtId="0" fontId="6" fillId="0" borderId="5" xfId="20" applyFont="1" applyBorder="1" applyAlignment="1">
      <alignment horizontal="center"/>
    </xf>
    <xf numFmtId="0" fontId="6" fillId="0" borderId="7" xfId="20" applyFont="1" applyBorder="1" applyAlignment="1">
      <alignment horizontal="center"/>
    </xf>
    <xf numFmtId="38" fontId="6" fillId="0" borderId="5" xfId="5" applyFont="1" applyFill="1" applyBorder="1" applyAlignment="1">
      <alignment horizontal="center"/>
    </xf>
    <xf numFmtId="38" fontId="6" fillId="0" borderId="7" xfId="5" applyFont="1" applyFill="1" applyBorder="1" applyAlignment="1">
      <alignment horizontal="center"/>
    </xf>
    <xf numFmtId="0" fontId="6" fillId="0" borderId="5" xfId="0" applyFont="1" applyBorder="1" applyAlignment="1">
      <alignment horizontal="center"/>
    </xf>
    <xf numFmtId="0" fontId="6" fillId="0" borderId="7" xfId="0" applyFont="1" applyBorder="1" applyAlignment="1">
      <alignment horizontal="center"/>
    </xf>
    <xf numFmtId="38" fontId="6" fillId="0" borderId="5" xfId="28" applyFont="1" applyFill="1" applyBorder="1" applyAlignment="1">
      <alignment horizontal="center"/>
    </xf>
    <xf numFmtId="38" fontId="6" fillId="0" borderId="7" xfId="28" applyFont="1" applyFill="1" applyBorder="1" applyAlignment="1">
      <alignment horizontal="center"/>
    </xf>
  </cellXfs>
  <cellStyles count="51">
    <cellStyle name="パーセント" xfId="1" builtinId="5"/>
    <cellStyle name="パーセント 2" xfId="2"/>
    <cellStyle name="パーセント 2 2" xfId="3"/>
    <cellStyle name="パーセント 2 3" xfId="4"/>
    <cellStyle name="パーセント 2 4" xfId="32"/>
    <cellStyle name="パーセント 3" xfId="35"/>
    <cellStyle name="ハイパーリンク 2" xfId="38"/>
    <cellStyle name="桁区切り" xfId="5" builtinId="6"/>
    <cellStyle name="桁区切り 19 2 2" xfId="6"/>
    <cellStyle name="桁区切り 2" xfId="7"/>
    <cellStyle name="桁区切り 2 2" xfId="8"/>
    <cellStyle name="桁区切り 2 2 2" xfId="9"/>
    <cellStyle name="桁区切り 2 3" xfId="10"/>
    <cellStyle name="桁区切り 2 4" xfId="28"/>
    <cellStyle name="桁区切り 2 4 2" xfId="11"/>
    <cellStyle name="桁区切り 2 4 2 2" xfId="39"/>
    <cellStyle name="桁区切り 2 4 2 3" xfId="45"/>
    <cellStyle name="桁区切り 2 5" xfId="34"/>
    <cellStyle name="桁区切り 22" xfId="12"/>
    <cellStyle name="桁区切り 3" xfId="13"/>
    <cellStyle name="桁区切り 3 2" xfId="14"/>
    <cellStyle name="桁区切り 3 2 2" xfId="40"/>
    <cellStyle name="桁区切り 3 2 3" xfId="46"/>
    <cellStyle name="桁区切り 4" xfId="15"/>
    <cellStyle name="桁区切り 5" xfId="30"/>
    <cellStyle name="桁区切り 5 2" xfId="43"/>
    <cellStyle name="桁区切り 5 3" xfId="49"/>
    <cellStyle name="桁区切り 6" xfId="16"/>
    <cellStyle name="桁区切り 6 2" xfId="41"/>
    <cellStyle name="桁区切り 6 3" xfId="47"/>
    <cellStyle name="桁区切り 9" xfId="17"/>
    <cellStyle name="桁区切り_統合表（大分類）" xfId="18"/>
    <cellStyle name="標準" xfId="0" builtinId="0"/>
    <cellStyle name="標準 12" xfId="19"/>
    <cellStyle name="標準 2" xfId="20"/>
    <cellStyle name="標準 2 2" xfId="21"/>
    <cellStyle name="標準 2 2 2" xfId="22"/>
    <cellStyle name="標準 2 3" xfId="29"/>
    <cellStyle name="標準 2 4" xfId="37"/>
    <cellStyle name="標準 3" xfId="23"/>
    <cellStyle name="標準 4" xfId="24"/>
    <cellStyle name="標準 5" xfId="25"/>
    <cellStyle name="標準 5 3" xfId="26"/>
    <cellStyle name="標準 5 3 2" xfId="42"/>
    <cellStyle name="標準 5 3 3" xfId="48"/>
    <cellStyle name="標準 6" xfId="27"/>
    <cellStyle name="標準 7" xfId="31"/>
    <cellStyle name="標準 7 2" xfId="44"/>
    <cellStyle name="標準 7 3" xfId="50"/>
    <cellStyle name="標準 8" xfId="33"/>
    <cellStyle name="標準 9" xfId="36"/>
  </cellStyles>
  <dxfs count="0"/>
  <tableStyles count="0" defaultTableStyle="TableStyleMedium2" defaultPivotStyle="PivotStyleLight16"/>
  <colors>
    <mruColors>
      <color rgb="FFFFCCCC"/>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cfs.city.hamamatsu.jp\K000405B\Users\&#31070;&#35895;\Desktop\&#30476;%20&#31070;&#35895;&#20316;&#25104;\&#20998;&#26512;&#12477;&#12501;&#12488;&#12288;&#30476;3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グラフ"/>
      <sheetName val="登録"/>
      <sheetName val="各種係数"/>
      <sheetName val="投入係数"/>
      <sheetName val="逆行列係数"/>
      <sheetName val="需要増加額"/>
      <sheetName val="C_県産業連関表"/>
      <sheetName val="C_県雇用表"/>
      <sheetName val="C_国産業連関表"/>
      <sheetName val="C_国購入者価格評価表"/>
      <sheetName val="県税（間接税）"/>
      <sheetName val="県税（直接税）"/>
      <sheetName val="内生化演算"/>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7">
          <cell r="A7" t="str">
            <v>新規入力…</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B2:P51"/>
  <sheetViews>
    <sheetView showGridLines="0" showRowColHeaders="0" tabSelected="1" zoomScale="85" zoomScaleNormal="85" workbookViewId="0">
      <selection activeCell="Q19" sqref="Q19"/>
    </sheetView>
  </sheetViews>
  <sheetFormatPr defaultRowHeight="13.5"/>
  <cols>
    <col min="1" max="1" width="3.625" style="106" customWidth="1"/>
    <col min="2" max="2" width="13.875" style="105" customWidth="1"/>
    <col min="3" max="3" width="5.625" style="106" customWidth="1"/>
    <col min="4" max="4" width="5.5" style="106" customWidth="1"/>
    <col min="5" max="5" width="18.125" style="106" customWidth="1"/>
    <col min="6" max="6" width="12.625" style="107" customWidth="1"/>
    <col min="7" max="7" width="10.625" style="106" customWidth="1"/>
    <col min="8" max="8" width="5.625" style="106" customWidth="1"/>
    <col min="9" max="12" width="12.625" style="106" customWidth="1"/>
    <col min="13" max="15" width="5.625" style="106" customWidth="1"/>
    <col min="16" max="36" width="8.625" style="106" customWidth="1"/>
    <col min="37" max="16384" width="9" style="106"/>
  </cols>
  <sheetData>
    <row r="2" spans="2:16" ht="20.100000000000001" customHeight="1">
      <c r="B2" s="325" t="s">
        <v>478</v>
      </c>
    </row>
    <row r="3" spans="2:16" ht="12" customHeight="1">
      <c r="B3" s="325"/>
    </row>
    <row r="4" spans="2:16" ht="12" customHeight="1">
      <c r="C4" s="105"/>
      <c r="D4" s="105"/>
      <c r="E4" s="108"/>
      <c r="F4" s="105"/>
      <c r="G4" s="105"/>
      <c r="H4" s="105"/>
      <c r="I4" s="105"/>
      <c r="J4" s="105"/>
      <c r="K4" s="105"/>
      <c r="L4" s="105"/>
      <c r="M4" s="105"/>
      <c r="N4" s="105"/>
    </row>
    <row r="5" spans="2:16">
      <c r="B5" s="105" t="s">
        <v>267</v>
      </c>
      <c r="C5" s="109"/>
      <c r="D5" s="110"/>
      <c r="E5" s="111"/>
      <c r="F5" s="110"/>
      <c r="G5" s="110"/>
      <c r="H5" s="110"/>
      <c r="I5" s="110"/>
      <c r="J5" s="110"/>
      <c r="K5" s="110"/>
      <c r="L5" s="110"/>
      <c r="M5" s="110"/>
      <c r="N5" s="112"/>
    </row>
    <row r="6" spans="2:16" s="297" customFormat="1" ht="18" customHeight="1">
      <c r="B6" s="292"/>
      <c r="C6" s="293" t="s">
        <v>255</v>
      </c>
      <c r="D6" s="292" t="s">
        <v>268</v>
      </c>
      <c r="E6" s="294"/>
      <c r="F6" s="292"/>
      <c r="G6" s="292"/>
      <c r="H6" s="292"/>
      <c r="I6" s="292" t="s">
        <v>269</v>
      </c>
      <c r="J6" s="1059"/>
      <c r="K6" s="1059"/>
      <c r="L6" s="295" t="s">
        <v>415</v>
      </c>
      <c r="M6" s="295"/>
      <c r="N6" s="296"/>
    </row>
    <row r="7" spans="2:16" ht="11.1" customHeight="1">
      <c r="C7" s="115"/>
      <c r="D7" s="105"/>
      <c r="E7" s="105"/>
      <c r="F7" s="105"/>
      <c r="G7" s="105"/>
      <c r="H7" s="105"/>
      <c r="I7" s="105"/>
      <c r="J7" s="105"/>
      <c r="K7" s="116"/>
      <c r="L7" s="116"/>
      <c r="M7" s="116"/>
      <c r="N7" s="114"/>
    </row>
    <row r="8" spans="2:16" ht="11.1" customHeight="1">
      <c r="C8" s="115"/>
      <c r="D8" s="105"/>
      <c r="E8" s="105"/>
      <c r="F8" s="105"/>
      <c r="G8" s="105"/>
      <c r="H8" s="105"/>
      <c r="I8" s="105"/>
      <c r="J8" s="105"/>
      <c r="K8" s="116"/>
      <c r="L8" s="116"/>
      <c r="M8" s="116"/>
      <c r="N8" s="114"/>
    </row>
    <row r="9" spans="2:16">
      <c r="C9" s="115"/>
      <c r="D9" s="105"/>
      <c r="E9" s="105"/>
      <c r="F9" s="105"/>
      <c r="G9" s="105"/>
      <c r="H9" s="105"/>
      <c r="I9" s="105"/>
      <c r="J9" s="117" t="s">
        <v>416</v>
      </c>
      <c r="K9" s="118" t="s">
        <v>417</v>
      </c>
      <c r="L9" s="118" t="s">
        <v>418</v>
      </c>
      <c r="M9" s="442"/>
      <c r="N9" s="114"/>
      <c r="P9" s="119"/>
    </row>
    <row r="10" spans="2:16">
      <c r="C10" s="113" t="s">
        <v>256</v>
      </c>
      <c r="D10" s="105" t="s">
        <v>428</v>
      </c>
      <c r="E10" s="108"/>
      <c r="F10" s="105"/>
      <c r="G10" s="105"/>
      <c r="H10" s="105"/>
      <c r="I10" s="120" t="s">
        <v>271</v>
      </c>
      <c r="J10" s="121">
        <v>0.8</v>
      </c>
      <c r="K10" s="503"/>
      <c r="L10" s="121">
        <f>IF(K10="",J10,K10)</f>
        <v>0.8</v>
      </c>
      <c r="M10" s="443"/>
      <c r="N10" s="114"/>
      <c r="P10" s="119"/>
    </row>
    <row r="11" spans="2:16">
      <c r="C11" s="115"/>
      <c r="D11" s="105" t="s">
        <v>429</v>
      </c>
      <c r="E11" s="108"/>
      <c r="F11" s="105"/>
      <c r="G11" s="105"/>
      <c r="H11" s="105"/>
      <c r="I11" s="120" t="s">
        <v>272</v>
      </c>
      <c r="J11" s="121">
        <v>0.2</v>
      </c>
      <c r="K11" s="503"/>
      <c r="L11" s="121">
        <f>1-L10</f>
        <v>0.19999999999999996</v>
      </c>
      <c r="M11" s="443"/>
      <c r="N11" s="114"/>
      <c r="P11" s="119" t="s">
        <v>526</v>
      </c>
    </row>
    <row r="12" spans="2:16">
      <c r="C12" s="122"/>
      <c r="D12" s="123"/>
      <c r="E12" s="123"/>
      <c r="F12" s="123"/>
      <c r="G12" s="123"/>
      <c r="H12" s="123"/>
      <c r="I12" s="123"/>
      <c r="J12" s="123"/>
      <c r="K12" s="123"/>
      <c r="L12" s="123"/>
      <c r="M12" s="123"/>
      <c r="N12" s="124"/>
      <c r="P12" s="119" t="s">
        <v>525</v>
      </c>
    </row>
    <row r="13" spans="2:16" ht="12" customHeight="1">
      <c r="C13" s="125"/>
      <c r="D13" s="125"/>
      <c r="E13" s="125"/>
      <c r="F13" s="125"/>
      <c r="G13" s="125"/>
      <c r="H13" s="125"/>
      <c r="I13" s="125"/>
      <c r="J13" s="125"/>
      <c r="K13" s="125"/>
      <c r="L13" s="125"/>
      <c r="M13" s="125"/>
      <c r="N13" s="125"/>
    </row>
    <row r="14" spans="2:16" ht="12" customHeight="1">
      <c r="B14" s="106"/>
    </row>
    <row r="15" spans="2:16" ht="13.5" customHeight="1">
      <c r="B15" s="106" t="s">
        <v>273</v>
      </c>
      <c r="C15" s="126"/>
      <c r="D15" s="127"/>
      <c r="E15" s="127"/>
      <c r="F15" s="128"/>
      <c r="G15" s="127"/>
      <c r="H15" s="127"/>
      <c r="I15" s="127"/>
      <c r="J15" s="127"/>
      <c r="K15" s="127"/>
      <c r="L15" s="127"/>
      <c r="M15" s="127"/>
      <c r="N15" s="129"/>
    </row>
    <row r="16" spans="2:16" ht="11.1" customHeight="1">
      <c r="C16" s="130"/>
      <c r="D16" s="131"/>
      <c r="E16" s="131"/>
      <c r="F16" s="132"/>
      <c r="G16" s="131"/>
      <c r="H16" s="131"/>
      <c r="I16" s="102"/>
      <c r="J16" s="131"/>
      <c r="K16" s="131"/>
      <c r="L16" s="131"/>
      <c r="M16" s="131"/>
      <c r="N16" s="133"/>
    </row>
    <row r="17" spans="3:16" ht="13.5" customHeight="1" thickBot="1">
      <c r="C17" s="130"/>
      <c r="D17" s="134"/>
      <c r="E17" s="101" t="s">
        <v>254</v>
      </c>
      <c r="F17" s="99">
        <f>計算元!D8+計算元!E8</f>
        <v>0</v>
      </c>
      <c r="G17" s="102" t="s">
        <v>159</v>
      </c>
      <c r="H17" s="102"/>
      <c r="I17" s="144" t="s">
        <v>261</v>
      </c>
      <c r="J17" s="144"/>
      <c r="K17" s="135"/>
      <c r="L17" s="135"/>
      <c r="M17" s="135"/>
      <c r="N17" s="133"/>
    </row>
    <row r="18" spans="3:16" ht="13.5" customHeight="1">
      <c r="C18" s="130"/>
      <c r="D18" s="682"/>
      <c r="E18" s="571" t="s">
        <v>166</v>
      </c>
      <c r="F18" s="572">
        <f>計算元!R8</f>
        <v>0</v>
      </c>
      <c r="G18" s="102" t="s">
        <v>159</v>
      </c>
      <c r="H18" s="102"/>
      <c r="I18" s="145" t="s">
        <v>432</v>
      </c>
      <c r="J18" s="144"/>
      <c r="K18" s="135"/>
      <c r="L18" s="135"/>
      <c r="M18" s="135"/>
      <c r="N18" s="133"/>
    </row>
    <row r="19" spans="3:16">
      <c r="C19" s="130"/>
      <c r="D19" s="682"/>
      <c r="E19" s="573" t="s">
        <v>247</v>
      </c>
      <c r="F19" s="574">
        <f>計算元!S8</f>
        <v>0</v>
      </c>
      <c r="G19" s="102" t="s">
        <v>159</v>
      </c>
      <c r="H19" s="102"/>
      <c r="I19" s="145" t="s">
        <v>437</v>
      </c>
      <c r="J19" s="144"/>
      <c r="K19" s="135"/>
      <c r="L19" s="135"/>
      <c r="M19" s="135"/>
      <c r="N19" s="133"/>
    </row>
    <row r="20" spans="3:16" ht="14.25" thickBot="1">
      <c r="C20" s="130"/>
      <c r="D20" s="682"/>
      <c r="E20" s="575" t="s">
        <v>248</v>
      </c>
      <c r="F20" s="576">
        <f>計算元!AO8</f>
        <v>0</v>
      </c>
      <c r="G20" s="102" t="s">
        <v>159</v>
      </c>
      <c r="H20" s="102"/>
      <c r="I20" s="145" t="s">
        <v>438</v>
      </c>
      <c r="J20" s="144"/>
      <c r="K20" s="135"/>
      <c r="L20" s="135"/>
      <c r="M20" s="135"/>
      <c r="N20" s="133"/>
    </row>
    <row r="21" spans="3:16">
      <c r="C21" s="130"/>
      <c r="D21" s="1062" t="s">
        <v>173</v>
      </c>
      <c r="E21" s="1063"/>
      <c r="F21" s="1060">
        <f>計算元!AQ8</f>
        <v>0</v>
      </c>
      <c r="G21" s="102"/>
      <c r="H21" s="102"/>
      <c r="I21" s="1066" t="s">
        <v>424</v>
      </c>
      <c r="J21" s="1066"/>
      <c r="K21" s="135"/>
      <c r="L21" s="135"/>
      <c r="M21" s="135"/>
      <c r="N21" s="133"/>
    </row>
    <row r="22" spans="3:16" ht="14.25" thickBot="1">
      <c r="C22" s="130"/>
      <c r="D22" s="1064"/>
      <c r="E22" s="1065"/>
      <c r="F22" s="1061">
        <f>計算元!BX14</f>
        <v>0</v>
      </c>
      <c r="G22" s="102" t="s">
        <v>159</v>
      </c>
      <c r="H22" s="102"/>
      <c r="I22" s="1066"/>
      <c r="J22" s="1066"/>
      <c r="K22" s="135"/>
      <c r="L22" s="135"/>
      <c r="M22" s="135"/>
      <c r="N22" s="133"/>
      <c r="P22" s="1039"/>
    </row>
    <row r="23" spans="3:16" ht="12" customHeight="1">
      <c r="C23" s="130"/>
      <c r="D23" s="136"/>
      <c r="E23" s="137"/>
      <c r="F23" s="138"/>
      <c r="G23" s="102"/>
      <c r="H23" s="102"/>
      <c r="I23" s="145"/>
      <c r="J23" s="144"/>
      <c r="K23" s="135"/>
      <c r="L23" s="135"/>
      <c r="M23" s="135"/>
      <c r="N23" s="133"/>
    </row>
    <row r="24" spans="3:16" ht="12" customHeight="1">
      <c r="C24" s="130"/>
      <c r="D24" s="131"/>
      <c r="E24" s="131"/>
      <c r="F24" s="139"/>
      <c r="G24" s="102"/>
      <c r="H24" s="102"/>
      <c r="I24" s="145"/>
      <c r="J24" s="144"/>
      <c r="K24" s="135"/>
      <c r="L24" s="135"/>
      <c r="M24" s="135"/>
      <c r="N24" s="133"/>
    </row>
    <row r="25" spans="3:16" ht="12" customHeight="1">
      <c r="C25" s="130"/>
      <c r="D25" s="131"/>
      <c r="E25" s="131"/>
      <c r="F25" s="139"/>
      <c r="G25" s="102"/>
      <c r="H25" s="102"/>
      <c r="I25" s="146"/>
      <c r="J25" s="144"/>
      <c r="K25" s="135"/>
      <c r="L25" s="135"/>
      <c r="M25" s="135"/>
      <c r="N25" s="133"/>
    </row>
    <row r="26" spans="3:16" ht="12.95" customHeight="1">
      <c r="C26" s="130"/>
      <c r="D26" s="148" t="s">
        <v>251</v>
      </c>
      <c r="E26" s="149"/>
      <c r="F26" s="99">
        <f>計算元!BX14</f>
        <v>0</v>
      </c>
      <c r="G26" s="102" t="s">
        <v>250</v>
      </c>
      <c r="H26" s="102"/>
      <c r="I26" s="145" t="s">
        <v>419</v>
      </c>
      <c r="J26" s="144"/>
      <c r="K26" s="135"/>
      <c r="L26" s="135"/>
      <c r="M26" s="135"/>
      <c r="N26" s="133"/>
    </row>
    <row r="27" spans="3:16" ht="12.95" customHeight="1">
      <c r="C27" s="130"/>
      <c r="D27" s="150" t="s">
        <v>257</v>
      </c>
      <c r="E27" s="151"/>
      <c r="F27" s="100">
        <f>計算元!BX16</f>
        <v>0</v>
      </c>
      <c r="G27" s="102" t="s">
        <v>159</v>
      </c>
      <c r="H27" s="102"/>
      <c r="I27" s="145" t="s">
        <v>262</v>
      </c>
      <c r="J27" s="144"/>
      <c r="K27" s="135"/>
      <c r="L27" s="135"/>
      <c r="M27" s="135"/>
      <c r="N27" s="133"/>
    </row>
    <row r="28" spans="3:16" ht="12.95" customHeight="1">
      <c r="C28" s="130"/>
      <c r="D28" s="150" t="s">
        <v>258</v>
      </c>
      <c r="E28" s="151"/>
      <c r="F28" s="100">
        <f>計算元!BX15</f>
        <v>0</v>
      </c>
      <c r="G28" s="102" t="s">
        <v>159</v>
      </c>
      <c r="H28" s="102"/>
      <c r="I28" s="145" t="s">
        <v>263</v>
      </c>
      <c r="J28" s="144"/>
      <c r="K28" s="135"/>
      <c r="L28" s="135"/>
      <c r="M28" s="135"/>
      <c r="N28" s="133"/>
    </row>
    <row r="29" spans="3:16" ht="12.95" customHeight="1">
      <c r="C29" s="130"/>
      <c r="D29" s="150" t="s">
        <v>259</v>
      </c>
      <c r="E29" s="151"/>
      <c r="F29" s="100">
        <f>計算元!BX17</f>
        <v>0</v>
      </c>
      <c r="G29" s="102" t="s">
        <v>159</v>
      </c>
      <c r="H29" s="102"/>
      <c r="I29" s="145" t="s">
        <v>264</v>
      </c>
      <c r="J29" s="144"/>
      <c r="K29" s="135"/>
      <c r="L29" s="135"/>
      <c r="M29" s="135"/>
      <c r="N29" s="133"/>
    </row>
    <row r="30" spans="3:16" ht="12.95" customHeight="1">
      <c r="C30" s="130"/>
      <c r="D30" s="150" t="s">
        <v>252</v>
      </c>
      <c r="E30" s="151"/>
      <c r="F30" s="103">
        <f>F28/('37部門取引基本表'!AO49-'37部門取引基本表'!AO43)</f>
        <v>0</v>
      </c>
      <c r="G30" s="102" t="s">
        <v>253</v>
      </c>
      <c r="H30" s="102"/>
      <c r="I30" s="145" t="s">
        <v>423</v>
      </c>
      <c r="J30" s="144"/>
      <c r="K30" s="135"/>
      <c r="L30" s="135"/>
      <c r="M30" s="135"/>
      <c r="N30" s="133"/>
    </row>
    <row r="31" spans="3:16" ht="12.95" customHeight="1">
      <c r="C31" s="130"/>
      <c r="D31" s="152" t="s">
        <v>260</v>
      </c>
      <c r="E31" s="153"/>
      <c r="F31" s="104">
        <f>市税収効果!S44</f>
        <v>0</v>
      </c>
      <c r="G31" s="102" t="s">
        <v>159</v>
      </c>
      <c r="H31" s="102"/>
      <c r="I31" s="145" t="s">
        <v>265</v>
      </c>
      <c r="J31" s="144"/>
      <c r="K31" s="135"/>
      <c r="L31" s="135"/>
      <c r="M31" s="135"/>
      <c r="N31" s="133"/>
    </row>
    <row r="32" spans="3:16" ht="11.1" customHeight="1">
      <c r="C32" s="130"/>
      <c r="D32" s="131"/>
      <c r="E32" s="131"/>
      <c r="F32" s="132"/>
      <c r="G32" s="131"/>
      <c r="H32" s="131"/>
      <c r="I32" s="131"/>
      <c r="J32" s="131"/>
      <c r="K32" s="131"/>
      <c r="L32" s="131"/>
      <c r="M32" s="131"/>
      <c r="N32" s="133"/>
    </row>
    <row r="33" spans="2:14" ht="13.5" customHeight="1">
      <c r="C33" s="140"/>
      <c r="D33" s="141"/>
      <c r="E33" s="141"/>
      <c r="F33" s="142"/>
      <c r="G33" s="141"/>
      <c r="H33" s="141"/>
      <c r="I33" s="141"/>
      <c r="J33" s="141"/>
      <c r="K33" s="141"/>
      <c r="L33" s="141"/>
      <c r="M33" s="141"/>
      <c r="N33" s="143"/>
    </row>
    <row r="34" spans="2:14" ht="12" customHeight="1"/>
    <row r="35" spans="2:14" ht="12" customHeight="1">
      <c r="D35" s="324"/>
      <c r="F35" s="274"/>
    </row>
    <row r="36" spans="2:14" ht="13.5" customHeight="1">
      <c r="B36" s="323" t="s">
        <v>468</v>
      </c>
      <c r="C36" s="436" t="s">
        <v>470</v>
      </c>
      <c r="D36" s="436"/>
      <c r="E36" s="436"/>
      <c r="F36" s="437"/>
      <c r="G36" s="436"/>
      <c r="H36" s="436"/>
      <c r="I36" s="436"/>
      <c r="J36" s="436"/>
      <c r="K36" s="436"/>
      <c r="L36" s="436"/>
      <c r="M36" s="436"/>
      <c r="N36" s="436"/>
    </row>
    <row r="37" spans="2:14" ht="13.5" customHeight="1">
      <c r="B37" s="438"/>
      <c r="C37" s="439" t="s">
        <v>473</v>
      </c>
      <c r="D37" s="439"/>
      <c r="E37" s="439"/>
      <c r="F37" s="439"/>
      <c r="G37" s="439"/>
      <c r="H37" s="439"/>
      <c r="I37" s="439"/>
      <c r="J37" s="439"/>
      <c r="K37" s="439"/>
      <c r="L37" s="439"/>
      <c r="M37" s="439"/>
      <c r="N37" s="439"/>
    </row>
    <row r="38" spans="2:14" ht="13.5" customHeight="1">
      <c r="B38" s="438"/>
      <c r="C38" s="439" t="s">
        <v>477</v>
      </c>
      <c r="D38" s="439"/>
      <c r="E38" s="439"/>
      <c r="F38" s="439"/>
      <c r="G38" s="439"/>
      <c r="H38" s="439"/>
      <c r="I38" s="439"/>
      <c r="J38" s="439"/>
      <c r="K38" s="439"/>
      <c r="L38" s="439"/>
      <c r="M38" s="439"/>
      <c r="N38" s="439"/>
    </row>
    <row r="39" spans="2:14" ht="13.5" customHeight="1">
      <c r="B39" s="438"/>
      <c r="C39" s="439" t="s">
        <v>471</v>
      </c>
      <c r="D39" s="440"/>
      <c r="E39" s="439"/>
      <c r="F39" s="441"/>
      <c r="G39" s="439"/>
      <c r="H39" s="439"/>
      <c r="I39" s="439"/>
      <c r="J39" s="439"/>
      <c r="K39" s="439"/>
      <c r="L39" s="436"/>
      <c r="M39" s="436"/>
      <c r="N39" s="436"/>
    </row>
    <row r="40" spans="2:14" ht="13.5" customHeight="1">
      <c r="B40" s="438"/>
      <c r="C40" s="439" t="s">
        <v>472</v>
      </c>
      <c r="D40" s="440"/>
      <c r="E40" s="439"/>
      <c r="F40" s="441"/>
      <c r="G40" s="439"/>
      <c r="H40" s="439"/>
      <c r="I40" s="439"/>
      <c r="J40" s="439"/>
      <c r="K40" s="439"/>
      <c r="L40" s="436"/>
      <c r="M40" s="436"/>
      <c r="N40" s="436"/>
    </row>
    <row r="41" spans="2:14" ht="13.5" customHeight="1">
      <c r="C41" s="439"/>
      <c r="D41" s="131"/>
      <c r="E41" s="131"/>
      <c r="F41" s="132"/>
      <c r="G41" s="131"/>
      <c r="H41" s="131"/>
      <c r="I41" s="131"/>
      <c r="J41" s="131"/>
      <c r="K41" s="131"/>
    </row>
    <row r="42" spans="2:14" ht="13.5" customHeight="1">
      <c r="C42" s="439"/>
      <c r="D42" s="131"/>
      <c r="E42" s="131"/>
      <c r="F42" s="132"/>
      <c r="G42" s="131"/>
      <c r="H42" s="131"/>
      <c r="I42" s="131"/>
      <c r="J42" s="131"/>
      <c r="K42" s="131"/>
    </row>
    <row r="43" spans="2:14" ht="13.5" customHeight="1">
      <c r="C43" s="687" t="s">
        <v>515</v>
      </c>
    </row>
    <row r="44" spans="2:14" ht="13.5" customHeight="1">
      <c r="C44" s="687" t="s">
        <v>520</v>
      </c>
    </row>
    <row r="45" spans="2:14" ht="13.5" customHeight="1"/>
    <row r="46" spans="2:14" ht="13.5" customHeight="1"/>
    <row r="47" spans="2:14" ht="13.5" customHeight="1"/>
    <row r="48" spans="2:14" ht="13.5" customHeight="1"/>
    <row r="49" ht="13.5" customHeight="1"/>
    <row r="50" ht="13.5" customHeight="1"/>
    <row r="51" ht="13.5" customHeight="1"/>
  </sheetData>
  <sheetProtection algorithmName="SHA-512" hashValue="3+kf3rfCaRLeLYgcFLp7h/G49l0Zq83MCjMcDPv+MzZHBm9YQd48By9jHWcJL9efhNIyBZYl1QZ/5x1bLdW2gQ==" saltValue="huBAqeZePckuhZGr0aKlMg==" spinCount="100000" sheet="1" objects="1" scenarios="1"/>
  <mergeCells count="4">
    <mergeCell ref="J6:K6"/>
    <mergeCell ref="F21:F22"/>
    <mergeCell ref="D21:E22"/>
    <mergeCell ref="I21:J22"/>
  </mergeCells>
  <phoneticPr fontId="10"/>
  <pageMargins left="0.70866141732283472" right="0.70866141732283472" top="0.74803149606299213" bottom="0.39370078740157483" header="0.31496062992125984" footer="0.31496062992125984"/>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X163"/>
  <sheetViews>
    <sheetView showGridLines="0" showRowColHeaders="0" zoomScale="85" zoomScaleNormal="85" workbookViewId="0">
      <selection activeCell="A7" sqref="A7"/>
    </sheetView>
  </sheetViews>
  <sheetFormatPr defaultRowHeight="12"/>
  <cols>
    <col min="1" max="2" width="3.625" style="298" customWidth="1"/>
    <col min="3" max="3" width="18.625" style="298" customWidth="1"/>
    <col min="4" max="4" width="11.625" style="40" customWidth="1"/>
    <col min="5" max="5" width="6.625" style="298" customWidth="1"/>
    <col min="6" max="6" width="11.625" style="298" customWidth="1"/>
    <col min="7" max="7" width="6.625" style="298" customWidth="1"/>
    <col min="8" max="8" width="11.625" style="298" customWidth="1"/>
    <col min="9" max="9" width="6.625" style="298" customWidth="1"/>
    <col min="10" max="10" width="11.625" style="607" customWidth="1"/>
    <col min="11" max="11" width="4.125" style="614" hidden="1" customWidth="1"/>
    <col min="12" max="12" width="7.625" style="2" hidden="1" customWidth="1"/>
    <col min="13" max="13" width="6.625" style="2" customWidth="1"/>
    <col min="14" max="14" width="11.625" style="298" customWidth="1"/>
    <col min="15" max="15" width="6.625" style="298" customWidth="1"/>
    <col min="16" max="19" width="11.625" style="298" customWidth="1"/>
    <col min="20" max="21" width="9" style="298"/>
    <col min="22" max="22" width="13.625" style="298" hidden="1" customWidth="1"/>
    <col min="23" max="23" width="10.25" style="298" hidden="1" customWidth="1"/>
    <col min="24" max="24" width="9" style="298" hidden="1" customWidth="1"/>
    <col min="25" max="16384" width="9" style="298"/>
  </cols>
  <sheetData>
    <row r="1" spans="2:23" ht="11.1" customHeight="1"/>
    <row r="2" spans="2:23" s="299" customFormat="1" ht="21.75" customHeight="1">
      <c r="B2" s="1067"/>
      <c r="C2" s="1068"/>
      <c r="D2" s="577"/>
      <c r="E2" s="578"/>
      <c r="F2" s="579"/>
      <c r="G2" s="578"/>
      <c r="H2" s="579"/>
      <c r="I2" s="578"/>
      <c r="J2" s="597"/>
      <c r="K2" s="615"/>
      <c r="L2" s="598"/>
      <c r="M2" s="578"/>
      <c r="N2" s="580"/>
      <c r="O2" s="578"/>
      <c r="P2" s="570"/>
      <c r="Q2" s="570"/>
      <c r="R2" s="577"/>
      <c r="S2" s="577"/>
      <c r="V2" s="147"/>
      <c r="W2" s="147"/>
    </row>
    <row r="3" spans="2:23" ht="11.1" customHeight="1">
      <c r="B3" s="581"/>
      <c r="C3" s="581"/>
      <c r="D3" s="582"/>
      <c r="E3" s="583"/>
      <c r="F3" s="584"/>
      <c r="G3" s="583"/>
      <c r="H3" s="584"/>
      <c r="I3" s="583"/>
      <c r="J3" s="585"/>
      <c r="K3" s="688" t="s">
        <v>516</v>
      </c>
      <c r="L3" s="688" t="s">
        <v>516</v>
      </c>
      <c r="M3" s="583"/>
      <c r="N3" s="584"/>
      <c r="O3" s="586"/>
      <c r="P3" s="584"/>
      <c r="Q3" s="584"/>
      <c r="R3" s="582"/>
      <c r="S3" s="582" t="s">
        <v>192</v>
      </c>
      <c r="V3" s="689" t="s">
        <v>516</v>
      </c>
      <c r="W3" s="1" t="s">
        <v>204</v>
      </c>
    </row>
    <row r="4" spans="2:23" s="299" customFormat="1" ht="12" customHeight="1">
      <c r="B4" s="1075" t="s">
        <v>486</v>
      </c>
      <c r="C4" s="1076"/>
      <c r="D4" s="1069" t="s">
        <v>195</v>
      </c>
      <c r="E4" s="578" t="s">
        <v>487</v>
      </c>
      <c r="F4" s="1072" t="s">
        <v>488</v>
      </c>
      <c r="G4" s="578" t="s">
        <v>191</v>
      </c>
      <c r="H4" s="1072" t="s">
        <v>489</v>
      </c>
      <c r="I4" s="578" t="s">
        <v>487</v>
      </c>
      <c r="J4" s="1072" t="s">
        <v>506</v>
      </c>
      <c r="K4" s="616"/>
      <c r="L4" s="617"/>
      <c r="M4" s="578" t="s">
        <v>505</v>
      </c>
      <c r="N4" s="1072" t="s">
        <v>502</v>
      </c>
      <c r="O4" s="587" t="s">
        <v>490</v>
      </c>
      <c r="P4" s="1072" t="s">
        <v>491</v>
      </c>
      <c r="Q4" s="1072" t="s">
        <v>492</v>
      </c>
      <c r="R4" s="1072" t="s">
        <v>493</v>
      </c>
      <c r="S4" s="1072" t="s">
        <v>426</v>
      </c>
      <c r="V4" s="566" t="s">
        <v>205</v>
      </c>
      <c r="W4" s="567"/>
    </row>
    <row r="5" spans="2:23" s="299" customFormat="1" ht="12" customHeight="1">
      <c r="B5" s="1077"/>
      <c r="C5" s="1078"/>
      <c r="D5" s="1070"/>
      <c r="E5" s="583"/>
      <c r="F5" s="1073"/>
      <c r="G5" s="588"/>
      <c r="H5" s="1073"/>
      <c r="I5" s="583"/>
      <c r="J5" s="1081"/>
      <c r="K5" s="618"/>
      <c r="L5" s="602"/>
      <c r="M5" s="588"/>
      <c r="N5" s="1073"/>
      <c r="O5" s="587"/>
      <c r="P5" s="1073"/>
      <c r="Q5" s="1073"/>
      <c r="R5" s="1073">
        <v>0</v>
      </c>
      <c r="S5" s="1073"/>
      <c r="V5" s="595" t="s">
        <v>500</v>
      </c>
      <c r="W5" s="568"/>
    </row>
    <row r="6" spans="2:23" s="299" customFormat="1" ht="12" customHeight="1">
      <c r="B6" s="1079"/>
      <c r="C6" s="1080"/>
      <c r="D6" s="1071"/>
      <c r="E6" s="583"/>
      <c r="F6" s="1074"/>
      <c r="G6" s="588"/>
      <c r="H6" s="1074"/>
      <c r="I6" s="583"/>
      <c r="J6" s="1082"/>
      <c r="K6" s="619" t="s">
        <v>191</v>
      </c>
      <c r="L6" s="620"/>
      <c r="M6" s="589"/>
      <c r="N6" s="1074"/>
      <c r="O6" s="586"/>
      <c r="P6" s="1074"/>
      <c r="Q6" s="1074"/>
      <c r="R6" s="1074">
        <v>0</v>
      </c>
      <c r="S6" s="1074"/>
      <c r="V6" s="596" t="s">
        <v>501</v>
      </c>
      <c r="W6" s="569"/>
    </row>
    <row r="7" spans="2:23" ht="9.75" customHeight="1">
      <c r="B7" s="14" t="s">
        <v>101</v>
      </c>
      <c r="C7" s="16" t="s">
        <v>18</v>
      </c>
      <c r="D7" s="300">
        <f>計算元!AQ9</f>
        <v>0</v>
      </c>
      <c r="F7" s="27">
        <f>'37部門取引基本表'!BO5</f>
        <v>15059.168355510335</v>
      </c>
      <c r="G7" s="301"/>
      <c r="H7" s="27">
        <f>'37部門取引基本表'!BE5</f>
        <v>58594.782005947243</v>
      </c>
      <c r="J7" s="1035" t="s">
        <v>206</v>
      </c>
      <c r="K7" s="621">
        <v>1</v>
      </c>
      <c r="L7" s="622">
        <f>$W$17/K7/1000</f>
        <v>2576.7159999999999</v>
      </c>
      <c r="M7" s="623"/>
      <c r="N7" s="321">
        <f>F44</f>
        <v>529013.10497086204</v>
      </c>
      <c r="P7" s="28">
        <f t="shared" ref="P7:P43" si="0">IF(H7=0,"",D7*(F7/H7)*(L$17/N$7))</f>
        <v>0</v>
      </c>
      <c r="Q7" s="28">
        <f>P65</f>
        <v>0</v>
      </c>
      <c r="R7" s="28">
        <f>P123</f>
        <v>0</v>
      </c>
      <c r="S7" s="28">
        <f>SUM(P7:R7)</f>
        <v>0</v>
      </c>
      <c r="V7" s="302" t="s">
        <v>196</v>
      </c>
      <c r="W7" s="302"/>
    </row>
    <row r="8" spans="2:23" ht="9.75" customHeight="1">
      <c r="B8" s="14" t="s">
        <v>102</v>
      </c>
      <c r="C8" s="16" t="s">
        <v>19</v>
      </c>
      <c r="D8" s="300">
        <f>計算元!AQ10</f>
        <v>0</v>
      </c>
      <c r="F8" s="29">
        <f>'37部門取引基本表'!BO6</f>
        <v>116.67732481612607</v>
      </c>
      <c r="G8" s="301"/>
      <c r="H8" s="29">
        <f>'37部門取引基本表'!BE6</f>
        <v>1866.369218159263</v>
      </c>
      <c r="J8" s="1035" t="s">
        <v>207</v>
      </c>
      <c r="K8" s="624">
        <v>1</v>
      </c>
      <c r="L8" s="622">
        <f>$W$18/K8/1000</f>
        <v>9103.9709999999995</v>
      </c>
      <c r="M8" s="623"/>
      <c r="P8" s="30">
        <f t="shared" si="0"/>
        <v>0</v>
      </c>
      <c r="Q8" s="30">
        <f t="shared" ref="Q8:Q43" si="1">P66</f>
        <v>0</v>
      </c>
      <c r="R8" s="30">
        <f t="shared" ref="R8:R43" si="2">P124</f>
        <v>0</v>
      </c>
      <c r="S8" s="30">
        <f t="shared" ref="S8:S43" si="3">SUM(P8:R8)</f>
        <v>0</v>
      </c>
      <c r="V8" s="37" t="s">
        <v>208</v>
      </c>
      <c r="W8" s="36">
        <v>5062295</v>
      </c>
    </row>
    <row r="9" spans="2:23" ht="9.75" customHeight="1">
      <c r="B9" s="14" t="s">
        <v>103</v>
      </c>
      <c r="C9" s="16" t="s">
        <v>37</v>
      </c>
      <c r="D9" s="300">
        <f>計算元!AQ11</f>
        <v>0</v>
      </c>
      <c r="F9" s="29">
        <f>'37部門取引基本表'!BO7</f>
        <v>8271.3452094112708</v>
      </c>
      <c r="G9" s="301"/>
      <c r="H9" s="29">
        <f>'37部門取引基本表'!BE7</f>
        <v>83870.917868660821</v>
      </c>
      <c r="J9" s="1035" t="s">
        <v>209</v>
      </c>
      <c r="K9" s="624">
        <v>2</v>
      </c>
      <c r="L9" s="622">
        <f>$W$19/K9/1000</f>
        <v>25733.388500000001</v>
      </c>
      <c r="M9" s="623"/>
      <c r="P9" s="30">
        <f t="shared" si="0"/>
        <v>0</v>
      </c>
      <c r="Q9" s="30">
        <f t="shared" si="1"/>
        <v>0</v>
      </c>
      <c r="R9" s="30">
        <f t="shared" si="2"/>
        <v>0</v>
      </c>
      <c r="S9" s="30">
        <f t="shared" si="3"/>
        <v>0</v>
      </c>
      <c r="V9" s="37" t="s">
        <v>210</v>
      </c>
      <c r="W9" s="36">
        <v>130838</v>
      </c>
    </row>
    <row r="10" spans="2:23" ht="9.75" customHeight="1">
      <c r="B10" s="14" t="s">
        <v>104</v>
      </c>
      <c r="C10" s="16" t="s">
        <v>20</v>
      </c>
      <c r="D10" s="300">
        <f>計算元!AQ12</f>
        <v>0</v>
      </c>
      <c r="F10" s="29">
        <f>'37部門取引基本表'!BO8</f>
        <v>0</v>
      </c>
      <c r="G10" s="301"/>
      <c r="H10" s="29">
        <f>'37部門取引基本表'!BE8</f>
        <v>33634.607498914906</v>
      </c>
      <c r="J10" s="1035" t="s">
        <v>211</v>
      </c>
      <c r="K10" s="624">
        <v>2</v>
      </c>
      <c r="L10" s="622">
        <f>$W$20/K10/1000</f>
        <v>827.91150000000005</v>
      </c>
      <c r="M10" s="623"/>
      <c r="P10" s="30">
        <f t="shared" si="0"/>
        <v>0</v>
      </c>
      <c r="Q10" s="30">
        <f t="shared" si="1"/>
        <v>0</v>
      </c>
      <c r="R10" s="30">
        <f t="shared" si="2"/>
        <v>0</v>
      </c>
      <c r="S10" s="30">
        <f t="shared" si="3"/>
        <v>0</v>
      </c>
      <c r="V10" s="37"/>
      <c r="W10" s="36"/>
    </row>
    <row r="11" spans="2:23" ht="9.75" customHeight="1">
      <c r="B11" s="15" t="s">
        <v>105</v>
      </c>
      <c r="C11" s="16" t="s">
        <v>21</v>
      </c>
      <c r="D11" s="300">
        <f>計算元!AQ13</f>
        <v>0</v>
      </c>
      <c r="F11" s="29">
        <f>'37部門取引基本表'!BO9</f>
        <v>4109.1941370826853</v>
      </c>
      <c r="G11" s="301"/>
      <c r="H11" s="29">
        <f>'37部門取引基本表'!BE9</f>
        <v>40514.20269513622</v>
      </c>
      <c r="J11" s="1038" t="s">
        <v>524</v>
      </c>
      <c r="K11" s="624">
        <v>1</v>
      </c>
      <c r="L11" s="622">
        <f>$W$21/K11/1000</f>
        <v>4975.7749999999996</v>
      </c>
      <c r="M11" s="623"/>
      <c r="P11" s="30">
        <f t="shared" si="0"/>
        <v>0</v>
      </c>
      <c r="Q11" s="30">
        <f t="shared" si="1"/>
        <v>0</v>
      </c>
      <c r="R11" s="30">
        <f t="shared" si="2"/>
        <v>0</v>
      </c>
      <c r="S11" s="30">
        <f t="shared" si="3"/>
        <v>0</v>
      </c>
      <c r="V11" s="37"/>
      <c r="W11" s="36"/>
    </row>
    <row r="12" spans="2:23" ht="9.75" customHeight="1">
      <c r="B12" s="14" t="s">
        <v>106</v>
      </c>
      <c r="C12" s="303" t="s">
        <v>22</v>
      </c>
      <c r="D12" s="304">
        <f>計算元!AQ14</f>
        <v>0</v>
      </c>
      <c r="F12" s="31">
        <f>'37部門取引基本表'!BO10</f>
        <v>1000.7649573978177</v>
      </c>
      <c r="G12" s="301"/>
      <c r="H12" s="31">
        <f>'37部門取引基本表'!BE10</f>
        <v>7862.7235219999175</v>
      </c>
      <c r="J12" s="1035" t="s">
        <v>213</v>
      </c>
      <c r="K12" s="624">
        <v>2</v>
      </c>
      <c r="L12" s="622">
        <f>$W$22/K12/1000</f>
        <v>3621.3874999999998</v>
      </c>
      <c r="M12" s="623"/>
      <c r="P12" s="32">
        <f t="shared" si="0"/>
        <v>0</v>
      </c>
      <c r="Q12" s="32">
        <f t="shared" si="1"/>
        <v>0</v>
      </c>
      <c r="R12" s="32">
        <f t="shared" si="2"/>
        <v>0</v>
      </c>
      <c r="S12" s="32">
        <f t="shared" si="3"/>
        <v>0</v>
      </c>
      <c r="V12" s="37"/>
      <c r="W12" s="36"/>
    </row>
    <row r="13" spans="2:23" ht="9.75" customHeight="1">
      <c r="B13" s="14" t="s">
        <v>107</v>
      </c>
      <c r="C13" s="16" t="s">
        <v>23</v>
      </c>
      <c r="D13" s="300">
        <f>計算元!AQ15</f>
        <v>0</v>
      </c>
      <c r="F13" s="29">
        <f>'37部門取引基本表'!BO11</f>
        <v>118.88573992044351</v>
      </c>
      <c r="G13" s="301"/>
      <c r="H13" s="29">
        <f>'37部門取引基本表'!BE11</f>
        <v>3020.5776496910407</v>
      </c>
      <c r="J13" s="1035"/>
      <c r="K13" s="624"/>
      <c r="L13" s="622"/>
      <c r="M13" s="623"/>
      <c r="P13" s="30">
        <f t="shared" si="0"/>
        <v>0</v>
      </c>
      <c r="Q13" s="30">
        <f t="shared" si="1"/>
        <v>0</v>
      </c>
      <c r="R13" s="30">
        <f t="shared" si="2"/>
        <v>0</v>
      </c>
      <c r="S13" s="30">
        <f t="shared" si="3"/>
        <v>0</v>
      </c>
      <c r="V13" s="305" t="s">
        <v>214</v>
      </c>
      <c r="W13" s="306">
        <f>SUM(W8:W12)</f>
        <v>5193133</v>
      </c>
    </row>
    <row r="14" spans="2:23" ht="9.75" customHeight="1">
      <c r="B14" s="14" t="s">
        <v>108</v>
      </c>
      <c r="C14" s="16" t="s">
        <v>109</v>
      </c>
      <c r="D14" s="300">
        <f>計算元!AQ16</f>
        <v>0</v>
      </c>
      <c r="F14" s="29">
        <f>'37部門取引基本表'!BO12</f>
        <v>0</v>
      </c>
      <c r="G14" s="301"/>
      <c r="H14" s="29">
        <f>'37部門取引基本表'!BE12</f>
        <v>124921.17559252381</v>
      </c>
      <c r="J14" s="1035"/>
      <c r="K14" s="624"/>
      <c r="L14" s="622"/>
      <c r="M14" s="623"/>
      <c r="P14" s="30">
        <f t="shared" si="0"/>
        <v>0</v>
      </c>
      <c r="Q14" s="30">
        <f t="shared" si="1"/>
        <v>0</v>
      </c>
      <c r="R14" s="30">
        <f t="shared" si="2"/>
        <v>0</v>
      </c>
      <c r="S14" s="30">
        <f t="shared" si="3"/>
        <v>0</v>
      </c>
      <c r="V14" s="307" t="s">
        <v>197</v>
      </c>
      <c r="W14" s="308"/>
    </row>
    <row r="15" spans="2:23" ht="9.75" customHeight="1">
      <c r="B15" s="14" t="s">
        <v>110</v>
      </c>
      <c r="C15" s="16" t="s">
        <v>24</v>
      </c>
      <c r="D15" s="300">
        <f>計算元!AQ17</f>
        <v>0</v>
      </c>
      <c r="F15" s="29">
        <f>'37部門取引基本表'!BO13</f>
        <v>2303.3640689599551</v>
      </c>
      <c r="G15" s="301"/>
      <c r="H15" s="29">
        <f>'37部門取引基本表'!BE13</f>
        <v>17313.645067110934</v>
      </c>
      <c r="J15" s="1035"/>
      <c r="K15" s="624"/>
      <c r="L15" s="622"/>
      <c r="M15" s="623"/>
      <c r="P15" s="30">
        <f t="shared" si="0"/>
        <v>0</v>
      </c>
      <c r="Q15" s="30">
        <f t="shared" si="1"/>
        <v>0</v>
      </c>
      <c r="R15" s="30">
        <f t="shared" si="2"/>
        <v>0</v>
      </c>
      <c r="S15" s="30">
        <f t="shared" si="3"/>
        <v>0</v>
      </c>
      <c r="V15" s="320" t="s">
        <v>215</v>
      </c>
      <c r="W15" s="36">
        <v>1421755</v>
      </c>
    </row>
    <row r="16" spans="2:23" ht="9.75" customHeight="1">
      <c r="B16" s="15" t="s">
        <v>111</v>
      </c>
      <c r="C16" s="309" t="s">
        <v>25</v>
      </c>
      <c r="D16" s="310">
        <f>計算元!AQ18</f>
        <v>0</v>
      </c>
      <c r="F16" s="33">
        <f>'37部門取引基本表'!BO14</f>
        <v>3404.4222805693403</v>
      </c>
      <c r="G16" s="301"/>
      <c r="H16" s="33">
        <f>'37部門取引基本表'!BE14</f>
        <v>28407.326575721014</v>
      </c>
      <c r="J16" s="1035"/>
      <c r="K16" s="625"/>
      <c r="L16" s="622"/>
      <c r="M16" s="623"/>
      <c r="P16" s="34">
        <f t="shared" si="0"/>
        <v>0</v>
      </c>
      <c r="Q16" s="34">
        <f t="shared" si="1"/>
        <v>0</v>
      </c>
      <c r="R16" s="34">
        <f t="shared" si="2"/>
        <v>0</v>
      </c>
      <c r="S16" s="34">
        <f t="shared" si="3"/>
        <v>0</v>
      </c>
      <c r="V16" s="320" t="s">
        <v>216</v>
      </c>
      <c r="W16" s="36">
        <v>45513034</v>
      </c>
    </row>
    <row r="17" spans="2:24" ht="9.75" customHeight="1">
      <c r="B17" s="14" t="s">
        <v>112</v>
      </c>
      <c r="C17" s="16" t="s">
        <v>26</v>
      </c>
      <c r="D17" s="300">
        <f>計算元!AQ19</f>
        <v>0</v>
      </c>
      <c r="F17" s="29">
        <f>'37部門取引基本表'!BO15</f>
        <v>573.91905085312396</v>
      </c>
      <c r="G17" s="301"/>
      <c r="H17" s="29">
        <f>'37部門取引基本表'!BE15</f>
        <v>17186.449567393978</v>
      </c>
      <c r="J17" s="1034">
        <f>L17</f>
        <v>46839.1495</v>
      </c>
      <c r="K17" s="626"/>
      <c r="L17" s="627">
        <f>SUM(L7:L16)</f>
        <v>46839.1495</v>
      </c>
      <c r="M17" s="171"/>
      <c r="P17" s="30">
        <f t="shared" si="0"/>
        <v>0</v>
      </c>
      <c r="Q17" s="30">
        <f t="shared" si="1"/>
        <v>0</v>
      </c>
      <c r="R17" s="30">
        <f t="shared" si="2"/>
        <v>0</v>
      </c>
      <c r="S17" s="30">
        <f t="shared" si="3"/>
        <v>0</v>
      </c>
      <c r="V17" s="37" t="s">
        <v>206</v>
      </c>
      <c r="W17" s="36">
        <v>2576716</v>
      </c>
    </row>
    <row r="18" spans="2:24" ht="9.75" customHeight="1">
      <c r="B18" s="14" t="s">
        <v>113</v>
      </c>
      <c r="C18" s="16" t="s">
        <v>27</v>
      </c>
      <c r="D18" s="300">
        <f>計算元!AQ20</f>
        <v>0</v>
      </c>
      <c r="F18" s="29">
        <f>'37部門取引基本表'!BO16</f>
        <v>2255.0583810117141</v>
      </c>
      <c r="G18" s="301"/>
      <c r="H18" s="29">
        <f>'37部門取引基本表'!BE16</f>
        <v>77026.170021816535</v>
      </c>
      <c r="J18" s="608"/>
      <c r="K18" s="618"/>
      <c r="L18" s="628"/>
      <c r="M18" s="171"/>
      <c r="P18" s="30">
        <f t="shared" si="0"/>
        <v>0</v>
      </c>
      <c r="Q18" s="30">
        <f t="shared" si="1"/>
        <v>0</v>
      </c>
      <c r="R18" s="30">
        <f t="shared" si="2"/>
        <v>0</v>
      </c>
      <c r="S18" s="30">
        <f t="shared" si="3"/>
        <v>0</v>
      </c>
      <c r="V18" s="37" t="s">
        <v>207</v>
      </c>
      <c r="W18" s="36">
        <v>9103971</v>
      </c>
    </row>
    <row r="19" spans="2:24" ht="9.75" customHeight="1">
      <c r="B19" s="14" t="s">
        <v>114</v>
      </c>
      <c r="C19" s="16" t="s">
        <v>54</v>
      </c>
      <c r="D19" s="300">
        <f>計算元!AQ21</f>
        <v>0</v>
      </c>
      <c r="F19" s="29">
        <f>'37部門取引基本表'!BO17</f>
        <v>2917.9068695445167</v>
      </c>
      <c r="G19" s="301"/>
      <c r="H19" s="29">
        <f>'37部門取引基本表'!BE17</f>
        <v>31677.131963922788</v>
      </c>
      <c r="J19" s="608"/>
      <c r="K19" s="618"/>
      <c r="L19" s="629"/>
      <c r="M19" s="171"/>
      <c r="P19" s="30">
        <f t="shared" si="0"/>
        <v>0</v>
      </c>
      <c r="Q19" s="30">
        <f t="shared" si="1"/>
        <v>0</v>
      </c>
      <c r="R19" s="30">
        <f t="shared" si="2"/>
        <v>0</v>
      </c>
      <c r="S19" s="30">
        <f t="shared" si="3"/>
        <v>0</v>
      </c>
      <c r="V19" s="37" t="s">
        <v>209</v>
      </c>
      <c r="W19" s="36">
        <v>51466777</v>
      </c>
      <c r="X19" s="298" t="s">
        <v>193</v>
      </c>
    </row>
    <row r="20" spans="2:24" ht="9.75" customHeight="1">
      <c r="B20" s="14" t="s">
        <v>115</v>
      </c>
      <c r="C20" s="16" t="s">
        <v>85</v>
      </c>
      <c r="D20" s="300">
        <f>計算元!AQ22</f>
        <v>0</v>
      </c>
      <c r="F20" s="29">
        <f>'37部門取引基本表'!BO18</f>
        <v>12121.755526280383</v>
      </c>
      <c r="G20" s="301"/>
      <c r="H20" s="29">
        <f>'37部門取引基本表'!BE18</f>
        <v>157131.37398584542</v>
      </c>
      <c r="J20" s="609"/>
      <c r="K20" s="624"/>
      <c r="L20" s="171"/>
      <c r="M20" s="630"/>
      <c r="P20" s="30">
        <f t="shared" si="0"/>
        <v>0</v>
      </c>
      <c r="Q20" s="30">
        <f t="shared" si="1"/>
        <v>0</v>
      </c>
      <c r="R20" s="30">
        <f t="shared" si="2"/>
        <v>0</v>
      </c>
      <c r="S20" s="30">
        <f t="shared" si="3"/>
        <v>0</v>
      </c>
      <c r="V20" s="37" t="s">
        <v>211</v>
      </c>
      <c r="W20" s="36">
        <v>1655823</v>
      </c>
      <c r="X20" s="298" t="s">
        <v>193</v>
      </c>
    </row>
    <row r="21" spans="2:24" ht="9.75" customHeight="1">
      <c r="B21" s="15" t="s">
        <v>116</v>
      </c>
      <c r="C21" s="16" t="s">
        <v>57</v>
      </c>
      <c r="D21" s="300">
        <f>計算元!AQ23</f>
        <v>0</v>
      </c>
      <c r="F21" s="29">
        <f>'37部門取引基本表'!BO19</f>
        <v>394.45816107191814</v>
      </c>
      <c r="G21" s="301"/>
      <c r="H21" s="29">
        <f>'37部門取引基本表'!BE19</f>
        <v>19196.511219027187</v>
      </c>
      <c r="J21" s="609"/>
      <c r="K21" s="624"/>
      <c r="L21" s="171"/>
      <c r="M21" s="630"/>
      <c r="P21" s="30">
        <f t="shared" si="0"/>
        <v>0</v>
      </c>
      <c r="Q21" s="30">
        <f t="shared" si="1"/>
        <v>0</v>
      </c>
      <c r="R21" s="30">
        <f t="shared" si="2"/>
        <v>0</v>
      </c>
      <c r="S21" s="30">
        <f t="shared" si="3"/>
        <v>0</v>
      </c>
      <c r="V21" s="1022" t="s">
        <v>212</v>
      </c>
      <c r="W21" s="1023">
        <v>4975775</v>
      </c>
      <c r="X21" s="2"/>
    </row>
    <row r="22" spans="2:24" ht="9.75" customHeight="1">
      <c r="B22" s="14" t="s">
        <v>117</v>
      </c>
      <c r="C22" s="303" t="s">
        <v>39</v>
      </c>
      <c r="D22" s="304">
        <f>計算元!AQ24</f>
        <v>0</v>
      </c>
      <c r="F22" s="31">
        <f>'37部門取引基本表'!BO20</f>
        <v>0</v>
      </c>
      <c r="G22" s="301"/>
      <c r="H22" s="31">
        <f>'37部門取引基本表'!BE20</f>
        <v>70994.943573089229</v>
      </c>
      <c r="J22" s="609"/>
      <c r="K22" s="624"/>
      <c r="L22" s="171"/>
      <c r="M22" s="630"/>
      <c r="P22" s="32">
        <f t="shared" si="0"/>
        <v>0</v>
      </c>
      <c r="Q22" s="32">
        <f t="shared" si="1"/>
        <v>0</v>
      </c>
      <c r="R22" s="32">
        <f t="shared" si="2"/>
        <v>0</v>
      </c>
      <c r="S22" s="32">
        <f t="shared" si="3"/>
        <v>0</v>
      </c>
      <c r="V22" s="1022" t="s">
        <v>213</v>
      </c>
      <c r="W22" s="1023">
        <v>7242775</v>
      </c>
      <c r="X22" s="2" t="s">
        <v>193</v>
      </c>
    </row>
    <row r="23" spans="2:24" ht="9.75" customHeight="1">
      <c r="B23" s="14" t="s">
        <v>118</v>
      </c>
      <c r="C23" s="16" t="s">
        <v>28</v>
      </c>
      <c r="D23" s="300">
        <f>計算元!AQ25</f>
        <v>0</v>
      </c>
      <c r="F23" s="29">
        <f>'37部門取引基本表'!BO21</f>
        <v>0</v>
      </c>
      <c r="G23" s="301"/>
      <c r="H23" s="29">
        <f>'37部門取引基本表'!BE21</f>
        <v>84013.070259481508</v>
      </c>
      <c r="J23" s="609"/>
      <c r="K23" s="624"/>
      <c r="L23" s="631"/>
      <c r="M23" s="630"/>
      <c r="P23" s="30">
        <f t="shared" si="0"/>
        <v>0</v>
      </c>
      <c r="Q23" s="30">
        <f t="shared" si="1"/>
        <v>0</v>
      </c>
      <c r="R23" s="30">
        <f t="shared" si="2"/>
        <v>0</v>
      </c>
      <c r="S23" s="30">
        <f t="shared" si="3"/>
        <v>0</v>
      </c>
      <c r="V23" s="1024"/>
      <c r="W23" s="1025"/>
      <c r="X23" s="2" t="s">
        <v>193</v>
      </c>
    </row>
    <row r="24" spans="2:24" ht="9.75" customHeight="1">
      <c r="B24" s="14" t="s">
        <v>119</v>
      </c>
      <c r="C24" s="16" t="s">
        <v>38</v>
      </c>
      <c r="D24" s="300">
        <f>計算元!AQ26</f>
        <v>0</v>
      </c>
      <c r="F24" s="29">
        <f>'37部門取引基本表'!BO22</f>
        <v>0</v>
      </c>
      <c r="G24" s="301"/>
      <c r="H24" s="29">
        <f>'37部門取引基本表'!BE22</f>
        <v>31391.770393480227</v>
      </c>
      <c r="J24" s="609"/>
      <c r="K24" s="624"/>
      <c r="L24" s="631"/>
      <c r="M24" s="632"/>
      <c r="P24" s="30">
        <f t="shared" si="0"/>
        <v>0</v>
      </c>
      <c r="Q24" s="30">
        <f t="shared" si="1"/>
        <v>0</v>
      </c>
      <c r="R24" s="30">
        <f t="shared" si="2"/>
        <v>0</v>
      </c>
      <c r="S24" s="30">
        <f t="shared" si="3"/>
        <v>0</v>
      </c>
      <c r="V24" s="1024"/>
      <c r="W24" s="1025"/>
      <c r="X24" s="2" t="s">
        <v>193</v>
      </c>
    </row>
    <row r="25" spans="2:24" ht="9.75" customHeight="1">
      <c r="B25" s="14" t="s">
        <v>120</v>
      </c>
      <c r="C25" s="16" t="s">
        <v>29</v>
      </c>
      <c r="D25" s="300">
        <f>計算元!AQ27</f>
        <v>0</v>
      </c>
      <c r="F25" s="29">
        <f>'37部門取引基本表'!BO23</f>
        <v>3184.107478907802</v>
      </c>
      <c r="G25" s="301"/>
      <c r="H25" s="29">
        <f>'37部門取引基本表'!BE23</f>
        <v>786534.59321494459</v>
      </c>
      <c r="J25" s="609"/>
      <c r="K25" s="624"/>
      <c r="L25" s="631"/>
      <c r="M25" s="630"/>
      <c r="P25" s="30">
        <f t="shared" si="0"/>
        <v>0</v>
      </c>
      <c r="Q25" s="30">
        <f t="shared" si="1"/>
        <v>0</v>
      </c>
      <c r="R25" s="30">
        <f t="shared" si="2"/>
        <v>0</v>
      </c>
      <c r="S25" s="30">
        <f t="shared" si="3"/>
        <v>0</v>
      </c>
      <c r="V25" s="1024"/>
      <c r="W25" s="1025"/>
      <c r="X25" s="2" t="s">
        <v>193</v>
      </c>
    </row>
    <row r="26" spans="2:24" ht="9.75" customHeight="1">
      <c r="B26" s="15" t="s">
        <v>121</v>
      </c>
      <c r="C26" s="309" t="s">
        <v>0</v>
      </c>
      <c r="D26" s="310">
        <f>計算元!AQ28</f>
        <v>0</v>
      </c>
      <c r="F26" s="33">
        <f>'37部門取引基本表'!BO24</f>
        <v>2974.6075412632049</v>
      </c>
      <c r="G26" s="301"/>
      <c r="H26" s="33">
        <f>'37部門取引基本表'!BE24</f>
        <v>69592.264046967073</v>
      </c>
      <c r="J26" s="609"/>
      <c r="K26" s="624"/>
      <c r="L26" s="631"/>
      <c r="M26" s="630"/>
      <c r="P26" s="34">
        <f t="shared" si="0"/>
        <v>0</v>
      </c>
      <c r="Q26" s="34">
        <f t="shared" si="1"/>
        <v>0</v>
      </c>
      <c r="R26" s="34">
        <f t="shared" si="2"/>
        <v>0</v>
      </c>
      <c r="S26" s="34">
        <f t="shared" si="3"/>
        <v>0</v>
      </c>
      <c r="V26" s="1024"/>
      <c r="W26" s="1025"/>
      <c r="X26" s="2" t="s">
        <v>193</v>
      </c>
    </row>
    <row r="27" spans="2:24" ht="9.75" customHeight="1">
      <c r="B27" s="14" t="s">
        <v>122</v>
      </c>
      <c r="C27" s="16" t="s">
        <v>30</v>
      </c>
      <c r="D27" s="300">
        <f>計算元!AQ29</f>
        <v>0</v>
      </c>
      <c r="F27" s="29">
        <f>'37部門取引基本表'!BO25</f>
        <v>11077.368458807867</v>
      </c>
      <c r="G27" s="301"/>
      <c r="H27" s="29">
        <f>'37部門取引基本表'!BE25</f>
        <v>355121.7274141073</v>
      </c>
      <c r="J27" s="609"/>
      <c r="K27" s="624"/>
      <c r="L27" s="631"/>
      <c r="M27" s="630"/>
      <c r="P27" s="30">
        <f t="shared" si="0"/>
        <v>0</v>
      </c>
      <c r="Q27" s="30">
        <f t="shared" si="1"/>
        <v>0</v>
      </c>
      <c r="R27" s="30">
        <f t="shared" si="2"/>
        <v>0</v>
      </c>
      <c r="S27" s="30">
        <f t="shared" si="3"/>
        <v>0</v>
      </c>
      <c r="V27" s="1026" t="s">
        <v>217</v>
      </c>
      <c r="W27" s="1027">
        <f>SUM(W15:W26)</f>
        <v>123956626</v>
      </c>
      <c r="X27" s="2"/>
    </row>
    <row r="28" spans="2:24" ht="9.75" customHeight="1">
      <c r="B28" s="14" t="s">
        <v>123</v>
      </c>
      <c r="C28" s="16" t="s">
        <v>31</v>
      </c>
      <c r="D28" s="300">
        <f>計算元!AQ30</f>
        <v>0</v>
      </c>
      <c r="F28" s="29">
        <f>'37部門取引基本表'!BO26</f>
        <v>1362.7002208815481</v>
      </c>
      <c r="G28" s="301"/>
      <c r="H28" s="29">
        <f>'37部門取引基本表'!BE26</f>
        <v>48628.692908713281</v>
      </c>
      <c r="J28" s="609"/>
      <c r="K28" s="624"/>
      <c r="L28" s="631"/>
      <c r="M28" s="630"/>
      <c r="P28" s="30">
        <f t="shared" si="0"/>
        <v>0</v>
      </c>
      <c r="Q28" s="30">
        <f t="shared" si="1"/>
        <v>0</v>
      </c>
      <c r="R28" s="30">
        <f t="shared" si="2"/>
        <v>0</v>
      </c>
      <c r="S28" s="30">
        <f t="shared" si="3"/>
        <v>0</v>
      </c>
      <c r="V28" s="3" t="s">
        <v>521</v>
      </c>
      <c r="W28" s="1028">
        <f>W13+W27</f>
        <v>129149759</v>
      </c>
      <c r="X28" s="2"/>
    </row>
    <row r="29" spans="2:24" ht="9.75" customHeight="1">
      <c r="B29" s="14" t="s">
        <v>124</v>
      </c>
      <c r="C29" s="16" t="s">
        <v>125</v>
      </c>
      <c r="D29" s="300">
        <f>計算元!AQ31</f>
        <v>0</v>
      </c>
      <c r="F29" s="29">
        <f>'37部門取引基本表'!BO27</f>
        <v>6608.3013700744859</v>
      </c>
      <c r="G29" s="301"/>
      <c r="H29" s="29">
        <f>'37部門取引基本表'!BE27</f>
        <v>37569.179143992893</v>
      </c>
      <c r="J29" s="609"/>
      <c r="K29" s="624"/>
      <c r="L29" s="633"/>
      <c r="M29" s="630"/>
      <c r="P29" s="30">
        <f t="shared" si="0"/>
        <v>0</v>
      </c>
      <c r="Q29" s="30">
        <f t="shared" si="1"/>
        <v>0</v>
      </c>
      <c r="R29" s="30">
        <f t="shared" si="2"/>
        <v>0</v>
      </c>
      <c r="S29" s="30">
        <f t="shared" si="3"/>
        <v>0</v>
      </c>
      <c r="V29" s="2"/>
      <c r="W29" s="2"/>
      <c r="X29" s="2"/>
    </row>
    <row r="30" spans="2:24" ht="9.75" customHeight="1">
      <c r="B30" s="14" t="s">
        <v>126</v>
      </c>
      <c r="C30" s="16" t="s">
        <v>127</v>
      </c>
      <c r="D30" s="300">
        <f>計算元!AQ32</f>
        <v>0</v>
      </c>
      <c r="F30" s="29">
        <f>'37部門取引基本表'!BO28</f>
        <v>1551.5672593938889</v>
      </c>
      <c r="G30" s="301"/>
      <c r="H30" s="29">
        <f>'37部門取引基本表'!BE28</f>
        <v>24368.004680331309</v>
      </c>
      <c r="J30" s="608"/>
      <c r="K30" s="624"/>
      <c r="L30" s="631"/>
      <c r="M30" s="630"/>
      <c r="P30" s="30">
        <f t="shared" si="0"/>
        <v>0</v>
      </c>
      <c r="Q30" s="30">
        <f t="shared" si="1"/>
        <v>0</v>
      </c>
      <c r="R30" s="30">
        <f t="shared" si="2"/>
        <v>0</v>
      </c>
      <c r="S30" s="30">
        <f t="shared" si="3"/>
        <v>0</v>
      </c>
      <c r="V30" s="3" t="s">
        <v>198</v>
      </c>
      <c r="W30" s="1029"/>
      <c r="X30" s="2"/>
    </row>
    <row r="31" spans="2:24" ht="9.75" customHeight="1">
      <c r="B31" s="15" t="s">
        <v>128</v>
      </c>
      <c r="C31" s="16" t="s">
        <v>14</v>
      </c>
      <c r="D31" s="300">
        <f>計算元!AQ33</f>
        <v>0</v>
      </c>
      <c r="F31" s="29">
        <f>'37部門取引基本表'!BO29</f>
        <v>65573.587085690568</v>
      </c>
      <c r="G31" s="301"/>
      <c r="H31" s="29">
        <f>'37部門取引基本表'!BE29</f>
        <v>551416.24834649428</v>
      </c>
      <c r="J31" s="608"/>
      <c r="K31" s="624"/>
      <c r="L31" s="630"/>
      <c r="M31" s="630"/>
      <c r="P31" s="30">
        <f t="shared" si="0"/>
        <v>0</v>
      </c>
      <c r="Q31" s="30">
        <f t="shared" si="1"/>
        <v>0</v>
      </c>
      <c r="R31" s="30">
        <f t="shared" si="2"/>
        <v>0</v>
      </c>
      <c r="S31" s="30">
        <f t="shared" si="3"/>
        <v>0</v>
      </c>
      <c r="V31" s="1030" t="s">
        <v>522</v>
      </c>
      <c r="W31" s="1023">
        <v>27</v>
      </c>
      <c r="X31" s="2"/>
    </row>
    <row r="32" spans="2:24" ht="9.75" customHeight="1">
      <c r="B32" s="14" t="s">
        <v>129</v>
      </c>
      <c r="C32" s="303" t="s">
        <v>15</v>
      </c>
      <c r="D32" s="304">
        <f>計算元!AQ34</f>
        <v>0</v>
      </c>
      <c r="F32" s="31">
        <f>'37部門取引基本表'!BO30</f>
        <v>58839.715370443249</v>
      </c>
      <c r="G32" s="301"/>
      <c r="H32" s="31">
        <f>'37部門取引基本表'!BE30</f>
        <v>231475.00734585745</v>
      </c>
      <c r="P32" s="32">
        <f t="shared" si="0"/>
        <v>0</v>
      </c>
      <c r="Q32" s="32">
        <f t="shared" si="1"/>
        <v>0</v>
      </c>
      <c r="R32" s="32">
        <f t="shared" si="2"/>
        <v>0</v>
      </c>
      <c r="S32" s="32">
        <f t="shared" si="3"/>
        <v>0</v>
      </c>
      <c r="V32" s="1022" t="s">
        <v>523</v>
      </c>
      <c r="W32" s="1023">
        <v>562</v>
      </c>
      <c r="X32" s="2"/>
    </row>
    <row r="33" spans="2:24" ht="9.75" customHeight="1">
      <c r="B33" s="14" t="s">
        <v>130</v>
      </c>
      <c r="C33" s="16" t="s">
        <v>32</v>
      </c>
      <c r="D33" s="300">
        <f>計算元!AQ35</f>
        <v>0</v>
      </c>
      <c r="F33" s="29">
        <f>'37部門取引基本表'!BO31</f>
        <v>170808.94886249639</v>
      </c>
      <c r="G33" s="301"/>
      <c r="H33" s="29">
        <f>'37部門取引基本表'!BE31</f>
        <v>423058.29024905857</v>
      </c>
      <c r="P33" s="30">
        <f t="shared" si="0"/>
        <v>0</v>
      </c>
      <c r="Q33" s="30">
        <f t="shared" si="1"/>
        <v>0</v>
      </c>
      <c r="R33" s="30">
        <f t="shared" si="2"/>
        <v>0</v>
      </c>
      <c r="S33" s="30">
        <f t="shared" si="3"/>
        <v>0</v>
      </c>
      <c r="V33" s="1031"/>
      <c r="W33" s="1023"/>
      <c r="X33" s="2"/>
    </row>
    <row r="34" spans="2:24" ht="9.75" customHeight="1">
      <c r="B34" s="14" t="s">
        <v>131</v>
      </c>
      <c r="C34" s="16" t="s">
        <v>72</v>
      </c>
      <c r="D34" s="300">
        <f>計算元!AQ36</f>
        <v>0</v>
      </c>
      <c r="F34" s="29">
        <f>'37部門取引基本表'!BO32</f>
        <v>34725.341517791443</v>
      </c>
      <c r="G34" s="301"/>
      <c r="H34" s="29">
        <f>'37部門取引基本表'!BE32</f>
        <v>353639.53066819656</v>
      </c>
      <c r="P34" s="30">
        <f t="shared" si="0"/>
        <v>0</v>
      </c>
      <c r="Q34" s="30">
        <f t="shared" si="1"/>
        <v>0</v>
      </c>
      <c r="R34" s="30">
        <f t="shared" si="2"/>
        <v>0</v>
      </c>
      <c r="S34" s="30">
        <f t="shared" si="3"/>
        <v>0</v>
      </c>
      <c r="V34" s="1031"/>
      <c r="W34" s="1032">
        <f>SUM(W31:W33)</f>
        <v>589</v>
      </c>
      <c r="X34" s="2"/>
    </row>
    <row r="35" spans="2:24" ht="9.75" customHeight="1">
      <c r="B35" s="14" t="s">
        <v>132</v>
      </c>
      <c r="C35" s="16" t="s">
        <v>40</v>
      </c>
      <c r="D35" s="300">
        <f>計算元!AQ37</f>
        <v>0</v>
      </c>
      <c r="F35" s="29">
        <f>'37部門取引基本表'!BO33</f>
        <v>20439.281446929705</v>
      </c>
      <c r="G35" s="301"/>
      <c r="H35" s="29">
        <f>'37部門取引基本表'!BE33</f>
        <v>107746.89366946035</v>
      </c>
      <c r="P35" s="30">
        <f t="shared" si="0"/>
        <v>0</v>
      </c>
      <c r="Q35" s="30">
        <f t="shared" si="1"/>
        <v>0</v>
      </c>
      <c r="R35" s="30">
        <f t="shared" si="2"/>
        <v>0</v>
      </c>
      <c r="S35" s="30">
        <f t="shared" si="3"/>
        <v>0</v>
      </c>
      <c r="V35" s="3"/>
      <c r="W35" s="3"/>
      <c r="X35" s="2"/>
    </row>
    <row r="36" spans="2:24" ht="9.75" customHeight="1">
      <c r="B36" s="15" t="s">
        <v>133</v>
      </c>
      <c r="C36" s="309" t="s">
        <v>16</v>
      </c>
      <c r="D36" s="310">
        <f>計算元!AQ38</f>
        <v>0</v>
      </c>
      <c r="F36" s="33">
        <f>'37部門取引基本表'!BO34</f>
        <v>0</v>
      </c>
      <c r="G36" s="301"/>
      <c r="H36" s="33">
        <f>'37部門取引基本表'!BE34</f>
        <v>172514.00853280639</v>
      </c>
      <c r="P36" s="34">
        <f t="shared" si="0"/>
        <v>0</v>
      </c>
      <c r="Q36" s="34">
        <f t="shared" si="1"/>
        <v>0</v>
      </c>
      <c r="R36" s="34">
        <f t="shared" si="2"/>
        <v>0</v>
      </c>
      <c r="S36" s="34">
        <f t="shared" si="3"/>
        <v>0</v>
      </c>
      <c r="V36" s="26" t="s">
        <v>425</v>
      </c>
      <c r="W36" s="1033">
        <f>W13+W27</f>
        <v>129149759</v>
      </c>
      <c r="X36" s="2" t="s">
        <v>427</v>
      </c>
    </row>
    <row r="37" spans="2:24" ht="9.75" customHeight="1">
      <c r="B37" s="14" t="s">
        <v>134</v>
      </c>
      <c r="C37" s="16" t="s">
        <v>33</v>
      </c>
      <c r="D37" s="300">
        <f>計算元!AQ39</f>
        <v>0</v>
      </c>
      <c r="F37" s="29">
        <f>'37部門取引基本表'!BO35</f>
        <v>2059.7943516674604</v>
      </c>
      <c r="G37" s="301"/>
      <c r="H37" s="29">
        <f>'37部門取引基本表'!BE35</f>
        <v>185631.39069906069</v>
      </c>
      <c r="P37" s="30">
        <f t="shared" si="0"/>
        <v>0</v>
      </c>
      <c r="Q37" s="30">
        <f t="shared" si="1"/>
        <v>0</v>
      </c>
      <c r="R37" s="30">
        <f t="shared" si="2"/>
        <v>0</v>
      </c>
      <c r="S37" s="30">
        <f t="shared" si="3"/>
        <v>0</v>
      </c>
      <c r="V37" s="3" t="s">
        <v>218</v>
      </c>
      <c r="W37" s="629">
        <f>W28+W34</f>
        <v>129150348</v>
      </c>
      <c r="X37" s="2"/>
    </row>
    <row r="38" spans="2:24" ht="9.75" customHeight="1">
      <c r="B38" s="14" t="s">
        <v>135</v>
      </c>
      <c r="C38" s="16" t="s">
        <v>77</v>
      </c>
      <c r="D38" s="300">
        <f>計算元!AQ40</f>
        <v>0</v>
      </c>
      <c r="F38" s="29">
        <f>'37部門取引基本表'!BO36</f>
        <v>19572.146997340409</v>
      </c>
      <c r="G38" s="301"/>
      <c r="H38" s="29">
        <f>'37部門取引基本表'!BE36</f>
        <v>600991.24947447516</v>
      </c>
      <c r="P38" s="30">
        <f t="shared" si="0"/>
        <v>0</v>
      </c>
      <c r="Q38" s="30">
        <f t="shared" si="1"/>
        <v>0</v>
      </c>
      <c r="R38" s="30">
        <f t="shared" si="2"/>
        <v>0</v>
      </c>
      <c r="S38" s="30">
        <f t="shared" si="3"/>
        <v>0</v>
      </c>
      <c r="V38" s="12"/>
      <c r="W38" s="35"/>
    </row>
    <row r="39" spans="2:24" ht="9.75" customHeight="1">
      <c r="B39" s="14" t="s">
        <v>136</v>
      </c>
      <c r="C39" s="16" t="s">
        <v>78</v>
      </c>
      <c r="D39" s="300">
        <f>計算元!AQ41</f>
        <v>0</v>
      </c>
      <c r="F39" s="29">
        <f>'37部門取引基本表'!BO37</f>
        <v>0</v>
      </c>
      <c r="G39" s="301"/>
      <c r="H39" s="29">
        <f>'37部門取引基本表'!BE37</f>
        <v>22296.047080759818</v>
      </c>
      <c r="P39" s="30">
        <f t="shared" si="0"/>
        <v>0</v>
      </c>
      <c r="Q39" s="30">
        <f t="shared" si="1"/>
        <v>0</v>
      </c>
      <c r="R39" s="30">
        <f t="shared" si="2"/>
        <v>0</v>
      </c>
      <c r="S39" s="30">
        <f t="shared" si="3"/>
        <v>0</v>
      </c>
      <c r="V39" s="12"/>
      <c r="W39" s="35"/>
    </row>
    <row r="40" spans="2:24" ht="9.75" customHeight="1">
      <c r="B40" s="14" t="s">
        <v>137</v>
      </c>
      <c r="C40" s="16" t="s">
        <v>34</v>
      </c>
      <c r="D40" s="300">
        <f>計算元!AQ42</f>
        <v>0</v>
      </c>
      <c r="F40" s="29">
        <f>'37部門取引基本表'!BO38</f>
        <v>29852.619446979337</v>
      </c>
      <c r="G40" s="301"/>
      <c r="H40" s="29">
        <f>'37部門取引基本表'!BE38</f>
        <v>312878.55849836941</v>
      </c>
      <c r="P40" s="30">
        <f t="shared" si="0"/>
        <v>0</v>
      </c>
      <c r="Q40" s="30">
        <f t="shared" si="1"/>
        <v>0</v>
      </c>
      <c r="R40" s="30">
        <f t="shared" si="2"/>
        <v>0</v>
      </c>
      <c r="S40" s="30">
        <f t="shared" si="3"/>
        <v>0</v>
      </c>
      <c r="V40" s="12"/>
      <c r="W40" s="35"/>
    </row>
    <row r="41" spans="2:24" ht="9.75" customHeight="1">
      <c r="B41" s="311" t="s">
        <v>138</v>
      </c>
      <c r="C41" s="312" t="s">
        <v>35</v>
      </c>
      <c r="D41" s="310">
        <f>計算元!AQ43</f>
        <v>0</v>
      </c>
      <c r="F41" s="33">
        <f>'37部門取引基本表'!BO39</f>
        <v>34294.260969135823</v>
      </c>
      <c r="G41" s="301"/>
      <c r="H41" s="33">
        <f>'37部門取引基本表'!BE39</f>
        <v>356010.53315697756</v>
      </c>
      <c r="P41" s="34">
        <f t="shared" si="0"/>
        <v>0</v>
      </c>
      <c r="Q41" s="34">
        <f t="shared" si="1"/>
        <v>0</v>
      </c>
      <c r="R41" s="34">
        <f t="shared" si="2"/>
        <v>0</v>
      </c>
      <c r="S41" s="34">
        <f t="shared" si="3"/>
        <v>0</v>
      </c>
      <c r="V41" s="12"/>
      <c r="W41" s="35"/>
    </row>
    <row r="42" spans="2:24" ht="9.75" customHeight="1">
      <c r="B42" s="313" t="s">
        <v>139</v>
      </c>
      <c r="C42" s="314" t="s">
        <v>1</v>
      </c>
      <c r="D42" s="300">
        <f>計算元!AQ44</f>
        <v>0</v>
      </c>
      <c r="F42" s="29">
        <f>'37部門取引基本表'!BO40</f>
        <v>0</v>
      </c>
      <c r="G42" s="301"/>
      <c r="H42" s="29">
        <f>'37部門取引基本表'!BE40</f>
        <v>5027.6577600911514</v>
      </c>
      <c r="P42" s="30">
        <f t="shared" si="0"/>
        <v>0</v>
      </c>
      <c r="Q42" s="30">
        <f t="shared" si="1"/>
        <v>0</v>
      </c>
      <c r="R42" s="30">
        <f t="shared" si="2"/>
        <v>0</v>
      </c>
      <c r="S42" s="30">
        <f t="shared" si="3"/>
        <v>0</v>
      </c>
      <c r="V42" s="12"/>
      <c r="W42" s="35"/>
    </row>
    <row r="43" spans="2:24" ht="9.75" customHeight="1">
      <c r="B43" s="315" t="s">
        <v>140</v>
      </c>
      <c r="C43" s="316" t="s">
        <v>2</v>
      </c>
      <c r="D43" s="300">
        <f>計算元!AQ45</f>
        <v>0</v>
      </c>
      <c r="F43" s="29">
        <f>'37部門取引基本表'!BO41</f>
        <v>13441.836530629169</v>
      </c>
      <c r="G43" s="301"/>
      <c r="H43" s="29">
        <f>'37部門取引基本表'!BE41</f>
        <v>37043.933776939375</v>
      </c>
      <c r="P43" s="30">
        <f t="shared" si="0"/>
        <v>0</v>
      </c>
      <c r="Q43" s="30">
        <f t="shared" si="1"/>
        <v>0</v>
      </c>
      <c r="R43" s="30">
        <f t="shared" si="2"/>
        <v>0</v>
      </c>
      <c r="S43" s="30">
        <f t="shared" si="3"/>
        <v>0</v>
      </c>
    </row>
    <row r="44" spans="2:24" ht="9.75" customHeight="1">
      <c r="B44" s="317"/>
      <c r="C44" s="318" t="s">
        <v>194</v>
      </c>
      <c r="D44" s="319">
        <f>SUM(D7:D43)</f>
        <v>0</v>
      </c>
      <c r="F44" s="38">
        <f>SUM(F7:F43)</f>
        <v>529013.10497086204</v>
      </c>
      <c r="G44" s="301"/>
      <c r="H44" s="38">
        <f>SUM(H7:H43)</f>
        <v>5570167.5593455257</v>
      </c>
      <c r="P44" s="435">
        <f>SUM(P7:P43)</f>
        <v>0</v>
      </c>
      <c r="Q44" s="435">
        <f>SUM(Q7:Q43)</f>
        <v>0</v>
      </c>
      <c r="R44" s="435">
        <f>SUM(R7:R43)</f>
        <v>0</v>
      </c>
      <c r="S44" s="435">
        <f>SUM(S7:S43)</f>
        <v>0</v>
      </c>
    </row>
    <row r="45" spans="2:24" ht="9.75" customHeight="1">
      <c r="B45" s="603"/>
      <c r="C45" s="603"/>
      <c r="D45" s="604"/>
      <c r="F45" s="605"/>
      <c r="G45" s="301"/>
      <c r="H45" s="605"/>
      <c r="P45" s="606"/>
      <c r="Q45" s="606"/>
      <c r="R45" s="606"/>
      <c r="S45" s="606"/>
    </row>
    <row r="46" spans="2:24" ht="9.75" customHeight="1">
      <c r="B46" s="603"/>
      <c r="C46" s="603"/>
      <c r="D46" s="604"/>
      <c r="F46" s="605"/>
      <c r="G46" s="301"/>
      <c r="H46" s="605"/>
      <c r="P46" s="606"/>
      <c r="Q46" s="606"/>
      <c r="R46" s="606"/>
      <c r="S46" s="606"/>
    </row>
    <row r="47" spans="2:24" ht="9.75" customHeight="1">
      <c r="B47" s="603"/>
      <c r="C47" s="603"/>
      <c r="D47" s="604"/>
      <c r="F47" s="605"/>
      <c r="G47" s="301"/>
      <c r="H47" s="605"/>
      <c r="P47" s="606"/>
      <c r="Q47" s="606"/>
      <c r="R47" s="606"/>
      <c r="S47" s="606"/>
    </row>
    <row r="48" spans="2:24" ht="9.75" customHeight="1">
      <c r="B48" s="603"/>
      <c r="C48" s="603"/>
      <c r="D48" s="604"/>
      <c r="F48" s="605"/>
      <c r="G48" s="301"/>
      <c r="H48" s="605"/>
      <c r="P48" s="606"/>
      <c r="Q48" s="606"/>
      <c r="R48" s="606"/>
      <c r="S48" s="606"/>
    </row>
    <row r="49" spans="2:24" ht="9.75" customHeight="1">
      <c r="B49" s="603"/>
      <c r="C49" s="603"/>
      <c r="D49" s="604"/>
      <c r="F49" s="605"/>
      <c r="G49" s="301"/>
      <c r="H49" s="605"/>
      <c r="P49" s="606"/>
      <c r="Q49" s="606"/>
      <c r="R49" s="606"/>
      <c r="S49" s="606"/>
    </row>
    <row r="50" spans="2:24" ht="9.75" customHeight="1">
      <c r="B50" s="603"/>
      <c r="C50" s="603"/>
      <c r="D50" s="604"/>
      <c r="F50" s="605"/>
      <c r="G50" s="301"/>
      <c r="H50" s="605"/>
      <c r="P50" s="606"/>
      <c r="Q50" s="606"/>
      <c r="R50" s="606"/>
      <c r="S50" s="606"/>
    </row>
    <row r="51" spans="2:24" ht="9.75" customHeight="1">
      <c r="B51" s="603"/>
      <c r="C51" s="603"/>
      <c r="D51" s="604"/>
      <c r="F51" s="605"/>
      <c r="G51" s="301"/>
      <c r="H51" s="605"/>
      <c r="P51" s="606"/>
      <c r="Q51" s="606"/>
      <c r="R51" s="606"/>
      <c r="S51" s="606"/>
    </row>
    <row r="52" spans="2:24" ht="9.75" customHeight="1">
      <c r="B52" s="603"/>
      <c r="C52" s="603"/>
      <c r="D52" s="604"/>
      <c r="F52" s="605"/>
      <c r="G52" s="301"/>
      <c r="H52" s="605"/>
      <c r="P52" s="606"/>
      <c r="Q52" s="606"/>
      <c r="R52" s="606"/>
      <c r="S52" s="606"/>
    </row>
    <row r="53" spans="2:24" ht="9.75" customHeight="1">
      <c r="B53" s="603"/>
      <c r="C53" s="603"/>
      <c r="D53" s="604"/>
      <c r="F53" s="605"/>
      <c r="G53" s="301"/>
      <c r="H53" s="605"/>
      <c r="P53" s="606"/>
      <c r="Q53" s="606"/>
      <c r="R53" s="606"/>
      <c r="S53" s="606"/>
    </row>
    <row r="54" spans="2:24" ht="9.75" customHeight="1">
      <c r="B54" s="603"/>
      <c r="C54" s="603"/>
      <c r="D54" s="604"/>
      <c r="F54" s="605"/>
      <c r="G54" s="301"/>
      <c r="H54" s="605"/>
      <c r="P54" s="606"/>
      <c r="Q54" s="606"/>
      <c r="R54" s="606"/>
      <c r="S54" s="606"/>
    </row>
    <row r="55" spans="2:24" ht="9.75" customHeight="1">
      <c r="B55" s="603"/>
      <c r="C55" s="603"/>
      <c r="D55" s="604"/>
      <c r="F55" s="605"/>
      <c r="G55" s="301"/>
      <c r="H55" s="605"/>
      <c r="P55" s="606"/>
      <c r="Q55" s="606"/>
      <c r="R55" s="606"/>
      <c r="S55" s="606"/>
    </row>
    <row r="56" spans="2:24" ht="9.75" customHeight="1">
      <c r="B56" s="603"/>
      <c r="C56" s="603"/>
      <c r="D56" s="604"/>
      <c r="F56" s="605"/>
      <c r="G56" s="301"/>
      <c r="H56" s="605"/>
      <c r="P56" s="606"/>
      <c r="Q56" s="606"/>
      <c r="R56" s="606"/>
      <c r="S56" s="606"/>
    </row>
    <row r="57" spans="2:24" ht="9.75" customHeight="1"/>
    <row r="58" spans="2:24" ht="9.75" customHeight="1">
      <c r="V58" s="299"/>
      <c r="W58" s="299"/>
      <c r="X58" s="299"/>
    </row>
    <row r="59" spans="2:24" ht="9.75" customHeight="1">
      <c r="V59" s="299"/>
      <c r="W59" s="299"/>
      <c r="X59" s="299"/>
    </row>
    <row r="60" spans="2:24" s="299" customFormat="1" ht="20.25" customHeight="1">
      <c r="B60" s="1067"/>
      <c r="C60" s="1067"/>
      <c r="D60" s="577"/>
      <c r="E60" s="578"/>
      <c r="F60" s="579"/>
      <c r="G60" s="578"/>
      <c r="H60" s="579"/>
      <c r="I60" s="578"/>
      <c r="J60" s="597"/>
      <c r="K60" s="615"/>
      <c r="L60" s="597"/>
      <c r="M60" s="578"/>
      <c r="N60" s="580"/>
      <c r="O60" s="578"/>
      <c r="P60" s="570"/>
      <c r="V60" s="298"/>
      <c r="W60" s="298"/>
      <c r="X60" s="298"/>
    </row>
    <row r="61" spans="2:24" ht="11.1" customHeight="1">
      <c r="B61" s="581"/>
      <c r="C61" s="581"/>
      <c r="D61" s="582"/>
      <c r="E61" s="583"/>
      <c r="F61" s="584"/>
      <c r="G61" s="583"/>
      <c r="H61" s="584"/>
      <c r="I61" s="583"/>
      <c r="J61" s="585"/>
      <c r="K61" s="615"/>
      <c r="L61" s="584"/>
      <c r="M61" s="583"/>
      <c r="N61" s="584"/>
      <c r="O61" s="586"/>
      <c r="P61" s="584" t="s">
        <v>192</v>
      </c>
      <c r="V61" s="299"/>
      <c r="W61" s="299"/>
      <c r="X61" s="299"/>
    </row>
    <row r="62" spans="2:24" s="299" customFormat="1" ht="12" customHeight="1">
      <c r="B62" s="1075" t="s">
        <v>494</v>
      </c>
      <c r="C62" s="1076"/>
      <c r="D62" s="1069" t="s">
        <v>195</v>
      </c>
      <c r="E62" s="578" t="s">
        <v>487</v>
      </c>
      <c r="F62" s="1072" t="s">
        <v>495</v>
      </c>
      <c r="G62" s="578" t="s">
        <v>191</v>
      </c>
      <c r="H62" s="1072" t="s">
        <v>489</v>
      </c>
      <c r="I62" s="578" t="s">
        <v>487</v>
      </c>
      <c r="J62" s="1072" t="s">
        <v>506</v>
      </c>
      <c r="K62" s="616" t="s">
        <v>191</v>
      </c>
      <c r="L62" s="617"/>
      <c r="M62" s="578" t="s">
        <v>505</v>
      </c>
      <c r="N62" s="1072" t="s">
        <v>503</v>
      </c>
      <c r="O62" s="587" t="s">
        <v>490</v>
      </c>
      <c r="P62" s="1072" t="s">
        <v>496</v>
      </c>
    </row>
    <row r="63" spans="2:24" s="299" customFormat="1" ht="12" customHeight="1">
      <c r="B63" s="1077"/>
      <c r="C63" s="1078"/>
      <c r="D63" s="1070"/>
      <c r="E63" s="578"/>
      <c r="F63" s="1073"/>
      <c r="G63" s="578"/>
      <c r="H63" s="1073"/>
      <c r="I63" s="583"/>
      <c r="J63" s="1081"/>
      <c r="K63" s="618"/>
      <c r="L63" s="602"/>
      <c r="M63" s="588"/>
      <c r="N63" s="1073"/>
      <c r="O63" s="587"/>
      <c r="P63" s="1073"/>
    </row>
    <row r="64" spans="2:24" s="299" customFormat="1" ht="12" customHeight="1">
      <c r="B64" s="1079"/>
      <c r="C64" s="1080"/>
      <c r="D64" s="1071"/>
      <c r="E64" s="583"/>
      <c r="F64" s="1074"/>
      <c r="G64" s="588"/>
      <c r="H64" s="1074"/>
      <c r="I64" s="583"/>
      <c r="J64" s="1082"/>
      <c r="K64" s="619" t="s">
        <v>191</v>
      </c>
      <c r="L64" s="620"/>
      <c r="M64" s="589"/>
      <c r="N64" s="1074"/>
      <c r="O64" s="586"/>
      <c r="P64" s="1074"/>
      <c r="V64" s="298"/>
      <c r="W64" s="298"/>
      <c r="X64" s="298"/>
    </row>
    <row r="65" spans="2:16" ht="9.75" customHeight="1">
      <c r="B65" s="14" t="s">
        <v>101</v>
      </c>
      <c r="C65" s="16" t="s">
        <v>18</v>
      </c>
      <c r="D65" s="300">
        <f t="shared" ref="D65:D102" si="4">D7</f>
        <v>0</v>
      </c>
      <c r="F65" s="27">
        <f>'37部門取引基本表'!BL5</f>
        <v>5375.3675559355352</v>
      </c>
      <c r="G65" s="301"/>
      <c r="H65" s="27">
        <f t="shared" ref="H65:H102" si="5">H7</f>
        <v>58594.782005947243</v>
      </c>
      <c r="J65" s="1036" t="s">
        <v>215</v>
      </c>
      <c r="K65" s="621">
        <v>1</v>
      </c>
      <c r="L65" s="622">
        <f>$W$15/K65/1000</f>
        <v>1421.7550000000001</v>
      </c>
      <c r="M65" s="623"/>
      <c r="N65" s="321">
        <f>F102</f>
        <v>1620289.9284836622</v>
      </c>
      <c r="P65" s="28">
        <f t="shared" ref="P65:P101" si="6">IF(H65=0,"",D65*(F65/H65)*(L$75/N$65))</f>
        <v>0</v>
      </c>
    </row>
    <row r="66" spans="2:16" ht="9.75" customHeight="1">
      <c r="B66" s="14" t="s">
        <v>102</v>
      </c>
      <c r="C66" s="16" t="s">
        <v>19</v>
      </c>
      <c r="D66" s="300">
        <f t="shared" si="4"/>
        <v>0</v>
      </c>
      <c r="F66" s="29">
        <f>'37部門取引基本表'!BL6</f>
        <v>462.83039883843628</v>
      </c>
      <c r="G66" s="301"/>
      <c r="H66" s="29">
        <f t="shared" si="5"/>
        <v>1866.369218159263</v>
      </c>
      <c r="J66" s="1036" t="s">
        <v>216</v>
      </c>
      <c r="K66" s="624">
        <v>1</v>
      </c>
      <c r="L66" s="622">
        <f>$W$16/K66/1000</f>
        <v>45513.034</v>
      </c>
      <c r="M66" s="623"/>
      <c r="P66" s="30">
        <f t="shared" si="6"/>
        <v>0</v>
      </c>
    </row>
    <row r="67" spans="2:16" ht="9.75" customHeight="1">
      <c r="B67" s="14" t="s">
        <v>103</v>
      </c>
      <c r="C67" s="16" t="s">
        <v>37</v>
      </c>
      <c r="D67" s="300">
        <f t="shared" si="4"/>
        <v>0</v>
      </c>
      <c r="F67" s="29">
        <f>'37部門取引基本表'!BL7</f>
        <v>14324.819194620915</v>
      </c>
      <c r="G67" s="301"/>
      <c r="H67" s="29">
        <f t="shared" si="5"/>
        <v>83870.917868660821</v>
      </c>
      <c r="J67" s="1035" t="s">
        <v>209</v>
      </c>
      <c r="K67" s="624">
        <v>2</v>
      </c>
      <c r="L67" s="622">
        <f>$W$19/K67/1000</f>
        <v>25733.388500000001</v>
      </c>
      <c r="M67" s="623"/>
      <c r="P67" s="30">
        <f t="shared" si="6"/>
        <v>0</v>
      </c>
    </row>
    <row r="68" spans="2:16" ht="9.75" customHeight="1">
      <c r="B68" s="14" t="s">
        <v>104</v>
      </c>
      <c r="C68" s="16" t="s">
        <v>20</v>
      </c>
      <c r="D68" s="300">
        <f t="shared" si="4"/>
        <v>0</v>
      </c>
      <c r="F68" s="29">
        <f>'37部門取引基本表'!BL8</f>
        <v>7592.8798119829844</v>
      </c>
      <c r="G68" s="301"/>
      <c r="H68" s="29">
        <f t="shared" si="5"/>
        <v>33634.607498914906</v>
      </c>
      <c r="J68" s="1035" t="s">
        <v>211</v>
      </c>
      <c r="K68" s="624">
        <v>2</v>
      </c>
      <c r="L68" s="622">
        <f>$W$20/K68/1000</f>
        <v>827.91150000000005</v>
      </c>
      <c r="M68" s="623"/>
      <c r="P68" s="30">
        <f t="shared" si="6"/>
        <v>0</v>
      </c>
    </row>
    <row r="69" spans="2:16" ht="9.75" customHeight="1">
      <c r="B69" s="15" t="s">
        <v>105</v>
      </c>
      <c r="C69" s="16" t="s">
        <v>21</v>
      </c>
      <c r="D69" s="300">
        <f t="shared" si="4"/>
        <v>0</v>
      </c>
      <c r="F69" s="29">
        <f>'37部門取引基本表'!BL9</f>
        <v>8864.187373744373</v>
      </c>
      <c r="G69" s="301"/>
      <c r="H69" s="29">
        <f t="shared" si="5"/>
        <v>40514.20269513622</v>
      </c>
      <c r="J69" s="1038"/>
      <c r="K69" s="624">
        <v>1</v>
      </c>
      <c r="L69" s="622"/>
      <c r="M69" s="623"/>
      <c r="P69" s="30">
        <f t="shared" si="6"/>
        <v>0</v>
      </c>
    </row>
    <row r="70" spans="2:16" ht="9.75" customHeight="1">
      <c r="B70" s="14" t="s">
        <v>106</v>
      </c>
      <c r="C70" s="303" t="s">
        <v>22</v>
      </c>
      <c r="D70" s="304">
        <f t="shared" si="4"/>
        <v>0</v>
      </c>
      <c r="F70" s="31">
        <f>'37部門取引基本表'!BL10</f>
        <v>823.40622880036381</v>
      </c>
      <c r="G70" s="301"/>
      <c r="H70" s="31">
        <f t="shared" si="5"/>
        <v>7862.7235219999175</v>
      </c>
      <c r="J70" s="1035" t="s">
        <v>213</v>
      </c>
      <c r="K70" s="624">
        <v>2</v>
      </c>
      <c r="L70" s="622">
        <f>$W$22/K70/1000</f>
        <v>3621.3874999999998</v>
      </c>
      <c r="M70" s="623"/>
      <c r="P70" s="32">
        <f t="shared" si="6"/>
        <v>0</v>
      </c>
    </row>
    <row r="71" spans="2:16" ht="9.75" customHeight="1">
      <c r="B71" s="14" t="s">
        <v>107</v>
      </c>
      <c r="C71" s="16" t="s">
        <v>23</v>
      </c>
      <c r="D71" s="300">
        <f t="shared" si="4"/>
        <v>0</v>
      </c>
      <c r="F71" s="29">
        <f>'37部門取引基本表'!BL11</f>
        <v>103.73079860280114</v>
      </c>
      <c r="G71" s="301"/>
      <c r="H71" s="29">
        <f t="shared" si="5"/>
        <v>3020.5776496910407</v>
      </c>
      <c r="J71" s="1035"/>
      <c r="K71" s="624"/>
      <c r="L71" s="622"/>
      <c r="M71" s="623"/>
      <c r="P71" s="30">
        <f t="shared" si="6"/>
        <v>0</v>
      </c>
    </row>
    <row r="72" spans="2:16" ht="9.75" customHeight="1">
      <c r="B72" s="14" t="s">
        <v>108</v>
      </c>
      <c r="C72" s="16" t="s">
        <v>109</v>
      </c>
      <c r="D72" s="300">
        <f t="shared" si="4"/>
        <v>0</v>
      </c>
      <c r="F72" s="29">
        <f>'37部門取引基本表'!BL12</f>
        <v>25686.346958683414</v>
      </c>
      <c r="G72" s="301"/>
      <c r="H72" s="29">
        <f t="shared" si="5"/>
        <v>124921.17559252381</v>
      </c>
      <c r="J72" s="1035"/>
      <c r="K72" s="624"/>
      <c r="L72" s="622"/>
      <c r="M72" s="623"/>
      <c r="P72" s="30">
        <f t="shared" si="6"/>
        <v>0</v>
      </c>
    </row>
    <row r="73" spans="2:16" ht="9.75" customHeight="1">
      <c r="B73" s="14" t="s">
        <v>110</v>
      </c>
      <c r="C73" s="16" t="s">
        <v>24</v>
      </c>
      <c r="D73" s="300">
        <f t="shared" si="4"/>
        <v>0</v>
      </c>
      <c r="F73" s="29">
        <f>'37部門取引基本表'!BL13</f>
        <v>4049.0305140782998</v>
      </c>
      <c r="G73" s="301"/>
      <c r="H73" s="29">
        <f t="shared" si="5"/>
        <v>17313.645067110934</v>
      </c>
      <c r="J73" s="1035"/>
      <c r="K73" s="624"/>
      <c r="L73" s="622"/>
      <c r="M73" s="623"/>
      <c r="P73" s="30">
        <f t="shared" si="6"/>
        <v>0</v>
      </c>
    </row>
    <row r="74" spans="2:16" ht="9.75" customHeight="1">
      <c r="B74" s="15" t="s">
        <v>111</v>
      </c>
      <c r="C74" s="309" t="s">
        <v>25</v>
      </c>
      <c r="D74" s="310">
        <f t="shared" si="4"/>
        <v>0</v>
      </c>
      <c r="F74" s="33">
        <f>'37部門取引基本表'!BL14</f>
        <v>3232.3892558109192</v>
      </c>
      <c r="G74" s="301"/>
      <c r="H74" s="33">
        <f t="shared" si="5"/>
        <v>28407.326575721014</v>
      </c>
      <c r="J74" s="1037"/>
      <c r="K74" s="625"/>
      <c r="L74" s="622"/>
      <c r="M74" s="623"/>
      <c r="P74" s="34">
        <f t="shared" si="6"/>
        <v>0</v>
      </c>
    </row>
    <row r="75" spans="2:16" ht="9.75" customHeight="1">
      <c r="B75" s="14" t="s">
        <v>112</v>
      </c>
      <c r="C75" s="16" t="s">
        <v>26</v>
      </c>
      <c r="D75" s="300">
        <f t="shared" si="4"/>
        <v>0</v>
      </c>
      <c r="F75" s="29">
        <f>'37部門取引基本表'!BL15</f>
        <v>2443.9599226610908</v>
      </c>
      <c r="G75" s="301"/>
      <c r="H75" s="29">
        <f t="shared" si="5"/>
        <v>17186.449567393978</v>
      </c>
      <c r="J75" s="1034">
        <f>L75</f>
        <v>77117.47649999999</v>
      </c>
      <c r="K75" s="626"/>
      <c r="L75" s="627">
        <f>SUM(L65:L74)</f>
        <v>77117.47649999999</v>
      </c>
      <c r="M75" s="634"/>
      <c r="P75" s="30">
        <f t="shared" si="6"/>
        <v>0</v>
      </c>
    </row>
    <row r="76" spans="2:16" ht="9.75" customHeight="1">
      <c r="B76" s="14" t="s">
        <v>113</v>
      </c>
      <c r="C76" s="16" t="s">
        <v>27</v>
      </c>
      <c r="D76" s="300">
        <f t="shared" si="4"/>
        <v>0</v>
      </c>
      <c r="F76" s="29">
        <f>'37部門取引基本表'!BL16</f>
        <v>26006.490927969975</v>
      </c>
      <c r="G76" s="301"/>
      <c r="H76" s="29">
        <f t="shared" si="5"/>
        <v>77026.170021816535</v>
      </c>
      <c r="J76" s="608"/>
      <c r="K76" s="618"/>
      <c r="L76" s="628"/>
      <c r="M76" s="171"/>
      <c r="P76" s="30">
        <f t="shared" si="6"/>
        <v>0</v>
      </c>
    </row>
    <row r="77" spans="2:16" ht="9.75" customHeight="1">
      <c r="B77" s="14" t="s">
        <v>114</v>
      </c>
      <c r="C77" s="16" t="s">
        <v>54</v>
      </c>
      <c r="D77" s="300">
        <f t="shared" si="4"/>
        <v>0</v>
      </c>
      <c r="F77" s="29">
        <f>'37部門取引基本表'!BL17</f>
        <v>5827.9994016036435</v>
      </c>
      <c r="G77" s="301"/>
      <c r="H77" s="29">
        <f t="shared" si="5"/>
        <v>31677.131963922788</v>
      </c>
      <c r="J77" s="608"/>
      <c r="K77" s="618"/>
      <c r="L77" s="635"/>
      <c r="M77" s="171"/>
      <c r="P77" s="30">
        <f t="shared" si="6"/>
        <v>0</v>
      </c>
    </row>
    <row r="78" spans="2:16" ht="9.75" customHeight="1">
      <c r="B78" s="14" t="s">
        <v>115</v>
      </c>
      <c r="C78" s="16" t="s">
        <v>85</v>
      </c>
      <c r="D78" s="300">
        <f t="shared" si="4"/>
        <v>0</v>
      </c>
      <c r="F78" s="29">
        <f>'37部門取引基本表'!BL18</f>
        <v>46904.173316288689</v>
      </c>
      <c r="G78" s="301"/>
      <c r="H78" s="29">
        <f t="shared" si="5"/>
        <v>157131.37398584542</v>
      </c>
      <c r="J78" s="608"/>
      <c r="K78" s="636"/>
      <c r="L78" s="635"/>
      <c r="M78" s="637"/>
      <c r="P78" s="30">
        <f t="shared" si="6"/>
        <v>0</v>
      </c>
    </row>
    <row r="79" spans="2:16" ht="9.75" customHeight="1">
      <c r="B79" s="15" t="s">
        <v>116</v>
      </c>
      <c r="C79" s="16" t="s">
        <v>57</v>
      </c>
      <c r="D79" s="300">
        <f t="shared" si="4"/>
        <v>0</v>
      </c>
      <c r="F79" s="29">
        <f>'37部門取引基本表'!BL19</f>
        <v>4304.9575003869513</v>
      </c>
      <c r="G79" s="301"/>
      <c r="H79" s="29">
        <f t="shared" si="5"/>
        <v>19196.511219027187</v>
      </c>
      <c r="J79" s="608"/>
      <c r="K79" s="636"/>
      <c r="L79" s="629"/>
      <c r="M79" s="637"/>
      <c r="P79" s="30">
        <f t="shared" si="6"/>
        <v>0</v>
      </c>
    </row>
    <row r="80" spans="2:16" ht="9.75" customHeight="1">
      <c r="B80" s="14" t="s">
        <v>117</v>
      </c>
      <c r="C80" s="303" t="s">
        <v>39</v>
      </c>
      <c r="D80" s="304">
        <f t="shared" si="4"/>
        <v>0</v>
      </c>
      <c r="F80" s="31">
        <f>'37部門取引基本表'!BL20</f>
        <v>15716.491288406305</v>
      </c>
      <c r="G80" s="301"/>
      <c r="H80" s="31">
        <f t="shared" si="5"/>
        <v>70994.943573089229</v>
      </c>
      <c r="J80" s="609"/>
      <c r="K80" s="636"/>
      <c r="L80" s="171"/>
      <c r="M80" s="637"/>
      <c r="P80" s="32">
        <f t="shared" si="6"/>
        <v>0</v>
      </c>
    </row>
    <row r="81" spans="2:16" ht="9.75" customHeight="1">
      <c r="B81" s="14" t="s">
        <v>118</v>
      </c>
      <c r="C81" s="16" t="s">
        <v>28</v>
      </c>
      <c r="D81" s="300">
        <f t="shared" si="4"/>
        <v>0</v>
      </c>
      <c r="F81" s="29">
        <f>'37部門取引基本表'!BL21</f>
        <v>18209.309233566175</v>
      </c>
      <c r="G81" s="301"/>
      <c r="H81" s="29">
        <f t="shared" si="5"/>
        <v>84013.070259481508</v>
      </c>
      <c r="J81" s="609"/>
      <c r="K81" s="636"/>
      <c r="L81" s="171"/>
      <c r="M81" s="637"/>
      <c r="P81" s="30">
        <f t="shared" si="6"/>
        <v>0</v>
      </c>
    </row>
    <row r="82" spans="2:16" ht="9.75" customHeight="1">
      <c r="B82" s="14" t="s">
        <v>119</v>
      </c>
      <c r="C82" s="16" t="s">
        <v>38</v>
      </c>
      <c r="D82" s="300">
        <f t="shared" si="4"/>
        <v>0</v>
      </c>
      <c r="F82" s="29">
        <f>'37部門取引基本表'!BL22</f>
        <v>6363.2929638316746</v>
      </c>
      <c r="G82" s="301"/>
      <c r="H82" s="29">
        <f t="shared" si="5"/>
        <v>31391.770393480227</v>
      </c>
      <c r="J82" s="609"/>
      <c r="K82" s="624"/>
      <c r="L82" s="171"/>
      <c r="M82" s="632"/>
      <c r="P82" s="30">
        <f t="shared" si="6"/>
        <v>0</v>
      </c>
    </row>
    <row r="83" spans="2:16" ht="9.75" customHeight="1">
      <c r="B83" s="14" t="s">
        <v>120</v>
      </c>
      <c r="C83" s="16" t="s">
        <v>29</v>
      </c>
      <c r="D83" s="300">
        <f t="shared" si="4"/>
        <v>0</v>
      </c>
      <c r="F83" s="29">
        <f>'37部門取引基本表'!BL23</f>
        <v>119698.9055553419</v>
      </c>
      <c r="G83" s="301"/>
      <c r="H83" s="29">
        <f t="shared" si="5"/>
        <v>786534.59321494459</v>
      </c>
      <c r="J83" s="610"/>
      <c r="K83" s="624"/>
      <c r="L83" s="628"/>
      <c r="M83" s="635"/>
      <c r="P83" s="30">
        <f t="shared" si="6"/>
        <v>0</v>
      </c>
    </row>
    <row r="84" spans="2:16" ht="9.75" customHeight="1">
      <c r="B84" s="15" t="s">
        <v>121</v>
      </c>
      <c r="C84" s="309" t="s">
        <v>0</v>
      </c>
      <c r="D84" s="310">
        <f t="shared" si="4"/>
        <v>0</v>
      </c>
      <c r="F84" s="33">
        <f>'37部門取引基本表'!BL24</f>
        <v>16938.468486824579</v>
      </c>
      <c r="G84" s="301"/>
      <c r="H84" s="33">
        <f t="shared" si="5"/>
        <v>69592.264046967073</v>
      </c>
      <c r="J84" s="610"/>
      <c r="K84" s="624"/>
      <c r="L84" s="628"/>
      <c r="M84" s="635"/>
      <c r="P84" s="34">
        <f t="shared" si="6"/>
        <v>0</v>
      </c>
    </row>
    <row r="85" spans="2:16" ht="9.75" customHeight="1">
      <c r="B85" s="14" t="s">
        <v>122</v>
      </c>
      <c r="C85" s="16" t="s">
        <v>30</v>
      </c>
      <c r="D85" s="300">
        <f t="shared" si="4"/>
        <v>0</v>
      </c>
      <c r="F85" s="29">
        <f>'37部門取引基本表'!BL25</f>
        <v>137876.70163058845</v>
      </c>
      <c r="G85" s="301"/>
      <c r="H85" s="29">
        <f t="shared" si="5"/>
        <v>355121.7274141073</v>
      </c>
      <c r="J85" s="610"/>
      <c r="K85" s="624"/>
      <c r="L85" s="628"/>
      <c r="M85" s="635"/>
      <c r="P85" s="30">
        <f t="shared" si="6"/>
        <v>0</v>
      </c>
    </row>
    <row r="86" spans="2:16" ht="9.75" customHeight="1">
      <c r="B86" s="14" t="s">
        <v>123</v>
      </c>
      <c r="C86" s="16" t="s">
        <v>31</v>
      </c>
      <c r="D86" s="300">
        <f t="shared" si="4"/>
        <v>0</v>
      </c>
      <c r="F86" s="29">
        <f>'37部門取引基本表'!BL26</f>
        <v>4107.5934570709569</v>
      </c>
      <c r="G86" s="301"/>
      <c r="H86" s="29">
        <f t="shared" si="5"/>
        <v>48628.692908713281</v>
      </c>
      <c r="J86" s="609"/>
      <c r="K86" s="624"/>
      <c r="L86" s="628"/>
      <c r="M86" s="635"/>
      <c r="P86" s="30">
        <f t="shared" si="6"/>
        <v>0</v>
      </c>
    </row>
    <row r="87" spans="2:16" ht="9.75" customHeight="1">
      <c r="B87" s="14" t="s">
        <v>124</v>
      </c>
      <c r="C87" s="16" t="s">
        <v>125</v>
      </c>
      <c r="D87" s="300">
        <f t="shared" si="4"/>
        <v>0</v>
      </c>
      <c r="F87" s="29">
        <f>'37部門取引基本表'!BL27</f>
        <v>4523.7623866311606</v>
      </c>
      <c r="G87" s="301"/>
      <c r="H87" s="29">
        <f t="shared" si="5"/>
        <v>37569.179143992893</v>
      </c>
      <c r="J87" s="610"/>
      <c r="K87" s="624"/>
      <c r="L87" s="628"/>
      <c r="M87" s="635"/>
      <c r="P87" s="30">
        <f t="shared" si="6"/>
        <v>0</v>
      </c>
    </row>
    <row r="88" spans="2:16" ht="9.75" customHeight="1">
      <c r="B88" s="14" t="s">
        <v>126</v>
      </c>
      <c r="C88" s="16" t="s">
        <v>127</v>
      </c>
      <c r="D88" s="300">
        <f t="shared" si="4"/>
        <v>0</v>
      </c>
      <c r="F88" s="29">
        <f>'37部門取引基本表'!BL28</f>
        <v>11703.03529283082</v>
      </c>
      <c r="G88" s="301"/>
      <c r="H88" s="29">
        <f t="shared" si="5"/>
        <v>24368.004680331309</v>
      </c>
      <c r="J88" s="610"/>
      <c r="K88" s="624"/>
      <c r="L88" s="628"/>
      <c r="M88" s="635"/>
      <c r="P88" s="30">
        <f t="shared" si="6"/>
        <v>0</v>
      </c>
    </row>
    <row r="89" spans="2:16" ht="9.75" customHeight="1">
      <c r="B89" s="15" t="s">
        <v>128</v>
      </c>
      <c r="C89" s="16" t="s">
        <v>14</v>
      </c>
      <c r="D89" s="300">
        <f t="shared" si="4"/>
        <v>0</v>
      </c>
      <c r="F89" s="29">
        <f>'37部門取引基本表'!BL29</f>
        <v>224017.15867887324</v>
      </c>
      <c r="G89" s="301"/>
      <c r="H89" s="29">
        <f t="shared" si="5"/>
        <v>551416.24834649428</v>
      </c>
      <c r="J89" s="610"/>
      <c r="K89" s="624"/>
      <c r="L89" s="628"/>
      <c r="M89" s="635"/>
      <c r="P89" s="30">
        <f t="shared" si="6"/>
        <v>0</v>
      </c>
    </row>
    <row r="90" spans="2:16" ht="9.75" customHeight="1">
      <c r="B90" s="14" t="s">
        <v>129</v>
      </c>
      <c r="C90" s="303" t="s">
        <v>15</v>
      </c>
      <c r="D90" s="304">
        <f t="shared" si="4"/>
        <v>0</v>
      </c>
      <c r="F90" s="31">
        <f>'37部門取引基本表'!BL30</f>
        <v>73672.242255661171</v>
      </c>
      <c r="G90" s="301"/>
      <c r="H90" s="31">
        <f t="shared" si="5"/>
        <v>231475.00734585745</v>
      </c>
      <c r="J90" s="610"/>
      <c r="K90" s="624"/>
      <c r="L90" s="628"/>
      <c r="M90" s="635"/>
      <c r="P90" s="32">
        <f t="shared" si="6"/>
        <v>0</v>
      </c>
    </row>
    <row r="91" spans="2:16" ht="9.75" customHeight="1">
      <c r="B91" s="14" t="s">
        <v>130</v>
      </c>
      <c r="C91" s="16" t="s">
        <v>32</v>
      </c>
      <c r="D91" s="300">
        <f t="shared" si="4"/>
        <v>0</v>
      </c>
      <c r="F91" s="29">
        <f>'37部門取引基本表'!BL31</f>
        <v>22152.073289623928</v>
      </c>
      <c r="G91" s="301"/>
      <c r="H91" s="29">
        <f t="shared" si="5"/>
        <v>423058.29024905857</v>
      </c>
      <c r="J91" s="610"/>
      <c r="K91" s="624"/>
      <c r="L91" s="628"/>
      <c r="M91" s="635"/>
      <c r="P91" s="30">
        <f t="shared" si="6"/>
        <v>0</v>
      </c>
    </row>
    <row r="92" spans="2:16" ht="9.75" customHeight="1">
      <c r="B92" s="14" t="s">
        <v>131</v>
      </c>
      <c r="C92" s="16" t="s">
        <v>72</v>
      </c>
      <c r="D92" s="300">
        <f t="shared" si="4"/>
        <v>0</v>
      </c>
      <c r="F92" s="29">
        <f>'37部門取引基本表'!BL32</f>
        <v>103324.19489999261</v>
      </c>
      <c r="G92" s="301"/>
      <c r="H92" s="29">
        <f t="shared" si="5"/>
        <v>353639.53066819656</v>
      </c>
      <c r="J92" s="608"/>
      <c r="K92" s="624"/>
      <c r="L92" s="628"/>
      <c r="M92" s="635"/>
      <c r="P92" s="30">
        <f t="shared" si="6"/>
        <v>0</v>
      </c>
    </row>
    <row r="93" spans="2:16" ht="9.75" customHeight="1">
      <c r="B93" s="14" t="s">
        <v>132</v>
      </c>
      <c r="C93" s="16" t="s">
        <v>40</v>
      </c>
      <c r="D93" s="300">
        <f t="shared" si="4"/>
        <v>0</v>
      </c>
      <c r="F93" s="29">
        <f>'37部門取引基本表'!BL33</f>
        <v>16819.598181221969</v>
      </c>
      <c r="G93" s="301"/>
      <c r="H93" s="29">
        <f t="shared" si="5"/>
        <v>107746.89366946035</v>
      </c>
      <c r="J93" s="608"/>
      <c r="K93" s="638"/>
      <c r="L93" s="635"/>
      <c r="M93" s="581"/>
      <c r="P93" s="30">
        <f t="shared" si="6"/>
        <v>0</v>
      </c>
    </row>
    <row r="94" spans="2:16" ht="9.75" customHeight="1">
      <c r="B94" s="15" t="s">
        <v>133</v>
      </c>
      <c r="C94" s="309" t="s">
        <v>16</v>
      </c>
      <c r="D94" s="310">
        <f t="shared" si="4"/>
        <v>0</v>
      </c>
      <c r="F94" s="33">
        <f>'37部門取引基本表'!BL34</f>
        <v>58880.420370624277</v>
      </c>
      <c r="G94" s="301"/>
      <c r="H94" s="33">
        <f t="shared" si="5"/>
        <v>172514.00853280639</v>
      </c>
      <c r="P94" s="34">
        <f t="shared" si="6"/>
        <v>0</v>
      </c>
    </row>
    <row r="95" spans="2:16" ht="9.75" customHeight="1">
      <c r="B95" s="14" t="s">
        <v>134</v>
      </c>
      <c r="C95" s="16" t="s">
        <v>33</v>
      </c>
      <c r="D95" s="300">
        <f t="shared" si="4"/>
        <v>0</v>
      </c>
      <c r="F95" s="29">
        <f>'37部門取引基本表'!BL35</f>
        <v>96317.151405732118</v>
      </c>
      <c r="G95" s="301"/>
      <c r="H95" s="29">
        <f t="shared" si="5"/>
        <v>185631.39069906069</v>
      </c>
      <c r="P95" s="30">
        <f t="shared" si="6"/>
        <v>0</v>
      </c>
    </row>
    <row r="96" spans="2:16" ht="9.75" customHeight="1">
      <c r="B96" s="14" t="s">
        <v>135</v>
      </c>
      <c r="C96" s="16" t="s">
        <v>77</v>
      </c>
      <c r="D96" s="300">
        <f t="shared" si="4"/>
        <v>0</v>
      </c>
      <c r="F96" s="29">
        <f>'37部門取引基本表'!BL36</f>
        <v>309647.27670803462</v>
      </c>
      <c r="G96" s="301"/>
      <c r="H96" s="29">
        <f t="shared" si="5"/>
        <v>600991.24947447516</v>
      </c>
      <c r="P96" s="30">
        <f t="shared" si="6"/>
        <v>0</v>
      </c>
    </row>
    <row r="97" spans="2:16" ht="9.75" customHeight="1">
      <c r="B97" s="14" t="s">
        <v>136</v>
      </c>
      <c r="C97" s="16" t="s">
        <v>78</v>
      </c>
      <c r="D97" s="300">
        <f t="shared" si="4"/>
        <v>0</v>
      </c>
      <c r="F97" s="29">
        <f>'37部門取引基本表'!BL37</f>
        <v>11074.481995105465</v>
      </c>
      <c r="G97" s="301"/>
      <c r="H97" s="29">
        <f t="shared" si="5"/>
        <v>22296.047080759818</v>
      </c>
      <c r="P97" s="30">
        <f t="shared" si="6"/>
        <v>0</v>
      </c>
    </row>
    <row r="98" spans="2:16" ht="9.75" customHeight="1">
      <c r="B98" s="14" t="s">
        <v>137</v>
      </c>
      <c r="C98" s="16" t="s">
        <v>34</v>
      </c>
      <c r="D98" s="300">
        <f t="shared" si="4"/>
        <v>0</v>
      </c>
      <c r="F98" s="29">
        <f>'37部門取引基本表'!BL38</f>
        <v>114595.21686643537</v>
      </c>
      <c r="G98" s="301"/>
      <c r="H98" s="29">
        <f t="shared" si="5"/>
        <v>312878.55849836941</v>
      </c>
      <c r="P98" s="30">
        <f t="shared" si="6"/>
        <v>0</v>
      </c>
    </row>
    <row r="99" spans="2:16" ht="9.75" customHeight="1">
      <c r="B99" s="311" t="s">
        <v>138</v>
      </c>
      <c r="C99" s="312" t="s">
        <v>35</v>
      </c>
      <c r="D99" s="310">
        <f t="shared" si="4"/>
        <v>0</v>
      </c>
      <c r="F99" s="33">
        <f>'37部門取引基本表'!BL39</f>
        <v>98139.780595535878</v>
      </c>
      <c r="G99" s="301"/>
      <c r="H99" s="33">
        <f t="shared" si="5"/>
        <v>356010.53315697756</v>
      </c>
      <c r="P99" s="34">
        <f t="shared" si="6"/>
        <v>0</v>
      </c>
    </row>
    <row r="100" spans="2:16" ht="9.75" customHeight="1">
      <c r="B100" s="313" t="s">
        <v>139</v>
      </c>
      <c r="C100" s="314" t="s">
        <v>1</v>
      </c>
      <c r="D100" s="300">
        <f t="shared" si="4"/>
        <v>0</v>
      </c>
      <c r="F100" s="29">
        <f>'37部門取引基本表'!BL40</f>
        <v>0</v>
      </c>
      <c r="G100" s="301"/>
      <c r="H100" s="29">
        <f t="shared" si="5"/>
        <v>5027.6577600911514</v>
      </c>
      <c r="P100" s="32">
        <f t="shared" si="6"/>
        <v>0</v>
      </c>
    </row>
    <row r="101" spans="2:16" ht="9.75" customHeight="1">
      <c r="B101" s="315" t="s">
        <v>140</v>
      </c>
      <c r="C101" s="316" t="s">
        <v>2</v>
      </c>
      <c r="D101" s="300">
        <f t="shared" si="4"/>
        <v>0</v>
      </c>
      <c r="F101" s="29">
        <f>'37部門取引基本表'!BL41</f>
        <v>510.20378172127545</v>
      </c>
      <c r="G101" s="301"/>
      <c r="H101" s="29">
        <f t="shared" si="5"/>
        <v>37043.933776939375</v>
      </c>
      <c r="P101" s="30">
        <f t="shared" si="6"/>
        <v>0</v>
      </c>
    </row>
    <row r="102" spans="2:16" ht="9.75" customHeight="1">
      <c r="B102" s="317"/>
      <c r="C102" s="318" t="s">
        <v>194</v>
      </c>
      <c r="D102" s="319">
        <f t="shared" si="4"/>
        <v>0</v>
      </c>
      <c r="F102" s="38">
        <f>SUM(F65:F101)</f>
        <v>1620289.9284836622</v>
      </c>
      <c r="G102" s="301"/>
      <c r="H102" s="38">
        <f t="shared" si="5"/>
        <v>5570167.5593455257</v>
      </c>
      <c r="P102" s="435">
        <f>SUM(P65:P101)</f>
        <v>0</v>
      </c>
    </row>
    <row r="103" spans="2:16" ht="9.75" customHeight="1">
      <c r="B103" s="603"/>
      <c r="C103" s="603"/>
      <c r="D103" s="604"/>
      <c r="F103" s="605"/>
      <c r="G103" s="301"/>
      <c r="H103" s="605"/>
      <c r="P103" s="606"/>
    </row>
    <row r="104" spans="2:16" ht="9.75" customHeight="1">
      <c r="B104" s="603"/>
      <c r="C104" s="603"/>
      <c r="D104" s="604"/>
      <c r="F104" s="605"/>
      <c r="G104" s="301"/>
      <c r="H104" s="605"/>
      <c r="P104" s="606"/>
    </row>
    <row r="105" spans="2:16" ht="9.75" customHeight="1">
      <c r="B105" s="603"/>
      <c r="C105" s="603"/>
      <c r="D105" s="604"/>
      <c r="F105" s="605"/>
      <c r="G105" s="301"/>
      <c r="H105" s="605"/>
      <c r="P105" s="606"/>
    </row>
    <row r="106" spans="2:16" ht="9.75" customHeight="1">
      <c r="B106" s="603"/>
      <c r="C106" s="603"/>
      <c r="D106" s="604"/>
      <c r="F106" s="605"/>
      <c r="G106" s="301"/>
      <c r="H106" s="605"/>
      <c r="P106" s="606"/>
    </row>
    <row r="107" spans="2:16" ht="9.75" customHeight="1">
      <c r="B107" s="603"/>
      <c r="C107" s="603"/>
      <c r="D107" s="604"/>
      <c r="F107" s="605"/>
      <c r="G107" s="301"/>
      <c r="H107" s="605"/>
      <c r="P107" s="606"/>
    </row>
    <row r="108" spans="2:16" ht="9.75" customHeight="1">
      <c r="B108" s="603"/>
      <c r="C108" s="603"/>
      <c r="D108" s="604"/>
      <c r="F108" s="605"/>
      <c r="G108" s="301"/>
      <c r="H108" s="605"/>
      <c r="P108" s="606"/>
    </row>
    <row r="109" spans="2:16" ht="9.75" customHeight="1">
      <c r="B109" s="603"/>
      <c r="C109" s="603"/>
      <c r="D109" s="604"/>
      <c r="F109" s="605"/>
      <c r="G109" s="301"/>
      <c r="H109" s="605"/>
      <c r="P109" s="606"/>
    </row>
    <row r="110" spans="2:16" ht="9.75" customHeight="1">
      <c r="B110" s="603"/>
      <c r="C110" s="603"/>
      <c r="D110" s="604"/>
      <c r="F110" s="605"/>
      <c r="G110" s="301"/>
      <c r="H110" s="605"/>
      <c r="P110" s="606"/>
    </row>
    <row r="111" spans="2:16" ht="9.75" customHeight="1">
      <c r="B111" s="603"/>
      <c r="C111" s="603"/>
      <c r="D111" s="604"/>
      <c r="F111" s="605"/>
      <c r="G111" s="301"/>
      <c r="H111" s="605"/>
      <c r="P111" s="606"/>
    </row>
    <row r="112" spans="2:16" ht="9.75" customHeight="1">
      <c r="B112" s="603"/>
      <c r="C112" s="603"/>
      <c r="D112" s="604"/>
      <c r="F112" s="605"/>
      <c r="G112" s="301"/>
      <c r="H112" s="605"/>
      <c r="P112" s="606"/>
    </row>
    <row r="113" spans="2:24" ht="9.75" customHeight="1">
      <c r="B113" s="603"/>
      <c r="C113" s="603"/>
      <c r="D113" s="604"/>
      <c r="F113" s="605"/>
      <c r="G113" s="301"/>
      <c r="H113" s="605"/>
      <c r="P113" s="606"/>
    </row>
    <row r="114" spans="2:24" ht="9.75" customHeight="1">
      <c r="B114" s="603"/>
      <c r="C114" s="603"/>
      <c r="D114" s="604"/>
      <c r="F114" s="605"/>
      <c r="G114" s="301"/>
      <c r="H114" s="605"/>
      <c r="P114" s="606"/>
    </row>
    <row r="115" spans="2:24" ht="9.75" customHeight="1"/>
    <row r="116" spans="2:24" ht="9.75" customHeight="1"/>
    <row r="117" spans="2:24" ht="9.75" customHeight="1"/>
    <row r="118" spans="2:24" s="299" customFormat="1" ht="19.5" customHeight="1">
      <c r="B118" s="590"/>
      <c r="C118" s="590"/>
      <c r="D118" s="577"/>
      <c r="E118" s="591"/>
      <c r="F118" s="592"/>
      <c r="G118" s="591"/>
      <c r="H118" s="592"/>
      <c r="I118" s="591"/>
      <c r="J118" s="597"/>
      <c r="K118" s="639"/>
      <c r="L118" s="597"/>
      <c r="M118" s="591"/>
      <c r="N118" s="577"/>
      <c r="O118" s="591"/>
      <c r="P118" s="577"/>
      <c r="V118" s="298"/>
      <c r="W118" s="298"/>
      <c r="X118" s="298"/>
    </row>
    <row r="119" spans="2:24" ht="11.1" customHeight="1">
      <c r="B119" s="581"/>
      <c r="C119" s="581"/>
      <c r="D119" s="582"/>
      <c r="E119" s="593"/>
      <c r="F119" s="582"/>
      <c r="G119" s="593"/>
      <c r="H119" s="582"/>
      <c r="I119" s="593"/>
      <c r="J119" s="585"/>
      <c r="K119" s="639"/>
      <c r="L119" s="584"/>
      <c r="M119" s="593"/>
      <c r="N119" s="582"/>
      <c r="O119" s="593"/>
      <c r="P119" s="582" t="s">
        <v>192</v>
      </c>
    </row>
    <row r="120" spans="2:24" s="299" customFormat="1" ht="12" customHeight="1">
      <c r="B120" s="1075" t="s">
        <v>497</v>
      </c>
      <c r="C120" s="1076"/>
      <c r="D120" s="1069" t="s">
        <v>195</v>
      </c>
      <c r="E120" s="591" t="s">
        <v>487</v>
      </c>
      <c r="F120" s="1069" t="s">
        <v>498</v>
      </c>
      <c r="G120" s="591" t="s">
        <v>191</v>
      </c>
      <c r="H120" s="1069" t="s">
        <v>489</v>
      </c>
      <c r="I120" s="591" t="s">
        <v>487</v>
      </c>
      <c r="J120" s="1072" t="s">
        <v>506</v>
      </c>
      <c r="K120" s="640" t="s">
        <v>191</v>
      </c>
      <c r="L120" s="599"/>
      <c r="M120" s="578" t="s">
        <v>505</v>
      </c>
      <c r="N120" s="1069" t="s">
        <v>504</v>
      </c>
      <c r="O120" s="591" t="s">
        <v>490</v>
      </c>
      <c r="P120" s="1069" t="s">
        <v>499</v>
      </c>
    </row>
    <row r="121" spans="2:24" s="299" customFormat="1" ht="12" customHeight="1">
      <c r="B121" s="1077"/>
      <c r="C121" s="1078"/>
      <c r="D121" s="1070"/>
      <c r="E121" s="593"/>
      <c r="F121" s="1070"/>
      <c r="G121" s="594"/>
      <c r="H121" s="1070"/>
      <c r="I121" s="593"/>
      <c r="J121" s="1081"/>
      <c r="K121" s="641"/>
      <c r="L121" s="600"/>
      <c r="M121" s="50"/>
      <c r="N121" s="1070"/>
      <c r="O121" s="593"/>
      <c r="P121" s="1070"/>
    </row>
    <row r="122" spans="2:24" s="299" customFormat="1" ht="12" customHeight="1">
      <c r="B122" s="1079"/>
      <c r="C122" s="1080"/>
      <c r="D122" s="1071"/>
      <c r="E122" s="593"/>
      <c r="F122" s="1071"/>
      <c r="G122" s="594"/>
      <c r="H122" s="1071"/>
      <c r="I122" s="593"/>
      <c r="J122" s="1082"/>
      <c r="K122" s="642"/>
      <c r="L122" s="601"/>
      <c r="M122" s="50"/>
      <c r="N122" s="1071"/>
      <c r="O122" s="593"/>
      <c r="P122" s="1071"/>
      <c r="V122" s="298"/>
      <c r="W122" s="298"/>
      <c r="X122" s="298"/>
    </row>
    <row r="123" spans="2:24" ht="9.75" customHeight="1">
      <c r="B123" s="14" t="s">
        <v>101</v>
      </c>
      <c r="C123" s="16" t="s">
        <v>18</v>
      </c>
      <c r="D123" s="300">
        <f t="shared" ref="D123:D159" si="7">D7</f>
        <v>0</v>
      </c>
      <c r="E123" s="40"/>
      <c r="F123" s="39">
        <f>'37部門取引基本表'!BT5</f>
        <v>2524.2415694164929</v>
      </c>
      <c r="G123" s="40"/>
      <c r="H123" s="39">
        <f t="shared" ref="H123:H159" si="8">H7</f>
        <v>58594.782005947243</v>
      </c>
      <c r="I123" s="40"/>
      <c r="J123" s="1035" t="s">
        <v>208</v>
      </c>
      <c r="K123" s="643"/>
      <c r="L123" s="622">
        <f>W8/1000</f>
        <v>5062.2950000000001</v>
      </c>
      <c r="M123" s="644"/>
      <c r="N123" s="322">
        <f>F160</f>
        <v>160555.29902630538</v>
      </c>
      <c r="O123" s="40"/>
      <c r="P123" s="41">
        <f t="shared" ref="P123:P159" si="9">IF(H123=0,"",D123*(F123/H123)*(L$128/N$123))</f>
        <v>0</v>
      </c>
      <c r="V123" s="299"/>
      <c r="W123" s="299"/>
      <c r="X123" s="299"/>
    </row>
    <row r="124" spans="2:24" ht="9.75" customHeight="1">
      <c r="B124" s="14" t="s">
        <v>102</v>
      </c>
      <c r="C124" s="16" t="s">
        <v>19</v>
      </c>
      <c r="D124" s="300">
        <f t="shared" si="7"/>
        <v>0</v>
      </c>
      <c r="E124" s="40"/>
      <c r="F124" s="42">
        <f>'37部門取引基本表'!BT6</f>
        <v>89.369865816607202</v>
      </c>
      <c r="G124" s="40"/>
      <c r="H124" s="42">
        <f t="shared" si="8"/>
        <v>1866.369218159263</v>
      </c>
      <c r="I124" s="40"/>
      <c r="J124" s="1035" t="s">
        <v>210</v>
      </c>
      <c r="K124" s="645"/>
      <c r="L124" s="622">
        <f>W9/1000</f>
        <v>130.83799999999999</v>
      </c>
      <c r="M124" s="644"/>
      <c r="O124" s="40"/>
      <c r="P124" s="43">
        <f t="shared" si="9"/>
        <v>0</v>
      </c>
      <c r="V124" s="299"/>
      <c r="W124" s="299"/>
      <c r="X124" s="299"/>
    </row>
    <row r="125" spans="2:24" ht="9.75" customHeight="1">
      <c r="B125" s="14" t="s">
        <v>103</v>
      </c>
      <c r="C125" s="16" t="s">
        <v>37</v>
      </c>
      <c r="D125" s="300">
        <f t="shared" si="7"/>
        <v>0</v>
      </c>
      <c r="E125" s="40"/>
      <c r="F125" s="42">
        <f>'37部門取引基本表'!BT7</f>
        <v>1928.0935860907912</v>
      </c>
      <c r="G125" s="40"/>
      <c r="H125" s="42">
        <f t="shared" si="8"/>
        <v>83870.917868660821</v>
      </c>
      <c r="I125" s="40"/>
      <c r="J125" s="1035"/>
      <c r="K125" s="645"/>
      <c r="L125" s="622"/>
      <c r="M125" s="644"/>
      <c r="N125" s="40"/>
      <c r="O125" s="40"/>
      <c r="P125" s="43">
        <f t="shared" si="9"/>
        <v>0</v>
      </c>
      <c r="V125" s="299"/>
      <c r="W125" s="299"/>
      <c r="X125" s="299"/>
    </row>
    <row r="126" spans="2:24" ht="9.75" customHeight="1">
      <c r="B126" s="14" t="s">
        <v>104</v>
      </c>
      <c r="C126" s="16" t="s">
        <v>20</v>
      </c>
      <c r="D126" s="300">
        <f t="shared" si="7"/>
        <v>0</v>
      </c>
      <c r="E126" s="40"/>
      <c r="F126" s="42">
        <f>'37部門取引基本表'!BT8</f>
        <v>1325.8927042860489</v>
      </c>
      <c r="G126" s="40"/>
      <c r="H126" s="42">
        <f t="shared" si="8"/>
        <v>33634.607498914906</v>
      </c>
      <c r="I126" s="40"/>
      <c r="J126" s="1035"/>
      <c r="K126" s="645"/>
      <c r="L126" s="622"/>
      <c r="M126" s="644"/>
      <c r="N126" s="40"/>
      <c r="O126" s="40"/>
      <c r="P126" s="43">
        <f t="shared" si="9"/>
        <v>0</v>
      </c>
    </row>
    <row r="127" spans="2:24" ht="9.75" customHeight="1">
      <c r="B127" s="15" t="s">
        <v>105</v>
      </c>
      <c r="C127" s="16" t="s">
        <v>21</v>
      </c>
      <c r="D127" s="300">
        <f t="shared" si="7"/>
        <v>0</v>
      </c>
      <c r="E127" s="40"/>
      <c r="F127" s="42">
        <f>'37部門取引基本表'!BT9</f>
        <v>1251.7689321532093</v>
      </c>
      <c r="G127" s="40"/>
      <c r="H127" s="42">
        <f t="shared" si="8"/>
        <v>40514.20269513622</v>
      </c>
      <c r="I127" s="40"/>
      <c r="J127" s="1037"/>
      <c r="K127" s="646"/>
      <c r="L127" s="622"/>
      <c r="M127" s="644"/>
      <c r="N127" s="40"/>
      <c r="O127" s="40"/>
      <c r="P127" s="43">
        <f t="shared" si="9"/>
        <v>0</v>
      </c>
    </row>
    <row r="128" spans="2:24" ht="9.75" customHeight="1">
      <c r="B128" s="14" t="s">
        <v>106</v>
      </c>
      <c r="C128" s="303" t="s">
        <v>22</v>
      </c>
      <c r="D128" s="304">
        <f t="shared" si="7"/>
        <v>0</v>
      </c>
      <c r="E128" s="40"/>
      <c r="F128" s="44">
        <f>'37部門取引基本表'!BT10</f>
        <v>214.38333561144367</v>
      </c>
      <c r="G128" s="40"/>
      <c r="H128" s="44">
        <f t="shared" si="8"/>
        <v>7862.7235219999175</v>
      </c>
      <c r="I128" s="40"/>
      <c r="J128" s="1034">
        <f>L128</f>
        <v>5193.1329999999998</v>
      </c>
      <c r="K128" s="626"/>
      <c r="L128" s="627">
        <f>SUM(L123:L127)</f>
        <v>5193.1329999999998</v>
      </c>
      <c r="M128" s="644"/>
      <c r="N128" s="40"/>
      <c r="O128" s="40"/>
      <c r="P128" s="45">
        <f t="shared" si="9"/>
        <v>0</v>
      </c>
    </row>
    <row r="129" spans="2:16" ht="9.75" customHeight="1">
      <c r="B129" s="14" t="s">
        <v>107</v>
      </c>
      <c r="C129" s="16" t="s">
        <v>23</v>
      </c>
      <c r="D129" s="300">
        <f t="shared" si="7"/>
        <v>0</v>
      </c>
      <c r="E129" s="40"/>
      <c r="F129" s="42">
        <f>'37部門取引基本表'!BT11</f>
        <v>176.62125837480892</v>
      </c>
      <c r="G129" s="40"/>
      <c r="H129" s="42">
        <f t="shared" si="8"/>
        <v>3020.5776496910407</v>
      </c>
      <c r="I129" s="40"/>
      <c r="J129" s="611"/>
      <c r="K129" s="647"/>
      <c r="L129" s="52"/>
      <c r="M129" s="644"/>
      <c r="N129" s="40"/>
      <c r="O129" s="40"/>
      <c r="P129" s="43">
        <f t="shared" si="9"/>
        <v>0</v>
      </c>
    </row>
    <row r="130" spans="2:16" ht="9.75" customHeight="1">
      <c r="B130" s="14" t="s">
        <v>108</v>
      </c>
      <c r="C130" s="16" t="s">
        <v>109</v>
      </c>
      <c r="D130" s="300">
        <f t="shared" si="7"/>
        <v>0</v>
      </c>
      <c r="E130" s="40"/>
      <c r="F130" s="42">
        <f>'37部門取引基本表'!BT12</f>
        <v>4202.8521841406582</v>
      </c>
      <c r="G130" s="40"/>
      <c r="H130" s="42">
        <f t="shared" si="8"/>
        <v>124921.17559252381</v>
      </c>
      <c r="I130" s="40"/>
      <c r="J130" s="611"/>
      <c r="K130" s="647"/>
      <c r="L130" s="52"/>
      <c r="M130" s="644"/>
      <c r="N130" s="40"/>
      <c r="O130" s="40"/>
      <c r="P130" s="43">
        <f t="shared" si="9"/>
        <v>0</v>
      </c>
    </row>
    <row r="131" spans="2:16" ht="9.75" customHeight="1">
      <c r="B131" s="14" t="s">
        <v>110</v>
      </c>
      <c r="C131" s="16" t="s">
        <v>24</v>
      </c>
      <c r="D131" s="300">
        <f t="shared" si="7"/>
        <v>0</v>
      </c>
      <c r="E131" s="40"/>
      <c r="F131" s="42">
        <f>'37部門取引基本表'!BT13</f>
        <v>610.9570169412558</v>
      </c>
      <c r="G131" s="40"/>
      <c r="H131" s="42">
        <f t="shared" si="8"/>
        <v>17313.645067110934</v>
      </c>
      <c r="I131" s="40"/>
      <c r="J131" s="611"/>
      <c r="K131" s="647"/>
      <c r="L131" s="648"/>
      <c r="M131" s="644"/>
      <c r="N131" s="40"/>
      <c r="O131" s="40"/>
      <c r="P131" s="43">
        <f t="shared" si="9"/>
        <v>0</v>
      </c>
    </row>
    <row r="132" spans="2:16" ht="9.75" customHeight="1">
      <c r="B132" s="15" t="s">
        <v>111</v>
      </c>
      <c r="C132" s="309" t="s">
        <v>25</v>
      </c>
      <c r="D132" s="310">
        <f t="shared" si="7"/>
        <v>0</v>
      </c>
      <c r="E132" s="40"/>
      <c r="F132" s="46">
        <f>'37部門取引基本表'!BT14</f>
        <v>666.08369666137992</v>
      </c>
      <c r="G132" s="40"/>
      <c r="H132" s="46">
        <f t="shared" si="8"/>
        <v>28407.326575721014</v>
      </c>
      <c r="I132" s="40"/>
      <c r="J132" s="612"/>
      <c r="K132" s="647"/>
      <c r="L132" s="50"/>
      <c r="M132" s="644"/>
      <c r="N132" s="40"/>
      <c r="O132" s="40"/>
      <c r="P132" s="47">
        <f t="shared" si="9"/>
        <v>0</v>
      </c>
    </row>
    <row r="133" spans="2:16" ht="9.75" customHeight="1">
      <c r="B133" s="14" t="s">
        <v>112</v>
      </c>
      <c r="C133" s="16" t="s">
        <v>26</v>
      </c>
      <c r="D133" s="300">
        <f t="shared" si="7"/>
        <v>0</v>
      </c>
      <c r="E133" s="40"/>
      <c r="F133" s="42">
        <f>'37部門取引基本表'!BT15</f>
        <v>143.36633283916953</v>
      </c>
      <c r="G133" s="40"/>
      <c r="H133" s="42">
        <f t="shared" si="8"/>
        <v>17186.449567393978</v>
      </c>
      <c r="I133" s="40"/>
      <c r="J133" s="612"/>
      <c r="K133" s="647"/>
      <c r="L133" s="50"/>
      <c r="M133" s="644"/>
      <c r="N133" s="40"/>
      <c r="O133" s="40"/>
      <c r="P133" s="43">
        <f t="shared" si="9"/>
        <v>0</v>
      </c>
    </row>
    <row r="134" spans="2:16" ht="9.75" customHeight="1">
      <c r="B134" s="14" t="s">
        <v>113</v>
      </c>
      <c r="C134" s="16" t="s">
        <v>27</v>
      </c>
      <c r="D134" s="300">
        <f t="shared" si="7"/>
        <v>0</v>
      </c>
      <c r="E134" s="40"/>
      <c r="F134" s="42">
        <f>'37部門取引基本表'!BT16</f>
        <v>2436.5635544555435</v>
      </c>
      <c r="G134" s="40"/>
      <c r="H134" s="42">
        <f t="shared" si="8"/>
        <v>77026.170021816535</v>
      </c>
      <c r="I134" s="40"/>
      <c r="J134" s="612"/>
      <c r="K134" s="647"/>
      <c r="L134" s="50"/>
      <c r="M134" s="644"/>
      <c r="N134" s="40"/>
      <c r="O134" s="40"/>
      <c r="P134" s="43">
        <f t="shared" si="9"/>
        <v>0</v>
      </c>
    </row>
    <row r="135" spans="2:16" ht="9.75" customHeight="1">
      <c r="B135" s="14" t="s">
        <v>114</v>
      </c>
      <c r="C135" s="16" t="s">
        <v>54</v>
      </c>
      <c r="D135" s="300">
        <f t="shared" si="7"/>
        <v>0</v>
      </c>
      <c r="E135" s="40"/>
      <c r="F135" s="42">
        <f>'37部門取引基本表'!BT17</f>
        <v>280.9282036414275</v>
      </c>
      <c r="G135" s="40"/>
      <c r="H135" s="42">
        <f t="shared" si="8"/>
        <v>31677.131963922788</v>
      </c>
      <c r="I135" s="40"/>
      <c r="J135" s="611"/>
      <c r="K135" s="647"/>
      <c r="L135" s="51"/>
      <c r="M135" s="644"/>
      <c r="N135" s="40"/>
      <c r="O135" s="40"/>
      <c r="P135" s="43">
        <f t="shared" si="9"/>
        <v>0</v>
      </c>
    </row>
    <row r="136" spans="2:16" ht="9.75" customHeight="1">
      <c r="B136" s="14" t="s">
        <v>115</v>
      </c>
      <c r="C136" s="16" t="s">
        <v>85</v>
      </c>
      <c r="D136" s="300">
        <f t="shared" si="7"/>
        <v>0</v>
      </c>
      <c r="E136" s="40"/>
      <c r="F136" s="42">
        <f>'37部門取引基本表'!BT18</f>
        <v>1371.679600030551</v>
      </c>
      <c r="G136" s="40"/>
      <c r="H136" s="42">
        <f t="shared" si="8"/>
        <v>157131.37398584542</v>
      </c>
      <c r="I136" s="40"/>
      <c r="J136" s="611"/>
      <c r="K136" s="647"/>
      <c r="L136" s="51"/>
      <c r="M136" s="644"/>
      <c r="N136" s="40"/>
      <c r="O136" s="40"/>
      <c r="P136" s="43">
        <f t="shared" si="9"/>
        <v>0</v>
      </c>
    </row>
    <row r="137" spans="2:16" ht="9.75" customHeight="1">
      <c r="B137" s="15" t="s">
        <v>116</v>
      </c>
      <c r="C137" s="16" t="s">
        <v>57</v>
      </c>
      <c r="D137" s="300">
        <f t="shared" si="7"/>
        <v>0</v>
      </c>
      <c r="E137" s="40"/>
      <c r="F137" s="42">
        <f>'37部門取引基本表'!BT19</f>
        <v>224.58994781857237</v>
      </c>
      <c r="G137" s="40"/>
      <c r="H137" s="42">
        <f t="shared" si="8"/>
        <v>19196.511219027187</v>
      </c>
      <c r="I137" s="40"/>
      <c r="J137" s="611"/>
      <c r="K137" s="647"/>
      <c r="L137" s="51"/>
      <c r="M137" s="644"/>
      <c r="N137" s="40"/>
      <c r="O137" s="40"/>
      <c r="P137" s="43">
        <f t="shared" si="9"/>
        <v>0</v>
      </c>
    </row>
    <row r="138" spans="2:16" ht="9.75" customHeight="1">
      <c r="B138" s="14" t="s">
        <v>117</v>
      </c>
      <c r="C138" s="303" t="s">
        <v>39</v>
      </c>
      <c r="D138" s="304">
        <f t="shared" si="7"/>
        <v>0</v>
      </c>
      <c r="E138" s="40"/>
      <c r="F138" s="44">
        <f>'37部門取引基本表'!BT20</f>
        <v>713.8262067518508</v>
      </c>
      <c r="G138" s="40"/>
      <c r="H138" s="44">
        <f t="shared" si="8"/>
        <v>70994.943573089229</v>
      </c>
      <c r="I138" s="40"/>
      <c r="J138" s="611"/>
      <c r="K138" s="647"/>
      <c r="L138" s="51"/>
      <c r="M138" s="644"/>
      <c r="N138" s="40"/>
      <c r="O138" s="40"/>
      <c r="P138" s="45">
        <f t="shared" si="9"/>
        <v>0</v>
      </c>
    </row>
    <row r="139" spans="2:16" ht="9.75" customHeight="1">
      <c r="B139" s="14" t="s">
        <v>118</v>
      </c>
      <c r="C139" s="16" t="s">
        <v>28</v>
      </c>
      <c r="D139" s="300">
        <f t="shared" si="7"/>
        <v>0</v>
      </c>
      <c r="E139" s="40"/>
      <c r="F139" s="42">
        <f>'37部門取引基本表'!BT21</f>
        <v>472.98312150584263</v>
      </c>
      <c r="G139" s="40"/>
      <c r="H139" s="42">
        <f t="shared" si="8"/>
        <v>84013.070259481508</v>
      </c>
      <c r="I139" s="40"/>
      <c r="J139" s="611"/>
      <c r="K139" s="647"/>
      <c r="L139" s="51"/>
      <c r="M139" s="644"/>
      <c r="N139" s="40"/>
      <c r="O139" s="40"/>
      <c r="P139" s="43">
        <f t="shared" si="9"/>
        <v>0</v>
      </c>
    </row>
    <row r="140" spans="2:16" ht="9.75" customHeight="1">
      <c r="B140" s="14" t="s">
        <v>119</v>
      </c>
      <c r="C140" s="16" t="s">
        <v>38</v>
      </c>
      <c r="D140" s="300">
        <f t="shared" si="7"/>
        <v>0</v>
      </c>
      <c r="E140" s="40"/>
      <c r="F140" s="42">
        <f>'37部門取引基本表'!BT22</f>
        <v>399.72627814587241</v>
      </c>
      <c r="G140" s="40"/>
      <c r="H140" s="42">
        <f t="shared" si="8"/>
        <v>31391.770393480227</v>
      </c>
      <c r="I140" s="40"/>
      <c r="J140" s="613"/>
      <c r="K140" s="647"/>
      <c r="L140" s="644"/>
      <c r="M140" s="644"/>
      <c r="N140" s="40"/>
      <c r="O140" s="40"/>
      <c r="P140" s="43">
        <f t="shared" si="9"/>
        <v>0</v>
      </c>
    </row>
    <row r="141" spans="2:16" ht="9.75" customHeight="1">
      <c r="B141" s="14" t="s">
        <v>120</v>
      </c>
      <c r="C141" s="16" t="s">
        <v>29</v>
      </c>
      <c r="D141" s="300">
        <f t="shared" si="7"/>
        <v>0</v>
      </c>
      <c r="E141" s="40"/>
      <c r="F141" s="42">
        <f>'37部門取引基本表'!BT23</f>
        <v>1813.9761404868964</v>
      </c>
      <c r="G141" s="40"/>
      <c r="H141" s="42">
        <f t="shared" si="8"/>
        <v>786534.59321494459</v>
      </c>
      <c r="I141" s="40"/>
      <c r="J141" s="613"/>
      <c r="K141" s="647"/>
      <c r="L141" s="644"/>
      <c r="M141" s="644"/>
      <c r="N141" s="40"/>
      <c r="O141" s="40"/>
      <c r="P141" s="43">
        <f t="shared" si="9"/>
        <v>0</v>
      </c>
    </row>
    <row r="142" spans="2:16" ht="9.75" customHeight="1">
      <c r="B142" s="15" t="s">
        <v>121</v>
      </c>
      <c r="C142" s="309" t="s">
        <v>0</v>
      </c>
      <c r="D142" s="310">
        <f t="shared" si="7"/>
        <v>0</v>
      </c>
      <c r="E142" s="40"/>
      <c r="F142" s="46">
        <f>'37部門取引基本表'!BT24</f>
        <v>1869.7330999321662</v>
      </c>
      <c r="G142" s="40"/>
      <c r="H142" s="46">
        <f t="shared" si="8"/>
        <v>69592.264046967073</v>
      </c>
      <c r="I142" s="40"/>
      <c r="J142" s="613"/>
      <c r="K142" s="647"/>
      <c r="L142" s="644"/>
      <c r="M142" s="644"/>
      <c r="N142" s="40"/>
      <c r="O142" s="40"/>
      <c r="P142" s="47">
        <f t="shared" si="9"/>
        <v>0</v>
      </c>
    </row>
    <row r="143" spans="2:16" ht="9.75" customHeight="1">
      <c r="B143" s="14" t="s">
        <v>122</v>
      </c>
      <c r="C143" s="16" t="s">
        <v>30</v>
      </c>
      <c r="D143" s="300">
        <f t="shared" si="7"/>
        <v>0</v>
      </c>
      <c r="E143" s="40"/>
      <c r="F143" s="42">
        <f>'37部門取引基本表'!BT25</f>
        <v>14218.669010830185</v>
      </c>
      <c r="G143" s="40"/>
      <c r="H143" s="42">
        <f t="shared" si="8"/>
        <v>355121.7274141073</v>
      </c>
      <c r="I143" s="40"/>
      <c r="J143" s="613"/>
      <c r="K143" s="647"/>
      <c r="L143" s="644"/>
      <c r="M143" s="644"/>
      <c r="N143" s="40"/>
      <c r="O143" s="40"/>
      <c r="P143" s="43">
        <f t="shared" si="9"/>
        <v>0</v>
      </c>
    </row>
    <row r="144" spans="2:16" ht="9.75" customHeight="1">
      <c r="B144" s="14" t="s">
        <v>123</v>
      </c>
      <c r="C144" s="16" t="s">
        <v>31</v>
      </c>
      <c r="D144" s="300">
        <f t="shared" si="7"/>
        <v>0</v>
      </c>
      <c r="E144" s="40"/>
      <c r="F144" s="42">
        <f>'37部門取引基本表'!BT26</f>
        <v>1940.4307398982407</v>
      </c>
      <c r="G144" s="40"/>
      <c r="H144" s="42">
        <f t="shared" si="8"/>
        <v>48628.692908713281</v>
      </c>
      <c r="I144" s="40"/>
      <c r="J144" s="613"/>
      <c r="K144" s="647"/>
      <c r="L144" s="644"/>
      <c r="M144" s="644"/>
      <c r="N144" s="40"/>
      <c r="O144" s="40"/>
      <c r="P144" s="43">
        <f t="shared" si="9"/>
        <v>0</v>
      </c>
    </row>
    <row r="145" spans="2:16" ht="9.75" customHeight="1">
      <c r="B145" s="14" t="s">
        <v>124</v>
      </c>
      <c r="C145" s="16" t="s">
        <v>125</v>
      </c>
      <c r="D145" s="300">
        <f t="shared" si="7"/>
        <v>0</v>
      </c>
      <c r="E145" s="40"/>
      <c r="F145" s="42">
        <f>'37部門取引基本表'!BT27</f>
        <v>1406.1701207981168</v>
      </c>
      <c r="G145" s="40"/>
      <c r="H145" s="42">
        <f t="shared" si="8"/>
        <v>37569.179143992893</v>
      </c>
      <c r="I145" s="40"/>
      <c r="J145" s="613"/>
      <c r="K145" s="647"/>
      <c r="L145" s="644"/>
      <c r="M145" s="644"/>
      <c r="N145" s="40"/>
      <c r="O145" s="40"/>
      <c r="P145" s="43">
        <f t="shared" si="9"/>
        <v>0</v>
      </c>
    </row>
    <row r="146" spans="2:16" ht="9.75" customHeight="1">
      <c r="B146" s="14" t="s">
        <v>126</v>
      </c>
      <c r="C146" s="16" t="s">
        <v>127</v>
      </c>
      <c r="D146" s="300">
        <f t="shared" si="7"/>
        <v>0</v>
      </c>
      <c r="E146" s="40"/>
      <c r="F146" s="42">
        <f>'37部門取引基本表'!BT28</f>
        <v>465.37616243181685</v>
      </c>
      <c r="G146" s="40"/>
      <c r="H146" s="42">
        <f t="shared" si="8"/>
        <v>24368.004680331309</v>
      </c>
      <c r="I146" s="40"/>
      <c r="J146" s="613"/>
      <c r="K146" s="647"/>
      <c r="L146" s="644"/>
      <c r="M146" s="644"/>
      <c r="N146" s="40"/>
      <c r="O146" s="40"/>
      <c r="P146" s="43">
        <f t="shared" si="9"/>
        <v>0</v>
      </c>
    </row>
    <row r="147" spans="2:16" ht="9.75" customHeight="1">
      <c r="B147" s="15" t="s">
        <v>128</v>
      </c>
      <c r="C147" s="16" t="s">
        <v>14</v>
      </c>
      <c r="D147" s="300">
        <f t="shared" si="7"/>
        <v>0</v>
      </c>
      <c r="E147" s="40"/>
      <c r="F147" s="42">
        <f>'37部門取引基本表'!BT29</f>
        <v>23069.432575503164</v>
      </c>
      <c r="G147" s="40"/>
      <c r="H147" s="42">
        <f t="shared" si="8"/>
        <v>551416.24834649428</v>
      </c>
      <c r="I147" s="40"/>
      <c r="J147" s="613"/>
      <c r="K147" s="647"/>
      <c r="L147" s="644"/>
      <c r="M147" s="644"/>
      <c r="N147" s="40"/>
      <c r="O147" s="40"/>
      <c r="P147" s="43">
        <f t="shared" si="9"/>
        <v>0</v>
      </c>
    </row>
    <row r="148" spans="2:16" ht="9.75" customHeight="1">
      <c r="B148" s="14" t="s">
        <v>129</v>
      </c>
      <c r="C148" s="303" t="s">
        <v>15</v>
      </c>
      <c r="D148" s="304">
        <f t="shared" si="7"/>
        <v>0</v>
      </c>
      <c r="E148" s="40"/>
      <c r="F148" s="44">
        <f>'37部門取引基本表'!BT30</f>
        <v>4770.4140561234799</v>
      </c>
      <c r="G148" s="40"/>
      <c r="H148" s="44">
        <f t="shared" si="8"/>
        <v>231475.00734585745</v>
      </c>
      <c r="I148" s="40"/>
      <c r="J148" s="613"/>
      <c r="K148" s="647"/>
      <c r="L148" s="644"/>
      <c r="M148" s="644"/>
      <c r="N148" s="40"/>
      <c r="O148" s="40"/>
      <c r="P148" s="45">
        <f t="shared" si="9"/>
        <v>0</v>
      </c>
    </row>
    <row r="149" spans="2:16" ht="9.75" customHeight="1">
      <c r="B149" s="14" t="s">
        <v>130</v>
      </c>
      <c r="C149" s="16" t="s">
        <v>32</v>
      </c>
      <c r="D149" s="300">
        <f t="shared" si="7"/>
        <v>0</v>
      </c>
      <c r="E149" s="40"/>
      <c r="F149" s="42">
        <f>'37部門取引基本表'!BT31</f>
        <v>20509.571728546187</v>
      </c>
      <c r="G149" s="40"/>
      <c r="H149" s="42">
        <f t="shared" si="8"/>
        <v>423058.29024905857</v>
      </c>
      <c r="I149" s="40"/>
      <c r="J149" s="613"/>
      <c r="K149" s="647"/>
      <c r="L149" s="644"/>
      <c r="M149" s="644"/>
      <c r="N149" s="40"/>
      <c r="O149" s="40"/>
      <c r="P149" s="43">
        <f t="shared" si="9"/>
        <v>0</v>
      </c>
    </row>
    <row r="150" spans="2:16" ht="9.75" customHeight="1">
      <c r="B150" s="14" t="s">
        <v>131</v>
      </c>
      <c r="C150" s="16" t="s">
        <v>72</v>
      </c>
      <c r="D150" s="300">
        <f t="shared" si="7"/>
        <v>0</v>
      </c>
      <c r="E150" s="40"/>
      <c r="F150" s="42">
        <f>'37部門取引基本表'!BT32</f>
        <v>20924.583486260166</v>
      </c>
      <c r="G150" s="40"/>
      <c r="H150" s="42">
        <f t="shared" si="8"/>
        <v>353639.53066819656</v>
      </c>
      <c r="I150" s="40"/>
      <c r="J150" s="613"/>
      <c r="K150" s="647"/>
      <c r="L150" s="644"/>
      <c r="M150" s="644"/>
      <c r="N150" s="40"/>
      <c r="O150" s="40"/>
      <c r="P150" s="43">
        <f t="shared" si="9"/>
        <v>0</v>
      </c>
    </row>
    <row r="151" spans="2:16" ht="9.75" customHeight="1">
      <c r="B151" s="14" t="s">
        <v>132</v>
      </c>
      <c r="C151" s="16" t="s">
        <v>40</v>
      </c>
      <c r="D151" s="300">
        <f t="shared" si="7"/>
        <v>0</v>
      </c>
      <c r="E151" s="40"/>
      <c r="F151" s="42">
        <f>'37部門取引基本表'!BT33</f>
        <v>3953.9853493063947</v>
      </c>
      <c r="G151" s="40"/>
      <c r="H151" s="42">
        <f t="shared" si="8"/>
        <v>107746.89366946035</v>
      </c>
      <c r="I151" s="40"/>
      <c r="J151" s="613"/>
      <c r="K151" s="647"/>
      <c r="L151" s="644"/>
      <c r="M151" s="644"/>
      <c r="N151" s="40"/>
      <c r="O151" s="40"/>
      <c r="P151" s="43">
        <f t="shared" si="9"/>
        <v>0</v>
      </c>
    </row>
    <row r="152" spans="2:16" ht="9.75" customHeight="1">
      <c r="B152" s="15" t="s">
        <v>133</v>
      </c>
      <c r="C152" s="309" t="s">
        <v>16</v>
      </c>
      <c r="D152" s="310">
        <f t="shared" si="7"/>
        <v>0</v>
      </c>
      <c r="E152" s="40"/>
      <c r="F152" s="46">
        <f>'37部門取引基本表'!BT34</f>
        <v>319.66286630128394</v>
      </c>
      <c r="G152" s="40"/>
      <c r="H152" s="46">
        <f t="shared" si="8"/>
        <v>172514.00853280639</v>
      </c>
      <c r="I152" s="40"/>
      <c r="J152" s="613"/>
      <c r="K152" s="647"/>
      <c r="L152" s="644"/>
      <c r="M152" s="644"/>
      <c r="N152" s="40"/>
      <c r="O152" s="40"/>
      <c r="P152" s="47">
        <f t="shared" si="9"/>
        <v>0</v>
      </c>
    </row>
    <row r="153" spans="2:16" ht="9.75" customHeight="1">
      <c r="B153" s="14" t="s">
        <v>134</v>
      </c>
      <c r="C153" s="16" t="s">
        <v>33</v>
      </c>
      <c r="D153" s="300">
        <f t="shared" si="7"/>
        <v>0</v>
      </c>
      <c r="E153" s="40"/>
      <c r="F153" s="42">
        <f>'37部門取引基本表'!BT35</f>
        <v>1889.6428366234609</v>
      </c>
      <c r="G153" s="40"/>
      <c r="H153" s="42">
        <f t="shared" si="8"/>
        <v>185631.39069906069</v>
      </c>
      <c r="I153" s="40"/>
      <c r="J153" s="613"/>
      <c r="K153" s="647"/>
      <c r="L153" s="644"/>
      <c r="M153" s="644"/>
      <c r="N153" s="40"/>
      <c r="O153" s="40"/>
      <c r="P153" s="43">
        <f t="shared" si="9"/>
        <v>0</v>
      </c>
    </row>
    <row r="154" spans="2:16" ht="9.75" customHeight="1">
      <c r="B154" s="14" t="s">
        <v>135</v>
      </c>
      <c r="C154" s="16" t="s">
        <v>77</v>
      </c>
      <c r="D154" s="300">
        <f t="shared" si="7"/>
        <v>0</v>
      </c>
      <c r="E154" s="40"/>
      <c r="F154" s="42">
        <f>'37部門取引基本表'!BT36</f>
        <v>7885.214410001503</v>
      </c>
      <c r="G154" s="40"/>
      <c r="H154" s="42">
        <f t="shared" si="8"/>
        <v>600991.24947447516</v>
      </c>
      <c r="I154" s="40"/>
      <c r="J154" s="613"/>
      <c r="K154" s="647"/>
      <c r="L154" s="644"/>
      <c r="M154" s="644"/>
      <c r="N154" s="40"/>
      <c r="O154" s="40"/>
      <c r="P154" s="43">
        <f t="shared" si="9"/>
        <v>0</v>
      </c>
    </row>
    <row r="155" spans="2:16" ht="9.75" customHeight="1">
      <c r="B155" s="14" t="s">
        <v>136</v>
      </c>
      <c r="C155" s="16" t="s">
        <v>78</v>
      </c>
      <c r="D155" s="300">
        <f t="shared" si="7"/>
        <v>0</v>
      </c>
      <c r="E155" s="40"/>
      <c r="F155" s="42">
        <f>'37部門取引基本表'!BT37</f>
        <v>767.8126092530008</v>
      </c>
      <c r="G155" s="40"/>
      <c r="H155" s="42">
        <f t="shared" si="8"/>
        <v>22296.047080759818</v>
      </c>
      <c r="I155" s="40"/>
      <c r="J155" s="613"/>
      <c r="K155" s="647"/>
      <c r="L155" s="644"/>
      <c r="M155" s="644"/>
      <c r="N155" s="40"/>
      <c r="O155" s="40"/>
      <c r="P155" s="43">
        <f t="shared" si="9"/>
        <v>0</v>
      </c>
    </row>
    <row r="156" spans="2:16" ht="9.75" customHeight="1">
      <c r="B156" s="14" t="s">
        <v>137</v>
      </c>
      <c r="C156" s="16" t="s">
        <v>34</v>
      </c>
      <c r="D156" s="300">
        <f t="shared" si="7"/>
        <v>0</v>
      </c>
      <c r="E156" s="40"/>
      <c r="F156" s="42">
        <f>'37部門取引基本表'!BT38</f>
        <v>15686.561589760418</v>
      </c>
      <c r="G156" s="40"/>
      <c r="H156" s="42">
        <f t="shared" si="8"/>
        <v>312878.55849836941</v>
      </c>
      <c r="I156" s="40"/>
      <c r="J156" s="613"/>
      <c r="K156" s="647"/>
      <c r="L156" s="644"/>
      <c r="M156" s="644"/>
      <c r="N156" s="40"/>
      <c r="O156" s="40"/>
      <c r="P156" s="43">
        <f t="shared" si="9"/>
        <v>0</v>
      </c>
    </row>
    <row r="157" spans="2:16" ht="9.75" customHeight="1">
      <c r="B157" s="311" t="s">
        <v>138</v>
      </c>
      <c r="C157" s="312" t="s">
        <v>35</v>
      </c>
      <c r="D157" s="310">
        <f t="shared" si="7"/>
        <v>0</v>
      </c>
      <c r="E157" s="40"/>
      <c r="F157" s="46">
        <f>'37部門取引基本表'!BT39</f>
        <v>19324.818700024822</v>
      </c>
      <c r="G157" s="40"/>
      <c r="H157" s="46">
        <f t="shared" si="8"/>
        <v>356010.53315697756</v>
      </c>
      <c r="I157" s="40"/>
      <c r="J157" s="613"/>
      <c r="K157" s="647"/>
      <c r="L157" s="644"/>
      <c r="M157" s="644"/>
      <c r="N157" s="40"/>
      <c r="O157" s="40"/>
      <c r="P157" s="47">
        <f t="shared" si="9"/>
        <v>0</v>
      </c>
    </row>
    <row r="158" spans="2:16" ht="9.75" customHeight="1">
      <c r="B158" s="313" t="s">
        <v>139</v>
      </c>
      <c r="C158" s="314" t="s">
        <v>1</v>
      </c>
      <c r="D158" s="300">
        <f t="shared" si="7"/>
        <v>0</v>
      </c>
      <c r="E158" s="40"/>
      <c r="F158" s="42">
        <f>'37部門取引基本表'!BT40</f>
        <v>0</v>
      </c>
      <c r="G158" s="40"/>
      <c r="H158" s="42">
        <f t="shared" si="8"/>
        <v>5027.6577600911514</v>
      </c>
      <c r="I158" s="40"/>
      <c r="J158" s="613"/>
      <c r="K158" s="647"/>
      <c r="L158" s="644"/>
      <c r="M158" s="644"/>
      <c r="N158" s="40"/>
      <c r="O158" s="40"/>
      <c r="P158" s="43">
        <f t="shared" si="9"/>
        <v>0</v>
      </c>
    </row>
    <row r="159" spans="2:16" ht="9.75" customHeight="1">
      <c r="B159" s="315" t="s">
        <v>140</v>
      </c>
      <c r="C159" s="316" t="s">
        <v>2</v>
      </c>
      <c r="D159" s="300">
        <f t="shared" si="7"/>
        <v>0</v>
      </c>
      <c r="E159" s="40"/>
      <c r="F159" s="42">
        <f>'37部門取引基本表'!BT41</f>
        <v>705.31614954253064</v>
      </c>
      <c r="G159" s="40"/>
      <c r="H159" s="42">
        <f t="shared" si="8"/>
        <v>37043.933776939375</v>
      </c>
      <c r="I159" s="40"/>
      <c r="J159" s="613"/>
      <c r="K159" s="647"/>
      <c r="L159" s="644"/>
      <c r="M159" s="644"/>
      <c r="N159" s="40"/>
      <c r="O159" s="40"/>
      <c r="P159" s="43">
        <f t="shared" si="9"/>
        <v>0</v>
      </c>
    </row>
    <row r="160" spans="2:16" ht="9.75" customHeight="1">
      <c r="B160" s="317"/>
      <c r="C160" s="318" t="s">
        <v>194</v>
      </c>
      <c r="D160" s="319">
        <f>SUM(D123:D159)</f>
        <v>0</v>
      </c>
      <c r="E160" s="40"/>
      <c r="F160" s="48">
        <f>SUM(F123:F159)</f>
        <v>160555.29902630538</v>
      </c>
      <c r="G160" s="40"/>
      <c r="H160" s="48">
        <f>SUM(H123:H159)</f>
        <v>5570167.5593455257</v>
      </c>
      <c r="I160" s="40"/>
      <c r="J160" s="613"/>
      <c r="K160" s="647"/>
      <c r="L160" s="644"/>
      <c r="M160" s="644"/>
      <c r="N160" s="40"/>
      <c r="O160" s="40"/>
      <c r="P160" s="455">
        <f>SUM(P123:P159)</f>
        <v>0</v>
      </c>
    </row>
    <row r="161" ht="9.75" customHeight="1"/>
    <row r="162" ht="9.75" customHeight="1"/>
    <row r="163" ht="9.75" customHeight="1"/>
  </sheetData>
  <sheetProtection algorithmName="SHA-512" hashValue="mq9jbv8IBSOJ44m8+4oXKhih0LoasUoC1XJ5KilDW7G+V4uWQL0H/mw00LofHlYE28CAwADWmKEwCpzAcynOnw==" saltValue="kCbZm2OKsHntBUHDfVCcsw==" spinCount="100000" sheet="1" objects="1" scenarios="1"/>
  <mergeCells count="26">
    <mergeCell ref="B120:C122"/>
    <mergeCell ref="N120:N122"/>
    <mergeCell ref="P120:P122"/>
    <mergeCell ref="D120:D122"/>
    <mergeCell ref="F120:F122"/>
    <mergeCell ref="H120:H122"/>
    <mergeCell ref="J120:J122"/>
    <mergeCell ref="S4:S6"/>
    <mergeCell ref="B60:C60"/>
    <mergeCell ref="N62:N64"/>
    <mergeCell ref="P62:P64"/>
    <mergeCell ref="D62:D64"/>
    <mergeCell ref="F62:F64"/>
    <mergeCell ref="H62:H64"/>
    <mergeCell ref="N4:N6"/>
    <mergeCell ref="P4:P6"/>
    <mergeCell ref="Q4:Q6"/>
    <mergeCell ref="J4:J6"/>
    <mergeCell ref="J62:J64"/>
    <mergeCell ref="R4:R6"/>
    <mergeCell ref="B62:C64"/>
    <mergeCell ref="B2:C2"/>
    <mergeCell ref="D4:D6"/>
    <mergeCell ref="F4:F6"/>
    <mergeCell ref="H4:H6"/>
    <mergeCell ref="B4:C6"/>
  </mergeCells>
  <phoneticPr fontId="10"/>
  <pageMargins left="0.70866141732283472" right="0.70866141732283472" top="0.74803149606299213" bottom="0.74803149606299213" header="0.31496062992125984" footer="0.31496062992125984"/>
  <pageSetup paperSize="9" scale="70" orientation="landscape" verticalDpi="0" r:id="rId1"/>
  <rowBreaks count="2" manualBreakCount="2">
    <brk id="59" max="16383" man="1"/>
    <brk id="117" max="16383" man="1"/>
  </rowBreaks>
  <ignoredErrors>
    <ignoredError sqref="L7:L12 L65:L70 L123:L124 J128 J75 J17"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3"/>
  <sheetViews>
    <sheetView showGridLines="0" showRowColHeaders="0" zoomScale="85" zoomScaleNormal="85" workbookViewId="0">
      <selection activeCell="J18" sqref="J18"/>
    </sheetView>
  </sheetViews>
  <sheetFormatPr defaultRowHeight="12"/>
  <cols>
    <col min="1" max="1" width="3.625" style="665" customWidth="1"/>
    <col min="2" max="2" width="25.25" style="657" customWidth="1"/>
    <col min="3" max="9" width="11.625" style="657" customWidth="1"/>
    <col min="10" max="10" width="3.625" style="652" customWidth="1"/>
    <col min="11" max="14" width="10.875" style="657" customWidth="1"/>
    <col min="15" max="16384" width="9" style="657"/>
  </cols>
  <sheetData>
    <row r="1" spans="1:17">
      <c r="A1" s="681" t="s">
        <v>274</v>
      </c>
      <c r="B1" s="987"/>
      <c r="C1" s="651"/>
      <c r="D1" s="651"/>
      <c r="E1" s="651"/>
      <c r="F1" s="651"/>
      <c r="G1" s="652"/>
      <c r="H1" s="652"/>
      <c r="I1" s="652"/>
      <c r="J1" s="657"/>
    </row>
    <row r="3" spans="1:17">
      <c r="A3" s="665" t="s">
        <v>275</v>
      </c>
      <c r="B3" s="657" t="s">
        <v>469</v>
      </c>
      <c r="E3" s="652"/>
      <c r="F3" s="652"/>
      <c r="G3" s="652"/>
      <c r="I3" s="652"/>
      <c r="J3" s="657"/>
    </row>
    <row r="4" spans="1:17">
      <c r="B4" s="659"/>
      <c r="C4" s="988" t="s">
        <v>270</v>
      </c>
      <c r="D4" s="988" t="s">
        <v>276</v>
      </c>
      <c r="E4" s="653"/>
      <c r="F4" s="652" t="s">
        <v>421</v>
      </c>
      <c r="H4" s="652"/>
      <c r="I4" s="665" t="s">
        <v>277</v>
      </c>
      <c r="Q4" s="653"/>
    </row>
    <row r="5" spans="1:17">
      <c r="B5" s="654" t="s">
        <v>278</v>
      </c>
      <c r="C5" s="655">
        <v>1282</v>
      </c>
      <c r="D5" s="656">
        <v>0.76200000000000001</v>
      </c>
      <c r="E5" s="653" t="s">
        <v>279</v>
      </c>
      <c r="F5" s="652" t="s">
        <v>271</v>
      </c>
      <c r="H5" s="655" t="s">
        <v>271</v>
      </c>
      <c r="I5" s="656">
        <f>D5+D7+D8</f>
        <v>0.8</v>
      </c>
      <c r="Q5" s="989"/>
    </row>
    <row r="6" spans="1:17">
      <c r="B6" s="654" t="s">
        <v>280</v>
      </c>
      <c r="C6" s="655">
        <v>337</v>
      </c>
      <c r="D6" s="656">
        <v>0.2</v>
      </c>
      <c r="E6" s="653" t="s">
        <v>279</v>
      </c>
      <c r="F6" s="652" t="s">
        <v>272</v>
      </c>
      <c r="H6" s="655" t="s">
        <v>272</v>
      </c>
      <c r="I6" s="656">
        <f>D6</f>
        <v>0.2</v>
      </c>
      <c r="Q6" s="989"/>
    </row>
    <row r="7" spans="1:17">
      <c r="B7" s="654" t="s">
        <v>281</v>
      </c>
      <c r="C7" s="655">
        <v>40</v>
      </c>
      <c r="D7" s="656">
        <v>2.4E-2</v>
      </c>
      <c r="E7" s="653" t="s">
        <v>279</v>
      </c>
      <c r="F7" s="652" t="s">
        <v>271</v>
      </c>
      <c r="G7" s="652"/>
      <c r="I7" s="652"/>
      <c r="J7" s="657"/>
    </row>
    <row r="8" spans="1:17">
      <c r="B8" s="654" t="s">
        <v>282</v>
      </c>
      <c r="C8" s="655">
        <v>23</v>
      </c>
      <c r="D8" s="656">
        <v>1.3999999999999999E-2</v>
      </c>
      <c r="E8" s="653" t="s">
        <v>279</v>
      </c>
      <c r="F8" s="652" t="s">
        <v>271</v>
      </c>
      <c r="G8" s="652"/>
      <c r="I8" s="652"/>
      <c r="J8" s="657"/>
    </row>
    <row r="9" spans="1:17">
      <c r="B9" s="659"/>
      <c r="C9" s="655">
        <v>1682</v>
      </c>
      <c r="D9" s="655"/>
      <c r="E9" s="665"/>
      <c r="I9" s="652"/>
      <c r="J9" s="657"/>
    </row>
    <row r="10" spans="1:17">
      <c r="J10" s="657"/>
      <c r="K10" s="990"/>
    </row>
    <row r="11" spans="1:17">
      <c r="J11" s="657"/>
    </row>
    <row r="12" spans="1:17" ht="12.75" thickBot="1">
      <c r="A12" s="665" t="s">
        <v>283</v>
      </c>
      <c r="B12" s="657" t="s">
        <v>507</v>
      </c>
      <c r="H12" s="658"/>
      <c r="I12" s="658" t="s">
        <v>284</v>
      </c>
      <c r="J12" s="657"/>
    </row>
    <row r="13" spans="1:17">
      <c r="B13" s="659"/>
      <c r="C13" s="1013" t="s">
        <v>285</v>
      </c>
      <c r="D13" s="1014" t="s">
        <v>286</v>
      </c>
      <c r="E13" s="1014" t="s">
        <v>287</v>
      </c>
      <c r="F13" s="1014" t="s">
        <v>288</v>
      </c>
      <c r="G13" s="1014" t="s">
        <v>289</v>
      </c>
      <c r="H13" s="1014" t="s">
        <v>290</v>
      </c>
      <c r="I13" s="1015" t="s">
        <v>291</v>
      </c>
      <c r="K13" s="1040"/>
    </row>
    <row r="14" spans="1:17">
      <c r="B14" s="991" t="s">
        <v>508</v>
      </c>
      <c r="C14" s="1016" t="s">
        <v>271</v>
      </c>
      <c r="D14" s="992">
        <v>1415</v>
      </c>
      <c r="E14" s="993">
        <v>2006</v>
      </c>
      <c r="F14" s="992">
        <v>0</v>
      </c>
      <c r="G14" s="993">
        <v>2583</v>
      </c>
      <c r="H14" s="993">
        <v>846</v>
      </c>
      <c r="I14" s="1057">
        <f>SUM(D14:H14)</f>
        <v>6850</v>
      </c>
      <c r="K14" s="1041" t="s">
        <v>444</v>
      </c>
      <c r="L14" s="994"/>
    </row>
    <row r="15" spans="1:17" ht="12.75" thickBot="1">
      <c r="B15" s="995"/>
      <c r="C15" s="1017" t="s">
        <v>292</v>
      </c>
      <c r="D15" s="1018">
        <v>5051</v>
      </c>
      <c r="E15" s="1019">
        <v>5519</v>
      </c>
      <c r="F15" s="1018">
        <v>11752</v>
      </c>
      <c r="G15" s="1019">
        <v>6455</v>
      </c>
      <c r="H15" s="1020">
        <v>3484</v>
      </c>
      <c r="I15" s="1058">
        <f>SUM(D15:H15)</f>
        <v>32261</v>
      </c>
      <c r="K15" s="1041" t="s">
        <v>467</v>
      </c>
    </row>
    <row r="18" spans="1:10" ht="12.75" thickBot="1">
      <c r="A18" s="665" t="s">
        <v>293</v>
      </c>
      <c r="B18" s="681" t="s">
        <v>294</v>
      </c>
      <c r="F18" s="665"/>
      <c r="G18" s="665"/>
      <c r="H18" s="665"/>
      <c r="I18" s="658"/>
    </row>
    <row r="19" spans="1:10" ht="28.5" customHeight="1" thickBot="1">
      <c r="B19" s="996">
        <f>' 経済波及効果 【 入力・結果シート 】 '!J6</f>
        <v>0</v>
      </c>
      <c r="C19" s="657" t="s">
        <v>270</v>
      </c>
      <c r="E19" s="997" t="s">
        <v>420</v>
      </c>
      <c r="F19" s="998" t="s">
        <v>518</v>
      </c>
      <c r="G19" s="1021" t="s">
        <v>519</v>
      </c>
      <c r="H19" s="661"/>
      <c r="I19" s="999" t="s">
        <v>517</v>
      </c>
      <c r="J19" s="657"/>
    </row>
    <row r="20" spans="1:10">
      <c r="E20" s="1000" t="s">
        <v>271</v>
      </c>
      <c r="F20" s="662">
        <f>IF(G20="",I5,G20)</f>
        <v>0.8</v>
      </c>
      <c r="G20" s="1001">
        <f>' 経済波及効果 【 入力・結果シート 】 '!L10</f>
        <v>0.8</v>
      </c>
      <c r="H20" s="663" t="s">
        <v>279</v>
      </c>
      <c r="I20" s="664">
        <f>B19*F20</f>
        <v>0</v>
      </c>
      <c r="J20" s="657"/>
    </row>
    <row r="21" spans="1:10" ht="12.75" thickBot="1">
      <c r="E21" s="1000" t="s">
        <v>272</v>
      </c>
      <c r="F21" s="666">
        <f>1-F20</f>
        <v>0.19999999999999996</v>
      </c>
      <c r="G21" s="1002">
        <f>' 経済波及効果 【 入力・結果シート 】 '!L11</f>
        <v>0.19999999999999996</v>
      </c>
      <c r="H21" s="663" t="s">
        <v>279</v>
      </c>
      <c r="I21" s="664">
        <f>B19*F21</f>
        <v>0</v>
      </c>
      <c r="J21" s="657"/>
    </row>
    <row r="24" spans="1:10">
      <c r="A24" s="665" t="s">
        <v>295</v>
      </c>
      <c r="B24" s="657" t="s">
        <v>510</v>
      </c>
      <c r="H24" s="658"/>
      <c r="I24" s="658" t="s">
        <v>284</v>
      </c>
    </row>
    <row r="25" spans="1:10">
      <c r="B25" s="659"/>
      <c r="C25" s="678" t="s">
        <v>285</v>
      </c>
      <c r="D25" s="667" t="s">
        <v>286</v>
      </c>
      <c r="E25" s="667" t="s">
        <v>287</v>
      </c>
      <c r="F25" s="667" t="s">
        <v>288</v>
      </c>
      <c r="G25" s="667" t="s">
        <v>289</v>
      </c>
      <c r="H25" s="667" t="s">
        <v>290</v>
      </c>
      <c r="I25" s="660" t="s">
        <v>291</v>
      </c>
    </row>
    <row r="26" spans="1:10">
      <c r="B26" s="991" t="s">
        <v>509</v>
      </c>
      <c r="C26" s="679" t="s">
        <v>271</v>
      </c>
      <c r="D26" s="668">
        <f>D14*$I$20</f>
        <v>0</v>
      </c>
      <c r="E26" s="669">
        <f>E14*$I$20</f>
        <v>0</v>
      </c>
      <c r="F26" s="668">
        <f>F14*$I$20</f>
        <v>0</v>
      </c>
      <c r="G26" s="669">
        <f>G14*$I$20</f>
        <v>0</v>
      </c>
      <c r="H26" s="669">
        <f>H14*$I$20</f>
        <v>0</v>
      </c>
      <c r="I26" s="670">
        <f>SUM(D26:H26)</f>
        <v>0</v>
      </c>
    </row>
    <row r="27" spans="1:10">
      <c r="B27" s="995"/>
      <c r="C27" s="680" t="s">
        <v>292</v>
      </c>
      <c r="D27" s="671">
        <f>D15*$I$21</f>
        <v>0</v>
      </c>
      <c r="E27" s="672">
        <f>E15*$I$21</f>
        <v>0</v>
      </c>
      <c r="F27" s="671">
        <f>F15*$I$21</f>
        <v>0</v>
      </c>
      <c r="G27" s="672">
        <f>G15*$I$21</f>
        <v>0</v>
      </c>
      <c r="H27" s="673">
        <f>H15*$I$21</f>
        <v>0</v>
      </c>
      <c r="I27" s="674">
        <f>SUM(D27:H27)</f>
        <v>0</v>
      </c>
    </row>
    <row r="28" spans="1:10">
      <c r="C28" s="681"/>
    </row>
    <row r="29" spans="1:10">
      <c r="C29" s="681"/>
    </row>
    <row r="30" spans="1:10">
      <c r="A30" s="665" t="s">
        <v>296</v>
      </c>
      <c r="B30" s="657" t="s">
        <v>511</v>
      </c>
      <c r="C30" s="681"/>
      <c r="H30" s="658"/>
      <c r="I30" s="658" t="s">
        <v>297</v>
      </c>
    </row>
    <row r="31" spans="1:10">
      <c r="B31" s="659"/>
      <c r="C31" s="678" t="s">
        <v>285</v>
      </c>
      <c r="D31" s="667" t="s">
        <v>286</v>
      </c>
      <c r="E31" s="667" t="s">
        <v>287</v>
      </c>
      <c r="F31" s="667" t="s">
        <v>288</v>
      </c>
      <c r="G31" s="667" t="s">
        <v>289</v>
      </c>
      <c r="H31" s="667" t="s">
        <v>290</v>
      </c>
      <c r="I31" s="660" t="s">
        <v>291</v>
      </c>
    </row>
    <row r="32" spans="1:10">
      <c r="B32" s="991" t="s">
        <v>509</v>
      </c>
      <c r="C32" s="679" t="s">
        <v>271</v>
      </c>
      <c r="D32" s="668">
        <f t="shared" ref="D32:H33" si="0">D26/1000000</f>
        <v>0</v>
      </c>
      <c r="E32" s="669">
        <f t="shared" si="0"/>
        <v>0</v>
      </c>
      <c r="F32" s="668">
        <f t="shared" si="0"/>
        <v>0</v>
      </c>
      <c r="G32" s="669">
        <f t="shared" si="0"/>
        <v>0</v>
      </c>
      <c r="H32" s="669">
        <f t="shared" si="0"/>
        <v>0</v>
      </c>
      <c r="I32" s="670">
        <f>SUM(D32:H32)</f>
        <v>0</v>
      </c>
    </row>
    <row r="33" spans="1:13" s="652" customFormat="1">
      <c r="A33" s="665"/>
      <c r="B33" s="995"/>
      <c r="C33" s="680" t="s">
        <v>292</v>
      </c>
      <c r="D33" s="671">
        <f t="shared" si="0"/>
        <v>0</v>
      </c>
      <c r="E33" s="672">
        <f t="shared" si="0"/>
        <v>0</v>
      </c>
      <c r="F33" s="671">
        <f t="shared" si="0"/>
        <v>0</v>
      </c>
      <c r="G33" s="672">
        <f t="shared" si="0"/>
        <v>0</v>
      </c>
      <c r="H33" s="673">
        <f t="shared" si="0"/>
        <v>0</v>
      </c>
      <c r="I33" s="674">
        <f>SUM(D33:H33)</f>
        <v>0</v>
      </c>
      <c r="K33" s="657"/>
      <c r="L33" s="657"/>
      <c r="M33" s="657"/>
    </row>
    <row r="34" spans="1:13">
      <c r="C34" s="681"/>
    </row>
    <row r="35" spans="1:13">
      <c r="C35" s="681"/>
    </row>
    <row r="36" spans="1:13" s="652" customFormat="1">
      <c r="A36" s="665" t="s">
        <v>298</v>
      </c>
      <c r="B36" s="657" t="s">
        <v>512</v>
      </c>
      <c r="C36" s="681"/>
      <c r="D36" s="657"/>
      <c r="E36" s="657"/>
      <c r="F36" s="657"/>
      <c r="G36" s="657"/>
      <c r="H36" s="658"/>
      <c r="I36" s="658" t="s">
        <v>297</v>
      </c>
      <c r="K36" s="657"/>
      <c r="L36" s="657"/>
      <c r="M36" s="657"/>
    </row>
    <row r="37" spans="1:13" s="652" customFormat="1">
      <c r="A37" s="665"/>
      <c r="B37" s="659"/>
      <c r="C37" s="678" t="s">
        <v>285</v>
      </c>
      <c r="D37" s="667" t="s">
        <v>286</v>
      </c>
      <c r="E37" s="667" t="s">
        <v>287</v>
      </c>
      <c r="F37" s="667" t="s">
        <v>288</v>
      </c>
      <c r="G37" s="667" t="s">
        <v>289</v>
      </c>
      <c r="H37" s="667" t="s">
        <v>290</v>
      </c>
      <c r="I37" s="660" t="s">
        <v>291</v>
      </c>
      <c r="K37" s="657"/>
      <c r="L37" s="657"/>
      <c r="M37" s="657"/>
    </row>
    <row r="38" spans="1:13" s="652" customFormat="1">
      <c r="A38" s="665"/>
      <c r="B38" s="675" t="s">
        <v>513</v>
      </c>
      <c r="C38" s="678" t="s">
        <v>422</v>
      </c>
      <c r="D38" s="676">
        <f>D32+D33</f>
        <v>0</v>
      </c>
      <c r="E38" s="676">
        <f t="shared" ref="E38:H38" si="1">E32+E33</f>
        <v>0</v>
      </c>
      <c r="F38" s="676">
        <f t="shared" si="1"/>
        <v>0</v>
      </c>
      <c r="G38" s="676">
        <f t="shared" si="1"/>
        <v>0</v>
      </c>
      <c r="H38" s="676">
        <f t="shared" si="1"/>
        <v>0</v>
      </c>
      <c r="I38" s="664">
        <f>SUM(D38:H38)</f>
        <v>0</v>
      </c>
      <c r="K38" s="657"/>
      <c r="L38" s="657"/>
      <c r="M38" s="657"/>
    </row>
    <row r="42" spans="1:13">
      <c r="B42" s="1003"/>
      <c r="C42" s="1003"/>
      <c r="D42" s="1003"/>
      <c r="E42" s="1003"/>
      <c r="F42" s="1003"/>
      <c r="G42" s="1003"/>
      <c r="H42" s="1003"/>
      <c r="I42" s="1004"/>
    </row>
    <row r="43" spans="1:13">
      <c r="A43" s="665" t="s">
        <v>430</v>
      </c>
      <c r="B43" s="1004" t="s">
        <v>431</v>
      </c>
      <c r="C43" s="1003"/>
      <c r="D43" s="1003"/>
      <c r="E43" s="1003"/>
      <c r="F43" s="1003"/>
      <c r="G43" s="1003"/>
      <c r="H43" s="1003"/>
      <c r="I43" s="1003" t="s">
        <v>299</v>
      </c>
    </row>
    <row r="44" spans="1:13">
      <c r="B44" s="1005"/>
      <c r="C44" s="1005"/>
      <c r="D44" s="1006" t="s">
        <v>300</v>
      </c>
      <c r="E44" s="1006" t="s">
        <v>301</v>
      </c>
      <c r="F44" s="1006" t="s">
        <v>302</v>
      </c>
      <c r="G44" s="1006" t="s">
        <v>303</v>
      </c>
      <c r="H44" s="1006"/>
      <c r="I44" s="1006" t="s">
        <v>291</v>
      </c>
    </row>
    <row r="45" spans="1:13" ht="24">
      <c r="B45" s="1007" t="s">
        <v>305</v>
      </c>
      <c r="C45" s="1007"/>
      <c r="D45" s="1008" t="s">
        <v>306</v>
      </c>
      <c r="E45" s="1008" t="s">
        <v>306</v>
      </c>
      <c r="F45" s="1008" t="s">
        <v>308</v>
      </c>
      <c r="G45" s="1008" t="s">
        <v>307</v>
      </c>
      <c r="H45" s="1009"/>
      <c r="I45" s="1007"/>
    </row>
    <row r="46" spans="1:13">
      <c r="B46" s="1010" t="s">
        <v>304</v>
      </c>
      <c r="C46" s="1010"/>
      <c r="D46" s="1011">
        <f>F38</f>
        <v>0</v>
      </c>
      <c r="E46" s="1011">
        <f>E38</f>
        <v>0</v>
      </c>
      <c r="F46" s="1011">
        <f>G38+H38</f>
        <v>0</v>
      </c>
      <c r="G46" s="1011">
        <f>D38</f>
        <v>0</v>
      </c>
      <c r="H46" s="1011"/>
      <c r="I46" s="664">
        <f>SUM(D46:H46)</f>
        <v>0</v>
      </c>
    </row>
    <row r="48" spans="1:13">
      <c r="B48" s="1012"/>
      <c r="C48" s="1012"/>
      <c r="D48" s="1012"/>
      <c r="E48" s="1012"/>
      <c r="F48" s="677"/>
      <c r="G48" s="1012"/>
      <c r="H48" s="1012"/>
      <c r="I48" s="1012"/>
    </row>
    <row r="49" spans="2:9">
      <c r="B49" s="1012"/>
      <c r="C49" s="1012"/>
      <c r="D49" s="1012"/>
      <c r="E49" s="1012"/>
      <c r="F49" s="677"/>
      <c r="G49" s="1012"/>
      <c r="H49" s="1012"/>
      <c r="I49" s="1012"/>
    </row>
    <row r="50" spans="2:9">
      <c r="B50" s="1012"/>
      <c r="C50" s="1012"/>
      <c r="D50" s="1012"/>
      <c r="E50" s="1012"/>
      <c r="F50" s="1012"/>
      <c r="G50" s="1012"/>
      <c r="H50" s="1012"/>
      <c r="I50" s="1012"/>
    </row>
    <row r="51" spans="2:9">
      <c r="B51" s="1012"/>
      <c r="C51" s="1012"/>
      <c r="D51" s="1012"/>
      <c r="E51" s="1012"/>
      <c r="F51" s="1012"/>
      <c r="G51" s="1012"/>
      <c r="H51" s="1012"/>
      <c r="I51" s="1012"/>
    </row>
    <row r="52" spans="2:9">
      <c r="B52" s="1012"/>
      <c r="C52" s="1012"/>
      <c r="D52" s="1012"/>
      <c r="E52" s="1012"/>
      <c r="F52" s="1012"/>
      <c r="G52" s="1012"/>
      <c r="H52" s="1012"/>
      <c r="I52" s="1012"/>
    </row>
    <row r="53" spans="2:9">
      <c r="B53" s="1012"/>
      <c r="C53" s="1012"/>
      <c r="D53" s="1012"/>
      <c r="E53" s="1012"/>
      <c r="F53" s="1012"/>
      <c r="G53" s="1012"/>
      <c r="H53" s="1012"/>
      <c r="I53" s="1012"/>
    </row>
  </sheetData>
  <sheetProtection password="CEDF" sheet="1" objects="1" scenarios="1"/>
  <phoneticPr fontId="10"/>
  <pageMargins left="0.51181102362204722" right="0.51181102362204722" top="0.74803149606299213" bottom="0.74803149606299213"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51"/>
  <sheetViews>
    <sheetView showGridLines="0" showRowColHeaders="0" topLeftCell="S1" zoomScale="85" zoomScaleNormal="85" workbookViewId="0">
      <selection activeCell="T3" sqref="T3"/>
    </sheetView>
  </sheetViews>
  <sheetFormatPr defaultColWidth="8.75" defaultRowHeight="12"/>
  <cols>
    <col min="1" max="1" width="2.625" style="326" customWidth="1"/>
    <col min="2" max="2" width="11.25" style="326" customWidth="1"/>
    <col min="3" max="3" width="22.625" style="326" customWidth="1"/>
    <col min="4" max="4" width="22.25" style="326" customWidth="1"/>
    <col min="5" max="5" width="11.75" style="326" customWidth="1"/>
    <col min="6" max="6" width="11.75" style="327" customWidth="1"/>
    <col min="7" max="9" width="8.75" style="326"/>
    <col min="10" max="10" width="4.25" style="326" customWidth="1"/>
    <col min="11" max="11" width="12.25" style="328" customWidth="1"/>
    <col min="12" max="12" width="22.625" style="329" customWidth="1"/>
    <col min="13" max="13" width="23.25" style="329" customWidth="1"/>
    <col min="14" max="14" width="11.75" style="326" hidden="1" customWidth="1"/>
    <col min="15" max="15" width="11.75" style="327" hidden="1" customWidth="1"/>
    <col min="16" max="18" width="13.25" style="327" customWidth="1"/>
    <col min="19" max="19" width="8.75" style="326"/>
    <col min="20" max="20" width="23.25" style="329" customWidth="1"/>
    <col min="21" max="22" width="13.25" style="327" customWidth="1"/>
    <col min="23" max="16384" width="8.75" style="326"/>
  </cols>
  <sheetData>
    <row r="1" spans="2:22">
      <c r="B1" s="326" t="s">
        <v>474</v>
      </c>
      <c r="J1" s="326" t="s">
        <v>475</v>
      </c>
      <c r="T1" s="326" t="s">
        <v>476</v>
      </c>
    </row>
    <row r="2" spans="2:22" ht="12.75" thickBot="1">
      <c r="R2" s="330" t="s">
        <v>309</v>
      </c>
      <c r="V2" s="330" t="s">
        <v>309</v>
      </c>
    </row>
    <row r="3" spans="2:22" ht="29.45" customHeight="1" thickBot="1">
      <c r="B3" s="331" t="s">
        <v>310</v>
      </c>
      <c r="C3" s="332" t="s">
        <v>311</v>
      </c>
      <c r="D3" s="332" t="s">
        <v>312</v>
      </c>
      <c r="E3" s="333" t="s">
        <v>514</v>
      </c>
      <c r="F3" s="334" t="s">
        <v>314</v>
      </c>
      <c r="G3" s="1083" t="s">
        <v>315</v>
      </c>
      <c r="H3" s="1084"/>
      <c r="K3" s="335" t="s">
        <v>310</v>
      </c>
      <c r="L3" s="336" t="s">
        <v>311</v>
      </c>
      <c r="M3" s="336" t="s">
        <v>312</v>
      </c>
      <c r="N3" s="333" t="s">
        <v>313</v>
      </c>
      <c r="O3" s="334" t="s">
        <v>314</v>
      </c>
      <c r="P3" s="333" t="s">
        <v>514</v>
      </c>
      <c r="Q3" s="334" t="s">
        <v>314</v>
      </c>
      <c r="R3" s="337" t="s">
        <v>316</v>
      </c>
      <c r="T3" s="338" t="s">
        <v>317</v>
      </c>
      <c r="U3" s="339" t="s">
        <v>514</v>
      </c>
      <c r="V3" s="339" t="s">
        <v>314</v>
      </c>
    </row>
    <row r="4" spans="2:22" ht="15.6" customHeight="1">
      <c r="B4" s="1085" t="s">
        <v>286</v>
      </c>
      <c r="C4" s="340" t="s">
        <v>318</v>
      </c>
      <c r="D4" s="340" t="s">
        <v>319</v>
      </c>
      <c r="E4" s="341">
        <v>20511</v>
      </c>
      <c r="F4" s="341"/>
      <c r="G4" s="342">
        <f>E4/$E$12</f>
        <v>0.13979117538813843</v>
      </c>
      <c r="H4" s="343"/>
      <c r="J4" s="93"/>
      <c r="K4" s="1088" t="s">
        <v>286</v>
      </c>
      <c r="L4" s="344" t="s">
        <v>318</v>
      </c>
      <c r="M4" s="344" t="s">
        <v>319</v>
      </c>
      <c r="N4" s="345">
        <v>20511</v>
      </c>
      <c r="O4" s="345"/>
      <c r="P4" s="346">
        <f t="shared" ref="P4:Q11" si="0">$K$12*G4</f>
        <v>0</v>
      </c>
      <c r="Q4" s="346">
        <f t="shared" si="0"/>
        <v>0</v>
      </c>
      <c r="R4" s="347">
        <f>SUM(P4:Q4)</f>
        <v>0</v>
      </c>
      <c r="T4" s="348" t="s">
        <v>320</v>
      </c>
      <c r="U4" s="349">
        <f>P17+P19</f>
        <v>0</v>
      </c>
      <c r="V4" s="349">
        <f>Q17+Q19</f>
        <v>0</v>
      </c>
    </row>
    <row r="5" spans="2:22" ht="15.6" customHeight="1">
      <c r="B5" s="1086"/>
      <c r="C5" s="350" t="s">
        <v>321</v>
      </c>
      <c r="D5" s="350" t="s">
        <v>319</v>
      </c>
      <c r="E5" s="351">
        <v>9862</v>
      </c>
      <c r="F5" s="351"/>
      <c r="G5" s="352">
        <f t="shared" ref="G5:G11" si="1">E5/$E$12</f>
        <v>6.7213718086773983E-2</v>
      </c>
      <c r="H5" s="353"/>
      <c r="J5" s="94"/>
      <c r="K5" s="1089"/>
      <c r="L5" s="354" t="s">
        <v>321</v>
      </c>
      <c r="M5" s="354" t="s">
        <v>319</v>
      </c>
      <c r="N5" s="355">
        <v>9862</v>
      </c>
      <c r="O5" s="355"/>
      <c r="P5" s="356">
        <f t="shared" si="0"/>
        <v>0</v>
      </c>
      <c r="Q5" s="356">
        <f t="shared" si="0"/>
        <v>0</v>
      </c>
      <c r="R5" s="357">
        <f t="shared" ref="R5:R11" si="2">SUM(P5:Q5)</f>
        <v>0</v>
      </c>
      <c r="T5" s="358" t="s">
        <v>322</v>
      </c>
      <c r="U5" s="359"/>
      <c r="V5" s="359"/>
    </row>
    <row r="6" spans="2:22" ht="15.6" customHeight="1">
      <c r="B6" s="1086"/>
      <c r="C6" s="350" t="s">
        <v>323</v>
      </c>
      <c r="D6" s="350" t="s">
        <v>319</v>
      </c>
      <c r="E6" s="351">
        <v>4356</v>
      </c>
      <c r="F6" s="351"/>
      <c r="G6" s="352">
        <f t="shared" si="1"/>
        <v>2.9687989858648092E-2</v>
      </c>
      <c r="H6" s="353"/>
      <c r="J6" s="94"/>
      <c r="K6" s="1089"/>
      <c r="L6" s="354" t="s">
        <v>323</v>
      </c>
      <c r="M6" s="354" t="s">
        <v>319</v>
      </c>
      <c r="N6" s="355">
        <v>4356</v>
      </c>
      <c r="O6" s="355"/>
      <c r="P6" s="356">
        <f t="shared" si="0"/>
        <v>0</v>
      </c>
      <c r="Q6" s="356">
        <f t="shared" si="0"/>
        <v>0</v>
      </c>
      <c r="R6" s="357">
        <f t="shared" si="2"/>
        <v>0</v>
      </c>
      <c r="T6" s="358" t="s">
        <v>324</v>
      </c>
      <c r="U6" s="359">
        <f>P18+P20+P21+P22</f>
        <v>0</v>
      </c>
      <c r="V6" s="359">
        <f>Q18+Q20+Q21+Q22</f>
        <v>0</v>
      </c>
    </row>
    <row r="7" spans="2:22" ht="15.6" customHeight="1">
      <c r="B7" s="1086"/>
      <c r="C7" s="350" t="s">
        <v>325</v>
      </c>
      <c r="D7" s="350" t="s">
        <v>319</v>
      </c>
      <c r="E7" s="351">
        <v>1165</v>
      </c>
      <c r="F7" s="351"/>
      <c r="G7" s="352">
        <f t="shared" si="1"/>
        <v>7.9399697395144686E-3</v>
      </c>
      <c r="H7" s="353"/>
      <c r="J7" s="94"/>
      <c r="K7" s="1089"/>
      <c r="L7" s="354" t="s">
        <v>325</v>
      </c>
      <c r="M7" s="354" t="s">
        <v>319</v>
      </c>
      <c r="N7" s="355">
        <v>1165</v>
      </c>
      <c r="O7" s="355"/>
      <c r="P7" s="356">
        <f t="shared" si="0"/>
        <v>0</v>
      </c>
      <c r="Q7" s="356">
        <f t="shared" si="0"/>
        <v>0</v>
      </c>
      <c r="R7" s="357">
        <f t="shared" si="2"/>
        <v>0</v>
      </c>
      <c r="T7" s="358" t="s">
        <v>326</v>
      </c>
      <c r="U7" s="359">
        <f>P23</f>
        <v>0</v>
      </c>
      <c r="V7" s="359">
        <f>Q23</f>
        <v>0</v>
      </c>
    </row>
    <row r="8" spans="2:22" ht="15.6" customHeight="1">
      <c r="B8" s="1086"/>
      <c r="C8" s="350" t="s">
        <v>327</v>
      </c>
      <c r="D8" s="350" t="s">
        <v>319</v>
      </c>
      <c r="E8" s="351">
        <v>707</v>
      </c>
      <c r="F8" s="351"/>
      <c r="G8" s="352">
        <f t="shared" si="1"/>
        <v>4.8185052410615707E-3</v>
      </c>
      <c r="H8" s="353"/>
      <c r="J8" s="94"/>
      <c r="K8" s="1089"/>
      <c r="L8" s="354" t="s">
        <v>327</v>
      </c>
      <c r="M8" s="354" t="s">
        <v>319</v>
      </c>
      <c r="N8" s="355">
        <v>707</v>
      </c>
      <c r="O8" s="355"/>
      <c r="P8" s="356">
        <f t="shared" si="0"/>
        <v>0</v>
      </c>
      <c r="Q8" s="356">
        <f t="shared" si="0"/>
        <v>0</v>
      </c>
      <c r="R8" s="357">
        <f t="shared" si="2"/>
        <v>0</v>
      </c>
      <c r="T8" s="358" t="s">
        <v>328</v>
      </c>
      <c r="U8" s="359">
        <f>P26+P27</f>
        <v>0</v>
      </c>
      <c r="V8" s="359">
        <f>Q26+Q27</f>
        <v>0</v>
      </c>
    </row>
    <row r="9" spans="2:22" ht="15.6" customHeight="1">
      <c r="B9" s="1086"/>
      <c r="C9" s="350" t="s">
        <v>329</v>
      </c>
      <c r="D9" s="350" t="s">
        <v>319</v>
      </c>
      <c r="E9" s="351">
        <v>3207</v>
      </c>
      <c r="F9" s="351"/>
      <c r="G9" s="352">
        <f t="shared" si="1"/>
        <v>2.1857066913839401E-2</v>
      </c>
      <c r="H9" s="353"/>
      <c r="J9" s="94"/>
      <c r="K9" s="1089"/>
      <c r="L9" s="354" t="s">
        <v>329</v>
      </c>
      <c r="M9" s="354" t="s">
        <v>319</v>
      </c>
      <c r="N9" s="355">
        <v>3207</v>
      </c>
      <c r="O9" s="355"/>
      <c r="P9" s="356">
        <f t="shared" si="0"/>
        <v>0</v>
      </c>
      <c r="Q9" s="356">
        <f t="shared" si="0"/>
        <v>0</v>
      </c>
      <c r="R9" s="357">
        <f t="shared" si="2"/>
        <v>0</v>
      </c>
      <c r="T9" s="358" t="s">
        <v>330</v>
      </c>
      <c r="U9" s="359">
        <f>P29+P30</f>
        <v>0</v>
      </c>
      <c r="V9" s="359">
        <f>Q29+Q30</f>
        <v>0</v>
      </c>
    </row>
    <row r="10" spans="2:22" ht="15.6" customHeight="1">
      <c r="B10" s="1086"/>
      <c r="C10" s="350" t="s">
        <v>331</v>
      </c>
      <c r="D10" s="350" t="s">
        <v>319</v>
      </c>
      <c r="E10" s="351">
        <v>59976</v>
      </c>
      <c r="F10" s="351"/>
      <c r="G10" s="352">
        <f t="shared" si="1"/>
        <v>0.40876190995460926</v>
      </c>
      <c r="H10" s="353"/>
      <c r="J10" s="94"/>
      <c r="K10" s="1089"/>
      <c r="L10" s="354" t="s">
        <v>331</v>
      </c>
      <c r="M10" s="354" t="s">
        <v>319</v>
      </c>
      <c r="N10" s="355">
        <v>59976</v>
      </c>
      <c r="O10" s="355"/>
      <c r="P10" s="356">
        <f t="shared" si="0"/>
        <v>0</v>
      </c>
      <c r="Q10" s="356">
        <f t="shared" si="0"/>
        <v>0</v>
      </c>
      <c r="R10" s="357">
        <f t="shared" si="2"/>
        <v>0</v>
      </c>
      <c r="T10" s="358" t="s">
        <v>332</v>
      </c>
      <c r="U10" s="359"/>
      <c r="V10" s="359"/>
    </row>
    <row r="11" spans="2:22" ht="15.6" customHeight="1" thickBot="1">
      <c r="B11" s="1087"/>
      <c r="C11" s="360" t="s">
        <v>333</v>
      </c>
      <c r="D11" s="360" t="s">
        <v>319</v>
      </c>
      <c r="E11" s="361">
        <v>46942</v>
      </c>
      <c r="F11" s="361"/>
      <c r="G11" s="362">
        <f t="shared" si="1"/>
        <v>0.31992966481741475</v>
      </c>
      <c r="H11" s="363"/>
      <c r="J11" s="94"/>
      <c r="K11" s="1089"/>
      <c r="L11" s="364" t="s">
        <v>333</v>
      </c>
      <c r="M11" s="364" t="s">
        <v>319</v>
      </c>
      <c r="N11" s="365">
        <v>46942</v>
      </c>
      <c r="O11" s="365"/>
      <c r="P11" s="366">
        <f t="shared" si="0"/>
        <v>0</v>
      </c>
      <c r="Q11" s="366">
        <f t="shared" si="0"/>
        <v>0</v>
      </c>
      <c r="R11" s="367">
        <f t="shared" si="2"/>
        <v>0</v>
      </c>
      <c r="T11" s="368" t="s">
        <v>109</v>
      </c>
      <c r="U11" s="359"/>
      <c r="V11" s="359"/>
    </row>
    <row r="12" spans="2:22" ht="15.6" customHeight="1" thickTop="1" thickBot="1">
      <c r="B12" s="369"/>
      <c r="C12" s="370"/>
      <c r="D12" s="371" t="s">
        <v>334</v>
      </c>
      <c r="E12" s="372">
        <f>SUM(E4:E11)</f>
        <v>146726</v>
      </c>
      <c r="F12" s="373"/>
      <c r="G12" s="374"/>
      <c r="H12" s="375"/>
      <c r="J12" s="95"/>
      <c r="K12" s="376">
        <f>消費総額計算ｼｰﾄ!G46</f>
        <v>0</v>
      </c>
      <c r="L12" s="377"/>
      <c r="M12" s="378" t="s">
        <v>334</v>
      </c>
      <c r="N12" s="379">
        <f>SUM(N4:N11)</f>
        <v>146726</v>
      </c>
      <c r="O12" s="379"/>
      <c r="P12" s="380">
        <f>SUM(P4:P11)</f>
        <v>0</v>
      </c>
      <c r="Q12" s="380">
        <f t="shared" ref="Q12:R12" si="3">SUM(Q4:Q11)</f>
        <v>0</v>
      </c>
      <c r="R12" s="381">
        <f t="shared" si="3"/>
        <v>0</v>
      </c>
      <c r="T12" s="358" t="s">
        <v>335</v>
      </c>
      <c r="U12" s="359">
        <f>P25</f>
        <v>0</v>
      </c>
      <c r="V12" s="359">
        <f>Q25</f>
        <v>0</v>
      </c>
    </row>
    <row r="13" spans="2:22" ht="15.6" customHeight="1">
      <c r="B13" s="1090" t="s">
        <v>336</v>
      </c>
      <c r="C13" s="340" t="s">
        <v>337</v>
      </c>
      <c r="D13" s="382" t="s">
        <v>338</v>
      </c>
      <c r="E13" s="341">
        <v>157420</v>
      </c>
      <c r="F13" s="383"/>
      <c r="G13" s="343"/>
      <c r="H13" s="343"/>
      <c r="J13" s="96"/>
      <c r="K13" s="1092" t="s">
        <v>339</v>
      </c>
      <c r="L13" s="344" t="s">
        <v>337</v>
      </c>
      <c r="M13" s="344" t="s">
        <v>338</v>
      </c>
      <c r="N13" s="345">
        <v>157420</v>
      </c>
      <c r="O13" s="345"/>
      <c r="P13" s="346">
        <f>K15</f>
        <v>0</v>
      </c>
      <c r="Q13" s="346"/>
      <c r="R13" s="347">
        <f>P13</f>
        <v>0</v>
      </c>
      <c r="T13" s="358" t="s">
        <v>340</v>
      </c>
      <c r="U13" s="359"/>
      <c r="V13" s="359"/>
    </row>
    <row r="14" spans="2:22" ht="15.6" customHeight="1" thickBot="1">
      <c r="B14" s="1091"/>
      <c r="C14" s="384" t="s">
        <v>341</v>
      </c>
      <c r="D14" s="385" t="s">
        <v>338</v>
      </c>
      <c r="E14" s="386">
        <v>106098</v>
      </c>
      <c r="F14" s="387"/>
      <c r="G14" s="388"/>
      <c r="H14" s="388"/>
      <c r="J14" s="97"/>
      <c r="K14" s="1093"/>
      <c r="L14" s="364" t="s">
        <v>341</v>
      </c>
      <c r="M14" s="364" t="s">
        <v>338</v>
      </c>
      <c r="N14" s="365">
        <v>106098</v>
      </c>
      <c r="O14" s="365"/>
      <c r="P14" s="366">
        <f>K16</f>
        <v>0</v>
      </c>
      <c r="Q14" s="366"/>
      <c r="R14" s="367">
        <f>P14</f>
        <v>0</v>
      </c>
      <c r="T14" s="358" t="s">
        <v>342</v>
      </c>
      <c r="U14" s="359"/>
      <c r="V14" s="359"/>
    </row>
    <row r="15" spans="2:22" ht="15.6" customHeight="1" thickBot="1">
      <c r="B15" s="335"/>
      <c r="C15" s="389"/>
      <c r="D15" s="390"/>
      <c r="E15" s="391"/>
      <c r="F15" s="392"/>
      <c r="G15" s="393"/>
      <c r="H15" s="394"/>
      <c r="J15" s="97"/>
      <c r="K15" s="395">
        <f>消費総額計算ｼｰﾄ!D46</f>
        <v>0</v>
      </c>
      <c r="L15" s="396" t="s">
        <v>272</v>
      </c>
      <c r="M15" s="1112" t="s">
        <v>338</v>
      </c>
      <c r="N15" s="397"/>
      <c r="O15" s="397"/>
      <c r="P15" s="1106">
        <f>P13+P14</f>
        <v>0</v>
      </c>
      <c r="Q15" s="1108"/>
      <c r="R15" s="1110">
        <f>P15+Q16</f>
        <v>0</v>
      </c>
      <c r="T15" s="358" t="s">
        <v>343</v>
      </c>
      <c r="U15" s="359"/>
      <c r="V15" s="359"/>
    </row>
    <row r="16" spans="2:22" ht="15.6" customHeight="1" thickBot="1">
      <c r="B16" s="1085" t="s">
        <v>344</v>
      </c>
      <c r="C16" s="382" t="s">
        <v>345</v>
      </c>
      <c r="D16" s="340" t="s">
        <v>346</v>
      </c>
      <c r="E16" s="383">
        <v>5358</v>
      </c>
      <c r="F16" s="341"/>
      <c r="G16" s="398">
        <f>E16/$E$48</f>
        <v>3.446878317089646E-2</v>
      </c>
      <c r="H16" s="343"/>
      <c r="J16" s="98"/>
      <c r="K16" s="399">
        <f>消費総額計算ｼｰﾄ!E46</f>
        <v>0</v>
      </c>
      <c r="L16" s="400" t="s">
        <v>347</v>
      </c>
      <c r="M16" s="1113"/>
      <c r="N16" s="401"/>
      <c r="O16" s="401"/>
      <c r="P16" s="1107"/>
      <c r="Q16" s="1109"/>
      <c r="R16" s="1111"/>
      <c r="T16" s="358" t="s">
        <v>54</v>
      </c>
      <c r="U16" s="359"/>
      <c r="V16" s="359"/>
    </row>
    <row r="17" spans="2:22" ht="15.6" customHeight="1">
      <c r="B17" s="1086"/>
      <c r="C17" s="402" t="s">
        <v>348</v>
      </c>
      <c r="D17" s="350" t="s">
        <v>349</v>
      </c>
      <c r="E17" s="403">
        <v>3590</v>
      </c>
      <c r="F17" s="351"/>
      <c r="G17" s="352">
        <f t="shared" ref="G17:G47" si="4">E17/$E$48</f>
        <v>2.3094985364598412E-2</v>
      </c>
      <c r="H17" s="353"/>
      <c r="J17" s="1095" t="s">
        <v>350</v>
      </c>
      <c r="K17" s="1098" t="s">
        <v>344</v>
      </c>
      <c r="L17" s="344" t="s">
        <v>345</v>
      </c>
      <c r="M17" s="344" t="s">
        <v>346</v>
      </c>
      <c r="N17" s="345">
        <v>5358</v>
      </c>
      <c r="O17" s="345"/>
      <c r="P17" s="346">
        <f t="shared" ref="P17:P48" si="5">$K$49*G16</f>
        <v>0</v>
      </c>
      <c r="Q17" s="346">
        <f t="shared" ref="Q17:Q48" si="6">$K$49*H16</f>
        <v>0</v>
      </c>
      <c r="R17" s="347">
        <f>SUM(P17:Q17)</f>
        <v>0</v>
      </c>
      <c r="T17" s="358" t="s">
        <v>85</v>
      </c>
      <c r="U17" s="359"/>
      <c r="V17" s="359"/>
    </row>
    <row r="18" spans="2:22" ht="15.6" customHeight="1">
      <c r="B18" s="1086"/>
      <c r="C18" s="402" t="s">
        <v>351</v>
      </c>
      <c r="D18" s="350" t="s">
        <v>346</v>
      </c>
      <c r="E18" s="403">
        <v>8595</v>
      </c>
      <c r="F18" s="351"/>
      <c r="G18" s="352">
        <f t="shared" si="4"/>
        <v>5.5292868860368619E-2</v>
      </c>
      <c r="H18" s="353"/>
      <c r="J18" s="1096"/>
      <c r="K18" s="1099"/>
      <c r="L18" s="354" t="s">
        <v>348</v>
      </c>
      <c r="M18" s="354" t="s">
        <v>349</v>
      </c>
      <c r="N18" s="355">
        <v>3590</v>
      </c>
      <c r="O18" s="355"/>
      <c r="P18" s="356">
        <f t="shared" si="5"/>
        <v>0</v>
      </c>
      <c r="Q18" s="356">
        <f t="shared" si="6"/>
        <v>0</v>
      </c>
      <c r="R18" s="357">
        <f t="shared" ref="R18:R49" si="7">SUM(P18:Q18)</f>
        <v>0</v>
      </c>
      <c r="T18" s="358" t="s">
        <v>57</v>
      </c>
      <c r="U18" s="359"/>
      <c r="V18" s="359"/>
    </row>
    <row r="19" spans="2:22" ht="15.6" customHeight="1">
      <c r="B19" s="1086"/>
      <c r="C19" s="402" t="s">
        <v>352</v>
      </c>
      <c r="D19" s="350" t="s">
        <v>349</v>
      </c>
      <c r="E19" s="403">
        <v>10004</v>
      </c>
      <c r="F19" s="351"/>
      <c r="G19" s="352">
        <f t="shared" si="4"/>
        <v>6.4357168130206824E-2</v>
      </c>
      <c r="H19" s="353"/>
      <c r="J19" s="1096"/>
      <c r="K19" s="1099"/>
      <c r="L19" s="354" t="s">
        <v>351</v>
      </c>
      <c r="M19" s="354" t="s">
        <v>346</v>
      </c>
      <c r="N19" s="355">
        <v>8595</v>
      </c>
      <c r="O19" s="355"/>
      <c r="P19" s="356">
        <f t="shared" si="5"/>
        <v>0</v>
      </c>
      <c r="Q19" s="356">
        <f t="shared" si="6"/>
        <v>0</v>
      </c>
      <c r="R19" s="357">
        <f t="shared" si="7"/>
        <v>0</v>
      </c>
      <c r="T19" s="358" t="s">
        <v>353</v>
      </c>
      <c r="U19" s="359"/>
      <c r="V19" s="359"/>
    </row>
    <row r="20" spans="2:22" ht="15.6" customHeight="1">
      <c r="B20" s="1086"/>
      <c r="C20" s="402" t="s">
        <v>354</v>
      </c>
      <c r="D20" s="350" t="s">
        <v>349</v>
      </c>
      <c r="E20" s="403"/>
      <c r="F20" s="351">
        <v>24034</v>
      </c>
      <c r="G20" s="352"/>
      <c r="H20" s="353">
        <f t="shared" ref="H20:H47" si="8">F20/$E$48</f>
        <v>0.15461417221525298</v>
      </c>
      <c r="J20" s="1096"/>
      <c r="K20" s="1099"/>
      <c r="L20" s="354" t="s">
        <v>352</v>
      </c>
      <c r="M20" s="354" t="s">
        <v>349</v>
      </c>
      <c r="N20" s="355">
        <v>10004</v>
      </c>
      <c r="O20" s="355"/>
      <c r="P20" s="356">
        <f t="shared" si="5"/>
        <v>0</v>
      </c>
      <c r="Q20" s="356">
        <f t="shared" si="6"/>
        <v>0</v>
      </c>
      <c r="R20" s="357">
        <f t="shared" si="7"/>
        <v>0</v>
      </c>
      <c r="T20" s="358" t="s">
        <v>355</v>
      </c>
      <c r="U20" s="359">
        <f>P31</f>
        <v>0</v>
      </c>
      <c r="V20" s="359">
        <f>Q31</f>
        <v>0</v>
      </c>
    </row>
    <row r="21" spans="2:22" ht="15.6" customHeight="1" thickBot="1">
      <c r="B21" s="1094"/>
      <c r="C21" s="385" t="s">
        <v>356</v>
      </c>
      <c r="D21" s="384" t="s">
        <v>349</v>
      </c>
      <c r="E21" s="387"/>
      <c r="F21" s="386">
        <v>5325</v>
      </c>
      <c r="G21" s="404"/>
      <c r="H21" s="388">
        <f t="shared" si="8"/>
        <v>3.4256489433561708E-2</v>
      </c>
      <c r="J21" s="1096"/>
      <c r="K21" s="1099"/>
      <c r="L21" s="354" t="s">
        <v>354</v>
      </c>
      <c r="M21" s="354" t="s">
        <v>349</v>
      </c>
      <c r="N21" s="355"/>
      <c r="O21" s="355">
        <v>24034</v>
      </c>
      <c r="P21" s="356">
        <f t="shared" si="5"/>
        <v>0</v>
      </c>
      <c r="Q21" s="356">
        <f t="shared" si="6"/>
        <v>0</v>
      </c>
      <c r="R21" s="357">
        <f t="shared" si="7"/>
        <v>0</v>
      </c>
      <c r="T21" s="358" t="s">
        <v>357</v>
      </c>
      <c r="U21" s="359"/>
      <c r="V21" s="359"/>
    </row>
    <row r="22" spans="2:22" ht="15.6" customHeight="1">
      <c r="B22" s="1092" t="s">
        <v>358</v>
      </c>
      <c r="C22" s="340" t="s">
        <v>359</v>
      </c>
      <c r="D22" s="405" t="s">
        <v>360</v>
      </c>
      <c r="E22" s="341"/>
      <c r="F22" s="406">
        <v>49973</v>
      </c>
      <c r="G22" s="343"/>
      <c r="H22" s="407">
        <f t="shared" si="8"/>
        <v>0.32148348290392098</v>
      </c>
      <c r="J22" s="1096"/>
      <c r="K22" s="1093"/>
      <c r="L22" s="354" t="s">
        <v>356</v>
      </c>
      <c r="M22" s="354" t="s">
        <v>349</v>
      </c>
      <c r="N22" s="355"/>
      <c r="O22" s="355">
        <v>5325</v>
      </c>
      <c r="P22" s="356">
        <f t="shared" si="5"/>
        <v>0</v>
      </c>
      <c r="Q22" s="356">
        <f t="shared" si="6"/>
        <v>0</v>
      </c>
      <c r="R22" s="357">
        <f t="shared" si="7"/>
        <v>0</v>
      </c>
      <c r="T22" s="358" t="s">
        <v>361</v>
      </c>
      <c r="U22" s="359"/>
      <c r="V22" s="359"/>
    </row>
    <row r="23" spans="2:22" ht="15.6" customHeight="1">
      <c r="B23" s="1099"/>
      <c r="C23" s="350" t="s">
        <v>362</v>
      </c>
      <c r="D23" s="402" t="s">
        <v>363</v>
      </c>
      <c r="E23" s="351"/>
      <c r="F23" s="403">
        <v>14540</v>
      </c>
      <c r="G23" s="353"/>
      <c r="H23" s="408">
        <f t="shared" si="8"/>
        <v>9.3537907298401363E-2</v>
      </c>
      <c r="J23" s="1096"/>
      <c r="K23" s="1099" t="s">
        <v>358</v>
      </c>
      <c r="L23" s="409" t="s">
        <v>359</v>
      </c>
      <c r="M23" s="409" t="s">
        <v>360</v>
      </c>
      <c r="N23" s="397"/>
      <c r="O23" s="397">
        <v>49973</v>
      </c>
      <c r="P23" s="410">
        <f t="shared" si="5"/>
        <v>0</v>
      </c>
      <c r="Q23" s="410">
        <f t="shared" si="6"/>
        <v>0</v>
      </c>
      <c r="R23" s="411">
        <f t="shared" si="7"/>
        <v>0</v>
      </c>
      <c r="T23" s="358" t="s">
        <v>364</v>
      </c>
      <c r="U23" s="359">
        <f>P24+P28+P32+P33</f>
        <v>0</v>
      </c>
      <c r="V23" s="359">
        <f>Q24+Q28+Q32+Q33</f>
        <v>0</v>
      </c>
    </row>
    <row r="24" spans="2:22" ht="15.6" customHeight="1">
      <c r="B24" s="1099"/>
      <c r="C24" s="350" t="s">
        <v>365</v>
      </c>
      <c r="D24" s="402" t="s">
        <v>366</v>
      </c>
      <c r="E24" s="351"/>
      <c r="F24" s="403">
        <v>1267</v>
      </c>
      <c r="G24" s="353"/>
      <c r="H24" s="408">
        <f t="shared" si="8"/>
        <v>8.1507928849432268E-3</v>
      </c>
      <c r="J24" s="1096"/>
      <c r="K24" s="1099"/>
      <c r="L24" s="354" t="s">
        <v>362</v>
      </c>
      <c r="M24" s="354" t="s">
        <v>363</v>
      </c>
      <c r="N24" s="355"/>
      <c r="O24" s="355">
        <v>14540</v>
      </c>
      <c r="P24" s="356">
        <f t="shared" si="5"/>
        <v>0</v>
      </c>
      <c r="Q24" s="356">
        <f t="shared" si="6"/>
        <v>0</v>
      </c>
      <c r="R24" s="357">
        <f t="shared" si="7"/>
        <v>0</v>
      </c>
      <c r="T24" s="358" t="s">
        <v>367</v>
      </c>
      <c r="U24" s="359"/>
      <c r="V24" s="359"/>
    </row>
    <row r="25" spans="2:22" ht="15.6" customHeight="1">
      <c r="B25" s="1099"/>
      <c r="C25" s="350" t="s">
        <v>368</v>
      </c>
      <c r="D25" s="402" t="s">
        <v>369</v>
      </c>
      <c r="E25" s="351"/>
      <c r="F25" s="403">
        <v>350</v>
      </c>
      <c r="G25" s="353"/>
      <c r="H25" s="408">
        <f t="shared" si="8"/>
        <v>2.2516002444594552E-3</v>
      </c>
      <c r="J25" s="1096"/>
      <c r="K25" s="1099"/>
      <c r="L25" s="354" t="s">
        <v>365</v>
      </c>
      <c r="M25" s="354" t="s">
        <v>366</v>
      </c>
      <c r="N25" s="355"/>
      <c r="O25" s="355">
        <v>1267</v>
      </c>
      <c r="P25" s="356">
        <f t="shared" si="5"/>
        <v>0</v>
      </c>
      <c r="Q25" s="356">
        <f t="shared" si="6"/>
        <v>0</v>
      </c>
      <c r="R25" s="357">
        <f t="shared" si="7"/>
        <v>0</v>
      </c>
      <c r="T25" s="358" t="s">
        <v>370</v>
      </c>
      <c r="U25" s="359"/>
      <c r="V25" s="359"/>
    </row>
    <row r="26" spans="2:22" ht="15.6" customHeight="1">
      <c r="B26" s="1099"/>
      <c r="C26" s="350" t="s">
        <v>371</v>
      </c>
      <c r="D26" s="402" t="s">
        <v>369</v>
      </c>
      <c r="E26" s="351"/>
      <c r="F26" s="403">
        <v>370</v>
      </c>
      <c r="G26" s="353"/>
      <c r="H26" s="408">
        <f t="shared" si="8"/>
        <v>2.380263115571424E-3</v>
      </c>
      <c r="J26" s="1096"/>
      <c r="K26" s="1099"/>
      <c r="L26" s="354" t="s">
        <v>368</v>
      </c>
      <c r="M26" s="354" t="s">
        <v>369</v>
      </c>
      <c r="N26" s="355"/>
      <c r="O26" s="355">
        <v>350</v>
      </c>
      <c r="P26" s="356">
        <f t="shared" si="5"/>
        <v>0</v>
      </c>
      <c r="Q26" s="356">
        <f t="shared" si="6"/>
        <v>0</v>
      </c>
      <c r="R26" s="357">
        <f t="shared" si="7"/>
        <v>0</v>
      </c>
      <c r="T26" s="358" t="s">
        <v>372</v>
      </c>
      <c r="U26" s="359"/>
      <c r="V26" s="359"/>
    </row>
    <row r="27" spans="2:22" ht="15.6" customHeight="1" thickBot="1">
      <c r="B27" s="1100"/>
      <c r="C27" s="412" t="s">
        <v>373</v>
      </c>
      <c r="D27" s="413" t="s">
        <v>363</v>
      </c>
      <c r="E27" s="414"/>
      <c r="F27" s="415">
        <v>4176</v>
      </c>
      <c r="G27" s="416"/>
      <c r="H27" s="417">
        <f t="shared" si="8"/>
        <v>2.6864807488179099E-2</v>
      </c>
      <c r="J27" s="1096"/>
      <c r="K27" s="1099"/>
      <c r="L27" s="354" t="s">
        <v>371</v>
      </c>
      <c r="M27" s="354" t="s">
        <v>369</v>
      </c>
      <c r="N27" s="355"/>
      <c r="O27" s="355">
        <v>370</v>
      </c>
      <c r="P27" s="356">
        <f t="shared" si="5"/>
        <v>0</v>
      </c>
      <c r="Q27" s="356">
        <f t="shared" si="6"/>
        <v>0</v>
      </c>
      <c r="R27" s="357">
        <f t="shared" si="7"/>
        <v>0</v>
      </c>
      <c r="T27" s="358" t="s">
        <v>374</v>
      </c>
      <c r="U27" s="359"/>
      <c r="V27" s="359"/>
    </row>
    <row r="28" spans="2:22" ht="15.6" customHeight="1">
      <c r="B28" s="1098" t="s">
        <v>375</v>
      </c>
      <c r="C28" s="340" t="s">
        <v>376</v>
      </c>
      <c r="D28" s="405" t="s">
        <v>377</v>
      </c>
      <c r="E28" s="341"/>
      <c r="F28" s="406">
        <v>716</v>
      </c>
      <c r="G28" s="343"/>
      <c r="H28" s="407">
        <f t="shared" si="8"/>
        <v>4.6061307858084851E-3</v>
      </c>
      <c r="J28" s="1096"/>
      <c r="K28" s="1099"/>
      <c r="L28" s="364" t="s">
        <v>373</v>
      </c>
      <c r="M28" s="364" t="s">
        <v>363</v>
      </c>
      <c r="N28" s="365"/>
      <c r="O28" s="365">
        <v>4176</v>
      </c>
      <c r="P28" s="366">
        <f t="shared" si="5"/>
        <v>0</v>
      </c>
      <c r="Q28" s="366">
        <f t="shared" si="6"/>
        <v>0</v>
      </c>
      <c r="R28" s="367">
        <f t="shared" si="7"/>
        <v>0</v>
      </c>
      <c r="T28" s="358" t="s">
        <v>378</v>
      </c>
      <c r="U28" s="359"/>
      <c r="V28" s="359"/>
    </row>
    <row r="29" spans="2:22" ht="15.6" customHeight="1">
      <c r="B29" s="1099"/>
      <c r="C29" s="350" t="s">
        <v>379</v>
      </c>
      <c r="D29" s="402" t="s">
        <v>377</v>
      </c>
      <c r="E29" s="351"/>
      <c r="F29" s="403">
        <v>6</v>
      </c>
      <c r="G29" s="353"/>
      <c r="H29" s="408">
        <f t="shared" si="8"/>
        <v>3.8598861333590659E-5</v>
      </c>
      <c r="J29" s="1096"/>
      <c r="K29" s="1101" t="s">
        <v>375</v>
      </c>
      <c r="L29" s="354" t="s">
        <v>376</v>
      </c>
      <c r="M29" s="354" t="s">
        <v>377</v>
      </c>
      <c r="N29" s="355"/>
      <c r="O29" s="355">
        <v>716</v>
      </c>
      <c r="P29" s="356">
        <f t="shared" si="5"/>
        <v>0</v>
      </c>
      <c r="Q29" s="356">
        <f t="shared" si="6"/>
        <v>0</v>
      </c>
      <c r="R29" s="357">
        <f t="shared" si="7"/>
        <v>0</v>
      </c>
      <c r="T29" s="358" t="s">
        <v>380</v>
      </c>
      <c r="U29" s="359"/>
      <c r="V29" s="359"/>
    </row>
    <row r="30" spans="2:22" ht="15.6" customHeight="1">
      <c r="B30" s="1099"/>
      <c r="C30" s="350" t="s">
        <v>381</v>
      </c>
      <c r="D30" s="402" t="s">
        <v>382</v>
      </c>
      <c r="E30" s="351"/>
      <c r="F30" s="403">
        <v>321</v>
      </c>
      <c r="G30" s="353"/>
      <c r="H30" s="408">
        <f t="shared" si="8"/>
        <v>2.0650390813471003E-3</v>
      </c>
      <c r="J30" s="1096"/>
      <c r="K30" s="1099"/>
      <c r="L30" s="354" t="s">
        <v>379</v>
      </c>
      <c r="M30" s="354" t="s">
        <v>377</v>
      </c>
      <c r="N30" s="355"/>
      <c r="O30" s="355">
        <v>6</v>
      </c>
      <c r="P30" s="356">
        <f t="shared" si="5"/>
        <v>0</v>
      </c>
      <c r="Q30" s="356">
        <f t="shared" si="6"/>
        <v>0</v>
      </c>
      <c r="R30" s="357">
        <f t="shared" si="7"/>
        <v>0</v>
      </c>
      <c r="T30" s="358" t="s">
        <v>383</v>
      </c>
      <c r="U30" s="359"/>
      <c r="V30" s="359"/>
    </row>
    <row r="31" spans="2:22" ht="15.6" customHeight="1">
      <c r="B31" s="1099"/>
      <c r="C31" s="350" t="s">
        <v>384</v>
      </c>
      <c r="D31" s="402" t="s">
        <v>385</v>
      </c>
      <c r="E31" s="351"/>
      <c r="F31" s="403">
        <v>280</v>
      </c>
      <c r="G31" s="353"/>
      <c r="H31" s="408">
        <f t="shared" si="8"/>
        <v>1.801280195567564E-3</v>
      </c>
      <c r="J31" s="1096"/>
      <c r="K31" s="1099"/>
      <c r="L31" s="354" t="s">
        <v>381</v>
      </c>
      <c r="M31" s="354" t="s">
        <v>382</v>
      </c>
      <c r="N31" s="355"/>
      <c r="O31" s="355">
        <v>321</v>
      </c>
      <c r="P31" s="356">
        <f t="shared" si="5"/>
        <v>0</v>
      </c>
      <c r="Q31" s="356">
        <f t="shared" si="6"/>
        <v>0</v>
      </c>
      <c r="R31" s="357">
        <f t="shared" si="7"/>
        <v>0</v>
      </c>
      <c r="T31" s="358" t="s">
        <v>386</v>
      </c>
      <c r="U31" s="359">
        <f>P4++P5+P6+P7+P8+P9+P10+P11+P47</f>
        <v>0</v>
      </c>
      <c r="V31" s="359">
        <f>Q4++Q5+Q6+Q7+Q8+Q9+Q10+Q11+Q47</f>
        <v>0</v>
      </c>
    </row>
    <row r="32" spans="2:22" ht="15.6" customHeight="1" thickBot="1">
      <c r="B32" s="1100"/>
      <c r="C32" s="412" t="s">
        <v>387</v>
      </c>
      <c r="D32" s="413" t="s">
        <v>363</v>
      </c>
      <c r="E32" s="414"/>
      <c r="F32" s="415">
        <v>748</v>
      </c>
      <c r="G32" s="416"/>
      <c r="H32" s="417">
        <f t="shared" si="8"/>
        <v>4.8119913795876355E-3</v>
      </c>
      <c r="J32" s="1096"/>
      <c r="K32" s="1099"/>
      <c r="L32" s="354" t="s">
        <v>384</v>
      </c>
      <c r="M32" s="354" t="s">
        <v>385</v>
      </c>
      <c r="N32" s="355"/>
      <c r="O32" s="355">
        <v>280</v>
      </c>
      <c r="P32" s="356">
        <f t="shared" si="5"/>
        <v>0</v>
      </c>
      <c r="Q32" s="356">
        <f t="shared" si="6"/>
        <v>0</v>
      </c>
      <c r="R32" s="357">
        <f t="shared" si="7"/>
        <v>0</v>
      </c>
      <c r="T32" s="358" t="s">
        <v>388</v>
      </c>
      <c r="U32" s="359">
        <f>P46</f>
        <v>0</v>
      </c>
      <c r="V32" s="359">
        <f>Q46</f>
        <v>0</v>
      </c>
    </row>
    <row r="33" spans="2:23" ht="15.6" customHeight="1">
      <c r="B33" s="1092" t="s">
        <v>389</v>
      </c>
      <c r="C33" s="340" t="s">
        <v>390</v>
      </c>
      <c r="D33" s="405" t="s">
        <v>338</v>
      </c>
      <c r="E33" s="341">
        <v>2520</v>
      </c>
      <c r="F33" s="406"/>
      <c r="G33" s="343">
        <f t="shared" si="4"/>
        <v>1.6211521760108077E-2</v>
      </c>
      <c r="H33" s="407"/>
      <c r="J33" s="1096"/>
      <c r="K33" s="1093"/>
      <c r="L33" s="354" t="s">
        <v>387</v>
      </c>
      <c r="M33" s="354" t="s">
        <v>363</v>
      </c>
      <c r="N33" s="355"/>
      <c r="O33" s="355">
        <v>748</v>
      </c>
      <c r="P33" s="356">
        <f t="shared" si="5"/>
        <v>0</v>
      </c>
      <c r="Q33" s="356">
        <f t="shared" si="6"/>
        <v>0</v>
      </c>
      <c r="R33" s="357">
        <f t="shared" si="7"/>
        <v>0</v>
      </c>
      <c r="T33" s="358" t="s">
        <v>391</v>
      </c>
      <c r="U33" s="359"/>
      <c r="V33" s="359"/>
    </row>
    <row r="34" spans="2:23" ht="15.6" customHeight="1">
      <c r="B34" s="1099"/>
      <c r="C34" s="350" t="s">
        <v>392</v>
      </c>
      <c r="D34" s="402" t="s">
        <v>338</v>
      </c>
      <c r="E34" s="351">
        <v>5171</v>
      </c>
      <c r="F34" s="403"/>
      <c r="G34" s="353">
        <f t="shared" si="4"/>
        <v>3.3265785325999553E-2</v>
      </c>
      <c r="H34" s="408"/>
      <c r="J34" s="1096"/>
      <c r="K34" s="1099" t="s">
        <v>389</v>
      </c>
      <c r="L34" s="409" t="s">
        <v>390</v>
      </c>
      <c r="M34" s="409" t="s">
        <v>338</v>
      </c>
      <c r="N34" s="397">
        <v>2520</v>
      </c>
      <c r="O34" s="397"/>
      <c r="P34" s="410">
        <f t="shared" si="5"/>
        <v>0</v>
      </c>
      <c r="Q34" s="410">
        <f t="shared" si="6"/>
        <v>0</v>
      </c>
      <c r="R34" s="411">
        <f t="shared" si="7"/>
        <v>0</v>
      </c>
      <c r="T34" s="358" t="s">
        <v>393</v>
      </c>
      <c r="U34" s="359"/>
      <c r="V34" s="359"/>
    </row>
    <row r="35" spans="2:23" ht="15.6" customHeight="1">
      <c r="B35" s="1099"/>
      <c r="C35" s="350" t="s">
        <v>394</v>
      </c>
      <c r="D35" s="402" t="s">
        <v>338</v>
      </c>
      <c r="E35" s="351">
        <v>2918</v>
      </c>
      <c r="F35" s="403"/>
      <c r="G35" s="353">
        <f t="shared" si="4"/>
        <v>1.8771912895236258E-2</v>
      </c>
      <c r="H35" s="408"/>
      <c r="J35" s="1096"/>
      <c r="K35" s="1099"/>
      <c r="L35" s="354" t="s">
        <v>392</v>
      </c>
      <c r="M35" s="354" t="s">
        <v>338</v>
      </c>
      <c r="N35" s="355">
        <v>5171</v>
      </c>
      <c r="O35" s="355"/>
      <c r="P35" s="356">
        <f t="shared" si="5"/>
        <v>0</v>
      </c>
      <c r="Q35" s="356">
        <f t="shared" si="6"/>
        <v>0</v>
      </c>
      <c r="R35" s="357">
        <f t="shared" si="7"/>
        <v>0</v>
      </c>
      <c r="T35" s="358" t="s">
        <v>395</v>
      </c>
      <c r="U35" s="359"/>
      <c r="V35" s="359"/>
    </row>
    <row r="36" spans="2:23" ht="15.6" customHeight="1">
      <c r="B36" s="1099"/>
      <c r="C36" s="350" t="s">
        <v>396</v>
      </c>
      <c r="D36" s="402" t="s">
        <v>338</v>
      </c>
      <c r="E36" s="351">
        <v>1489</v>
      </c>
      <c r="F36" s="403"/>
      <c r="G36" s="353">
        <f t="shared" si="4"/>
        <v>9.5789507542860825E-3</v>
      </c>
      <c r="H36" s="408"/>
      <c r="J36" s="1096"/>
      <c r="K36" s="1099"/>
      <c r="L36" s="354" t="s">
        <v>394</v>
      </c>
      <c r="M36" s="354" t="s">
        <v>338</v>
      </c>
      <c r="N36" s="355">
        <v>2918</v>
      </c>
      <c r="O36" s="355"/>
      <c r="P36" s="356">
        <f t="shared" si="5"/>
        <v>0</v>
      </c>
      <c r="Q36" s="356">
        <f t="shared" si="6"/>
        <v>0</v>
      </c>
      <c r="R36" s="357">
        <f t="shared" si="7"/>
        <v>0</v>
      </c>
      <c r="T36" s="358" t="s">
        <v>78</v>
      </c>
      <c r="U36" s="359"/>
      <c r="V36" s="359"/>
    </row>
    <row r="37" spans="2:23" ht="15.6" customHeight="1">
      <c r="B37" s="1099"/>
      <c r="C37" s="350" t="s">
        <v>397</v>
      </c>
      <c r="D37" s="402" t="s">
        <v>338</v>
      </c>
      <c r="E37" s="351">
        <v>1319</v>
      </c>
      <c r="F37" s="403"/>
      <c r="G37" s="353">
        <f t="shared" si="4"/>
        <v>8.4853163498343469E-3</v>
      </c>
      <c r="H37" s="408"/>
      <c r="J37" s="1096"/>
      <c r="K37" s="1099"/>
      <c r="L37" s="354" t="s">
        <v>396</v>
      </c>
      <c r="M37" s="354" t="s">
        <v>338</v>
      </c>
      <c r="N37" s="355">
        <v>1489</v>
      </c>
      <c r="O37" s="355"/>
      <c r="P37" s="356">
        <f t="shared" si="5"/>
        <v>0</v>
      </c>
      <c r="Q37" s="356">
        <f t="shared" si="6"/>
        <v>0</v>
      </c>
      <c r="R37" s="357">
        <f t="shared" si="7"/>
        <v>0</v>
      </c>
      <c r="T37" s="358" t="s">
        <v>398</v>
      </c>
      <c r="U37" s="359">
        <f>P43</f>
        <v>0</v>
      </c>
      <c r="V37" s="359">
        <f>Q43</f>
        <v>0</v>
      </c>
    </row>
    <row r="38" spans="2:23" ht="15.6" customHeight="1">
      <c r="B38" s="1099"/>
      <c r="C38" s="350" t="s">
        <v>399</v>
      </c>
      <c r="D38" s="402" t="s">
        <v>338</v>
      </c>
      <c r="E38" s="351">
        <v>701</v>
      </c>
      <c r="F38" s="403"/>
      <c r="G38" s="353">
        <f t="shared" si="4"/>
        <v>4.5096336324745084E-3</v>
      </c>
      <c r="H38" s="408"/>
      <c r="J38" s="1096"/>
      <c r="K38" s="1099"/>
      <c r="L38" s="354" t="s">
        <v>397</v>
      </c>
      <c r="M38" s="354" t="s">
        <v>338</v>
      </c>
      <c r="N38" s="355">
        <v>1319</v>
      </c>
      <c r="O38" s="355"/>
      <c r="P38" s="356">
        <f t="shared" si="5"/>
        <v>0</v>
      </c>
      <c r="Q38" s="356">
        <f t="shared" si="6"/>
        <v>0</v>
      </c>
      <c r="R38" s="357">
        <f t="shared" si="7"/>
        <v>0</v>
      </c>
      <c r="T38" s="358" t="s">
        <v>400</v>
      </c>
      <c r="U38" s="359">
        <f>P34+P35+P36+P37+P38+P39+P40+P41+P42+P44+P45+P15+P16</f>
        <v>0</v>
      </c>
      <c r="V38" s="359">
        <f>Q34+Q35+Q36+Q37+Q38+Q39+Q40+Q41+Q42+Q44+Q45</f>
        <v>0</v>
      </c>
    </row>
    <row r="39" spans="2:23" ht="15.6" customHeight="1">
      <c r="B39" s="1099"/>
      <c r="C39" s="350" t="s">
        <v>401</v>
      </c>
      <c r="D39" s="402" t="s">
        <v>338</v>
      </c>
      <c r="E39" s="351">
        <v>444</v>
      </c>
      <c r="F39" s="403"/>
      <c r="G39" s="353">
        <f t="shared" si="4"/>
        <v>2.8563157386857089E-3</v>
      </c>
      <c r="H39" s="408"/>
      <c r="J39" s="1096"/>
      <c r="K39" s="1099"/>
      <c r="L39" s="354" t="s">
        <v>399</v>
      </c>
      <c r="M39" s="354" t="s">
        <v>338</v>
      </c>
      <c r="N39" s="355">
        <v>701</v>
      </c>
      <c r="O39" s="355"/>
      <c r="P39" s="356">
        <f t="shared" si="5"/>
        <v>0</v>
      </c>
      <c r="Q39" s="356">
        <f t="shared" si="6"/>
        <v>0</v>
      </c>
      <c r="R39" s="357">
        <f t="shared" si="7"/>
        <v>0</v>
      </c>
      <c r="T39" s="358" t="s">
        <v>402</v>
      </c>
      <c r="U39" s="359"/>
      <c r="V39" s="359"/>
    </row>
    <row r="40" spans="2:23" ht="15.6" customHeight="1" thickBot="1">
      <c r="B40" s="1100"/>
      <c r="C40" s="412" t="s">
        <v>403</v>
      </c>
      <c r="D40" s="413" t="s">
        <v>338</v>
      </c>
      <c r="E40" s="414">
        <v>269</v>
      </c>
      <c r="F40" s="415"/>
      <c r="G40" s="416">
        <f t="shared" si="4"/>
        <v>1.7305156164559813E-3</v>
      </c>
      <c r="H40" s="417"/>
      <c r="J40" s="1096"/>
      <c r="K40" s="1099"/>
      <c r="L40" s="354" t="s">
        <v>401</v>
      </c>
      <c r="M40" s="354" t="s">
        <v>338</v>
      </c>
      <c r="N40" s="355">
        <v>444</v>
      </c>
      <c r="O40" s="355"/>
      <c r="P40" s="356">
        <f t="shared" si="5"/>
        <v>0</v>
      </c>
      <c r="Q40" s="356">
        <f t="shared" si="6"/>
        <v>0</v>
      </c>
      <c r="R40" s="357">
        <f t="shared" si="7"/>
        <v>0</v>
      </c>
      <c r="T40" s="418" t="s">
        <v>404</v>
      </c>
      <c r="U40" s="419">
        <f>P48</f>
        <v>0</v>
      </c>
      <c r="V40" s="419">
        <f>Q48</f>
        <v>0</v>
      </c>
    </row>
    <row r="41" spans="2:23" ht="15.6" customHeight="1">
      <c r="B41" s="1085" t="s">
        <v>290</v>
      </c>
      <c r="C41" s="405" t="s">
        <v>405</v>
      </c>
      <c r="D41" s="340" t="s">
        <v>338</v>
      </c>
      <c r="E41" s="406">
        <v>161</v>
      </c>
      <c r="F41" s="420"/>
      <c r="G41" s="343">
        <f t="shared" si="4"/>
        <v>1.0357361124513494E-3</v>
      </c>
      <c r="H41" s="407"/>
      <c r="J41" s="1096"/>
      <c r="K41" s="1099"/>
      <c r="L41" s="364" t="s">
        <v>403</v>
      </c>
      <c r="M41" s="364" t="s">
        <v>338</v>
      </c>
      <c r="N41" s="365">
        <v>269</v>
      </c>
      <c r="O41" s="365"/>
      <c r="P41" s="366">
        <f t="shared" si="5"/>
        <v>0</v>
      </c>
      <c r="Q41" s="366">
        <f t="shared" si="6"/>
        <v>0</v>
      </c>
      <c r="R41" s="367">
        <f t="shared" si="7"/>
        <v>0</v>
      </c>
      <c r="T41" s="421" t="s">
        <v>334</v>
      </c>
      <c r="U41" s="422">
        <f>SUM(U4:U40)</f>
        <v>0</v>
      </c>
      <c r="V41" s="422">
        <f>SUM(V4:V40)</f>
        <v>0</v>
      </c>
      <c r="W41" s="423"/>
    </row>
    <row r="42" spans="2:23" ht="15.6" customHeight="1">
      <c r="B42" s="1086"/>
      <c r="C42" s="402" t="s">
        <v>406</v>
      </c>
      <c r="D42" s="350" t="s">
        <v>407</v>
      </c>
      <c r="E42" s="403">
        <v>56</v>
      </c>
      <c r="F42" s="424"/>
      <c r="G42" s="353">
        <f t="shared" si="4"/>
        <v>3.6025603911351282E-4</v>
      </c>
      <c r="H42" s="408"/>
      <c r="J42" s="1096"/>
      <c r="K42" s="1101" t="s">
        <v>290</v>
      </c>
      <c r="L42" s="354" t="s">
        <v>405</v>
      </c>
      <c r="M42" s="354" t="s">
        <v>338</v>
      </c>
      <c r="N42" s="355">
        <v>161</v>
      </c>
      <c r="O42" s="355"/>
      <c r="P42" s="356">
        <f t="shared" si="5"/>
        <v>0</v>
      </c>
      <c r="Q42" s="356">
        <f t="shared" si="6"/>
        <v>0</v>
      </c>
      <c r="R42" s="357">
        <f t="shared" si="7"/>
        <v>0</v>
      </c>
      <c r="T42" s="421" t="s">
        <v>291</v>
      </c>
      <c r="U42" s="1102">
        <f>U41+V41</f>
        <v>0</v>
      </c>
      <c r="V42" s="1103"/>
    </row>
    <row r="43" spans="2:23" ht="15.6" customHeight="1">
      <c r="B43" s="1086"/>
      <c r="C43" s="402" t="s">
        <v>408</v>
      </c>
      <c r="D43" s="350" t="s">
        <v>338</v>
      </c>
      <c r="E43" s="403">
        <v>420</v>
      </c>
      <c r="F43" s="424"/>
      <c r="G43" s="353">
        <f t="shared" si="4"/>
        <v>2.7019202933513463E-3</v>
      </c>
      <c r="H43" s="408"/>
      <c r="J43" s="1096"/>
      <c r="K43" s="1099"/>
      <c r="L43" s="354" t="s">
        <v>406</v>
      </c>
      <c r="M43" s="354" t="s">
        <v>407</v>
      </c>
      <c r="N43" s="355">
        <v>56</v>
      </c>
      <c r="O43" s="355"/>
      <c r="P43" s="356">
        <f t="shared" si="5"/>
        <v>0</v>
      </c>
      <c r="Q43" s="356">
        <f t="shared" si="6"/>
        <v>0</v>
      </c>
      <c r="R43" s="357">
        <f t="shared" si="7"/>
        <v>0</v>
      </c>
    </row>
    <row r="44" spans="2:23" ht="15.6" customHeight="1">
      <c r="B44" s="1086"/>
      <c r="C44" s="402" t="s">
        <v>409</v>
      </c>
      <c r="D44" s="350" t="s">
        <v>338</v>
      </c>
      <c r="E44" s="403">
        <v>141</v>
      </c>
      <c r="F44" s="424"/>
      <c r="G44" s="353">
        <f t="shared" si="4"/>
        <v>9.0707324133938044E-4</v>
      </c>
      <c r="H44" s="408"/>
      <c r="J44" s="1096"/>
      <c r="K44" s="1099"/>
      <c r="L44" s="354" t="s">
        <v>408</v>
      </c>
      <c r="M44" s="354" t="s">
        <v>338</v>
      </c>
      <c r="N44" s="355">
        <v>420</v>
      </c>
      <c r="O44" s="355"/>
      <c r="P44" s="356">
        <f t="shared" si="5"/>
        <v>0</v>
      </c>
      <c r="Q44" s="356">
        <f t="shared" si="6"/>
        <v>0</v>
      </c>
      <c r="R44" s="357">
        <f t="shared" si="7"/>
        <v>0</v>
      </c>
    </row>
    <row r="45" spans="2:23" ht="15.6" customHeight="1">
      <c r="B45" s="1086"/>
      <c r="C45" s="402" t="s">
        <v>410</v>
      </c>
      <c r="D45" s="350" t="s">
        <v>411</v>
      </c>
      <c r="E45" s="403">
        <v>9</v>
      </c>
      <c r="F45" s="424"/>
      <c r="G45" s="353">
        <f t="shared" si="4"/>
        <v>5.7898292000385989E-5</v>
      </c>
      <c r="H45" s="408"/>
      <c r="J45" s="1096"/>
      <c r="K45" s="1099"/>
      <c r="L45" s="354" t="s">
        <v>409</v>
      </c>
      <c r="M45" s="354" t="s">
        <v>338</v>
      </c>
      <c r="N45" s="355">
        <v>141</v>
      </c>
      <c r="O45" s="355"/>
      <c r="P45" s="356">
        <f t="shared" si="5"/>
        <v>0</v>
      </c>
      <c r="Q45" s="356">
        <f t="shared" si="6"/>
        <v>0</v>
      </c>
      <c r="R45" s="357">
        <f t="shared" si="7"/>
        <v>0</v>
      </c>
    </row>
    <row r="46" spans="2:23" ht="15.6" customHeight="1">
      <c r="B46" s="1086"/>
      <c r="C46" s="402" t="s">
        <v>412</v>
      </c>
      <c r="D46" s="350" t="s">
        <v>319</v>
      </c>
      <c r="E46" s="403">
        <v>120</v>
      </c>
      <c r="F46" s="424"/>
      <c r="G46" s="353">
        <f>E46/$E$48</f>
        <v>7.7197722667181324E-4</v>
      </c>
      <c r="H46" s="408"/>
      <c r="J46" s="1096"/>
      <c r="K46" s="1099"/>
      <c r="L46" s="354" t="s">
        <v>410</v>
      </c>
      <c r="M46" s="354" t="s">
        <v>411</v>
      </c>
      <c r="N46" s="355">
        <v>9</v>
      </c>
      <c r="O46" s="355"/>
      <c r="P46" s="356">
        <f t="shared" si="5"/>
        <v>0</v>
      </c>
      <c r="Q46" s="356">
        <f t="shared" si="6"/>
        <v>0</v>
      </c>
      <c r="R46" s="357">
        <f t="shared" si="7"/>
        <v>0</v>
      </c>
    </row>
    <row r="47" spans="2:23" ht="15.6" customHeight="1" thickBot="1">
      <c r="B47" s="1087"/>
      <c r="C47" s="425" t="s">
        <v>413</v>
      </c>
      <c r="D47" s="360" t="s">
        <v>414</v>
      </c>
      <c r="E47" s="426"/>
      <c r="F47" s="427">
        <v>10054</v>
      </c>
      <c r="G47" s="363">
        <f t="shared" si="4"/>
        <v>0</v>
      </c>
      <c r="H47" s="428">
        <f t="shared" si="8"/>
        <v>6.4678825307986743E-2</v>
      </c>
      <c r="J47" s="1096"/>
      <c r="K47" s="1099"/>
      <c r="L47" s="354" t="s">
        <v>412</v>
      </c>
      <c r="M47" s="354" t="s">
        <v>319</v>
      </c>
      <c r="N47" s="355">
        <v>120</v>
      </c>
      <c r="O47" s="355"/>
      <c r="P47" s="356">
        <f t="shared" si="5"/>
        <v>0</v>
      </c>
      <c r="Q47" s="356">
        <f t="shared" si="6"/>
        <v>0</v>
      </c>
      <c r="R47" s="357">
        <f t="shared" si="7"/>
        <v>0</v>
      </c>
    </row>
    <row r="48" spans="2:23" ht="15.6" customHeight="1" thickTop="1" thickBot="1">
      <c r="B48" s="370"/>
      <c r="C48" s="429"/>
      <c r="D48" s="430" t="s">
        <v>334</v>
      </c>
      <c r="E48" s="1104">
        <f>SUM(E16:F47)</f>
        <v>155445</v>
      </c>
      <c r="F48" s="1105"/>
      <c r="G48" s="374"/>
      <c r="H48" s="375"/>
      <c r="J48" s="1096"/>
      <c r="K48" s="1093"/>
      <c r="L48" s="354" t="s">
        <v>413</v>
      </c>
      <c r="M48" s="354" t="s">
        <v>414</v>
      </c>
      <c r="N48" s="355"/>
      <c r="O48" s="355">
        <v>10054</v>
      </c>
      <c r="P48" s="356">
        <f t="shared" si="5"/>
        <v>0</v>
      </c>
      <c r="Q48" s="356">
        <f t="shared" si="6"/>
        <v>0</v>
      </c>
      <c r="R48" s="357">
        <f t="shared" si="7"/>
        <v>0</v>
      </c>
    </row>
    <row r="49" spans="10:18" ht="15.6" customHeight="1" thickBot="1">
      <c r="J49" s="1097"/>
      <c r="K49" s="376">
        <f>消費総額計算ｼｰﾄ!F46</f>
        <v>0</v>
      </c>
      <c r="L49" s="377"/>
      <c r="M49" s="378" t="s">
        <v>334</v>
      </c>
      <c r="N49" s="1114">
        <f>SUM(N17:O48)</f>
        <v>155445</v>
      </c>
      <c r="O49" s="1114"/>
      <c r="P49" s="379">
        <f>SUM(P17:P48)</f>
        <v>0</v>
      </c>
      <c r="Q49" s="379">
        <f>SUM(Q17:Q48)</f>
        <v>0</v>
      </c>
      <c r="R49" s="431">
        <f t="shared" si="7"/>
        <v>0</v>
      </c>
    </row>
    <row r="50" spans="10:18" ht="15.6" customHeight="1">
      <c r="P50" s="432"/>
      <c r="Q50" s="432"/>
      <c r="R50" s="432"/>
    </row>
    <row r="51" spans="10:18">
      <c r="K51" s="433" t="s">
        <v>291</v>
      </c>
      <c r="O51" s="434"/>
      <c r="P51" s="434">
        <f t="shared" ref="P51:Q51" si="9">P12+P15+P49</f>
        <v>0</v>
      </c>
      <c r="Q51" s="434">
        <f t="shared" si="9"/>
        <v>0</v>
      </c>
      <c r="R51" s="434">
        <f>R12+R15+R49</f>
        <v>0</v>
      </c>
    </row>
  </sheetData>
  <sheetProtection algorithmName="SHA-512" hashValue="KmTsfObrmeFkHVzirCqJhgKy3iHxXP1k9Biy6XbPrynhS4/AKvV9LkK+KF+2vQS050YW4nc7+E/nUUNLKCdhaw==" saltValue="XVaAdrdwNxSSOlKXAAkYXw==" spinCount="100000" sheet="1" objects="1" scenarios="1"/>
  <mergeCells count="23">
    <mergeCell ref="N49:O49"/>
    <mergeCell ref="B33:B40"/>
    <mergeCell ref="K34:K41"/>
    <mergeCell ref="B41:B47"/>
    <mergeCell ref="K42:K48"/>
    <mergeCell ref="U42:V42"/>
    <mergeCell ref="E48:F48"/>
    <mergeCell ref="P15:P16"/>
    <mergeCell ref="Q15:Q16"/>
    <mergeCell ref="R15:R16"/>
    <mergeCell ref="M15:M16"/>
    <mergeCell ref="B16:B21"/>
    <mergeCell ref="J17:J49"/>
    <mergeCell ref="K17:K22"/>
    <mergeCell ref="B22:B27"/>
    <mergeCell ref="K23:K28"/>
    <mergeCell ref="B28:B32"/>
    <mergeCell ref="K29:K33"/>
    <mergeCell ref="G3:H3"/>
    <mergeCell ref="B4:B11"/>
    <mergeCell ref="K4:K11"/>
    <mergeCell ref="B13:B14"/>
    <mergeCell ref="K13:K14"/>
  </mergeCells>
  <phoneticPr fontId="10"/>
  <pageMargins left="0.70866141732283472" right="0.70866141732283472" top="0.74803149606299213" bottom="0.74803149606299213" header="0.31496062992125984" footer="0.31496062992125984"/>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G53"/>
  <sheetViews>
    <sheetView showGridLines="0" showRowColHeaders="0" zoomScale="85" zoomScaleNormal="85" workbookViewId="0">
      <selection activeCell="B8" sqref="B8"/>
    </sheetView>
  </sheetViews>
  <sheetFormatPr defaultRowHeight="18.75"/>
  <cols>
    <col min="1" max="1" width="2.625" style="182" customWidth="1"/>
    <col min="2" max="2" width="3.625" style="183" customWidth="1"/>
    <col min="3" max="3" width="14.5" style="183" customWidth="1"/>
    <col min="4" max="5" width="9" style="184"/>
    <col min="6" max="6" width="9" style="185"/>
    <col min="7" max="8" width="9" style="195" hidden="1" customWidth="1"/>
    <col min="9" max="9" width="9" style="186"/>
    <col min="10" max="11" width="9" style="195" hidden="1" customWidth="1"/>
    <col min="12" max="13" width="9" style="184"/>
    <col min="14" max="14" width="9" style="453"/>
    <col min="15" max="15" width="9" style="188"/>
    <col min="16" max="17" width="9" style="187"/>
    <col min="18" max="20" width="9" style="189"/>
    <col min="21" max="21" width="8.375" style="190" hidden="1" customWidth="1"/>
    <col min="22" max="22" width="8.375" style="189" customWidth="1"/>
    <col min="23" max="23" width="8.375" style="191" customWidth="1"/>
    <col min="24" max="24" width="8.375" style="183" hidden="1" customWidth="1"/>
    <col min="25" max="25" width="8.375" style="189" hidden="1" customWidth="1"/>
    <col min="26" max="26" width="8.375" style="192" hidden="1" customWidth="1"/>
    <col min="27" max="27" width="8.375" style="193" customWidth="1"/>
    <col min="28" max="28" width="8.375" style="194" customWidth="1"/>
    <col min="29" max="29" width="8.375" style="189" customWidth="1"/>
    <col min="30" max="30" width="8.375" style="184" customWidth="1"/>
    <col min="31" max="31" width="8.375" style="190" hidden="1" customWidth="1"/>
    <col min="32" max="32" width="8.375" style="195" hidden="1" customWidth="1"/>
    <col min="33" max="34" width="8.375" style="184" hidden="1" customWidth="1"/>
    <col min="35" max="35" width="8.375" style="196" hidden="1" customWidth="1"/>
    <col min="36" max="36" width="8.375" style="195" hidden="1" customWidth="1"/>
    <col min="37" max="37" width="8.375" style="190" hidden="1" customWidth="1"/>
    <col min="38" max="38" width="8.375" style="195" hidden="1" customWidth="1"/>
    <col min="39" max="39" width="8.375" style="184" customWidth="1"/>
    <col min="40" max="40" width="8.375" style="190" customWidth="1"/>
    <col min="41" max="41" width="8.375" style="195" customWidth="1"/>
    <col min="42" max="42" width="9.25" style="184" hidden="1" customWidth="1"/>
    <col min="43" max="43" width="9.25" style="184" customWidth="1"/>
    <col min="44" max="45" width="8.875" style="183" customWidth="1"/>
    <col min="46" max="46" width="3.625" style="650" customWidth="1"/>
    <col min="47" max="47" width="14.5" style="275" customWidth="1"/>
    <col min="48" max="48" width="9" style="276" customWidth="1"/>
    <col min="49" max="49" width="9" style="277"/>
    <col min="50" max="50" width="8.375" style="278" customWidth="1"/>
    <col min="51" max="51" width="9.25" style="279" customWidth="1"/>
    <col min="52" max="58" width="8.875" style="284" customWidth="1"/>
    <col min="59" max="59" width="8.875" style="183" customWidth="1"/>
    <col min="60" max="63" width="8.875" style="197" customWidth="1"/>
    <col min="64" max="64" width="8.875" style="183" customWidth="1"/>
    <col min="65" max="65" width="9" style="183"/>
    <col min="66" max="71" width="9.625" style="183" hidden="1" customWidth="1"/>
    <col min="72" max="72" width="0" style="183" hidden="1" customWidth="1"/>
    <col min="73" max="73" width="3.375" style="183" hidden="1" customWidth="1"/>
    <col min="74" max="74" width="17.25" style="183" hidden="1" customWidth="1"/>
    <col min="75" max="76" width="9.375" style="183" hidden="1" customWidth="1"/>
    <col min="77" max="77" width="0" style="183" hidden="1" customWidth="1"/>
    <col min="78" max="16384" width="9" style="183"/>
  </cols>
  <sheetData>
    <row r="1" spans="1:241">
      <c r="A1" s="690"/>
      <c r="B1" s="691" t="s">
        <v>144</v>
      </c>
      <c r="C1" s="692"/>
      <c r="D1" s="693"/>
      <c r="E1" s="693"/>
      <c r="F1" s="694"/>
      <c r="G1" s="705"/>
      <c r="H1" s="705"/>
      <c r="I1" s="695"/>
      <c r="J1" s="705"/>
      <c r="K1" s="705"/>
      <c r="L1" s="693"/>
      <c r="M1" s="693"/>
      <c r="N1" s="696"/>
      <c r="O1" s="697"/>
      <c r="P1" s="698"/>
      <c r="Q1" s="698"/>
      <c r="R1" s="699"/>
      <c r="S1" s="699"/>
      <c r="T1" s="699"/>
      <c r="U1" s="700"/>
      <c r="V1" s="699"/>
      <c r="W1" s="701"/>
      <c r="X1" s="692"/>
      <c r="Y1" s="699"/>
      <c r="Z1" s="702"/>
      <c r="AA1" s="703"/>
      <c r="AB1" s="704"/>
      <c r="AC1" s="699"/>
      <c r="AD1" s="693"/>
      <c r="AE1" s="700"/>
      <c r="AF1" s="705"/>
      <c r="AG1" s="693"/>
      <c r="AH1" s="693"/>
      <c r="AI1" s="706"/>
      <c r="AJ1" s="705"/>
      <c r="AK1" s="700"/>
      <c r="AL1" s="705"/>
      <c r="AM1" s="693"/>
      <c r="AN1" s="700"/>
      <c r="AO1" s="705"/>
      <c r="AP1" s="693"/>
      <c r="AQ1" s="693"/>
      <c r="AR1" s="692"/>
      <c r="AS1" s="692"/>
      <c r="AT1" s="707"/>
      <c r="AU1" s="708"/>
      <c r="AV1" s="709"/>
      <c r="AW1" s="710"/>
      <c r="AX1" s="711"/>
      <c r="AY1" s="712"/>
      <c r="AZ1" s="713"/>
      <c r="BA1" s="713"/>
      <c r="BB1" s="713"/>
      <c r="BC1" s="713"/>
      <c r="BD1" s="713"/>
    </row>
    <row r="2" spans="1:241" ht="12">
      <c r="A2" s="714"/>
      <c r="B2" s="714"/>
      <c r="C2" s="714"/>
      <c r="D2" s="715"/>
      <c r="E2" s="715"/>
      <c r="F2" s="716"/>
      <c r="G2" s="1043"/>
      <c r="H2" s="1043"/>
      <c r="I2" s="718"/>
      <c r="J2" s="1043"/>
      <c r="K2" s="1043"/>
      <c r="L2" s="715"/>
      <c r="M2" s="715"/>
      <c r="N2" s="719"/>
      <c r="O2" s="720"/>
      <c r="P2" s="721"/>
      <c r="Q2" s="721"/>
      <c r="R2" s="722"/>
      <c r="S2" s="722"/>
      <c r="T2" s="723"/>
      <c r="U2" s="724"/>
      <c r="V2" s="725"/>
      <c r="W2" s="726"/>
      <c r="X2" s="714"/>
      <c r="Y2" s="717"/>
      <c r="Z2" s="727"/>
      <c r="AA2" s="728"/>
      <c r="AB2" s="729"/>
      <c r="AC2" s="730"/>
      <c r="AD2" s="715"/>
      <c r="AE2" s="724"/>
      <c r="AF2" s="721"/>
      <c r="AG2" s="715"/>
      <c r="AH2" s="715"/>
      <c r="AI2" s="727"/>
      <c r="AJ2" s="721"/>
      <c r="AK2" s="724"/>
      <c r="AL2" s="721"/>
      <c r="AM2" s="715"/>
      <c r="AN2" s="724"/>
      <c r="AO2" s="721"/>
      <c r="AP2" s="731" t="e">
        <f>AP8/$R$8</f>
        <v>#DIV/0!</v>
      </c>
      <c r="AQ2" s="731" t="e">
        <f>AQ8/$R$8</f>
        <v>#DIV/0!</v>
      </c>
      <c r="AR2" s="714"/>
      <c r="AS2" s="714"/>
      <c r="AT2" s="732"/>
      <c r="AU2" s="733"/>
      <c r="AV2" s="734"/>
      <c r="AW2" s="735"/>
      <c r="AX2" s="736"/>
      <c r="AY2" s="737"/>
      <c r="AZ2" s="738"/>
      <c r="BA2" s="738"/>
      <c r="BB2" s="738"/>
      <c r="BC2" s="738"/>
      <c r="BD2" s="738"/>
      <c r="BE2" s="285"/>
      <c r="BF2" s="285"/>
      <c r="BG2" s="198"/>
      <c r="BH2" s="199"/>
      <c r="BI2" s="199"/>
      <c r="BJ2" s="199"/>
      <c r="BK2" s="199"/>
      <c r="BL2" s="198"/>
      <c r="BM2" s="198"/>
      <c r="BN2" s="198"/>
      <c r="BO2" s="198"/>
      <c r="BP2" s="198"/>
      <c r="BQ2" s="198"/>
      <c r="BR2" s="198"/>
      <c r="BS2" s="198"/>
      <c r="BT2" s="198"/>
      <c r="BU2" s="198"/>
      <c r="BV2" s="198"/>
      <c r="BW2" s="198"/>
      <c r="BX2" s="198"/>
      <c r="BY2" s="198"/>
      <c r="BZ2" s="198"/>
      <c r="CA2" s="198"/>
      <c r="CB2" s="198"/>
      <c r="CC2" s="198"/>
      <c r="CD2" s="198"/>
      <c r="CE2" s="198"/>
      <c r="CF2" s="198"/>
      <c r="CG2" s="198"/>
      <c r="CH2" s="198"/>
      <c r="CI2" s="198"/>
      <c r="CJ2" s="198"/>
      <c r="CK2" s="198"/>
      <c r="CL2" s="198"/>
      <c r="CM2" s="198"/>
      <c r="CN2" s="198"/>
      <c r="CO2" s="198"/>
      <c r="CP2" s="198"/>
      <c r="CQ2" s="198"/>
      <c r="CR2" s="198"/>
      <c r="CS2" s="198"/>
      <c r="CT2" s="198"/>
      <c r="CU2" s="198"/>
      <c r="CV2" s="198"/>
      <c r="CW2" s="198"/>
      <c r="CX2" s="198"/>
      <c r="CY2" s="198"/>
      <c r="CZ2" s="198"/>
      <c r="DA2" s="198"/>
      <c r="DB2" s="198"/>
      <c r="DC2" s="198"/>
      <c r="DD2" s="198"/>
      <c r="DE2" s="198"/>
      <c r="DF2" s="198"/>
      <c r="DG2" s="198"/>
      <c r="DH2" s="198"/>
      <c r="DI2" s="198"/>
      <c r="DJ2" s="198"/>
      <c r="DK2" s="198"/>
      <c r="DL2" s="198"/>
      <c r="DM2" s="198"/>
      <c r="DN2" s="198"/>
      <c r="DO2" s="198"/>
      <c r="DP2" s="198"/>
      <c r="DQ2" s="198"/>
      <c r="DR2" s="198"/>
      <c r="DS2" s="198"/>
      <c r="DT2" s="198"/>
      <c r="DU2" s="198"/>
      <c r="DV2" s="198"/>
      <c r="DW2" s="198"/>
      <c r="DX2" s="198"/>
      <c r="DY2" s="198"/>
      <c r="DZ2" s="198"/>
      <c r="EA2" s="198"/>
      <c r="EB2" s="198"/>
      <c r="EC2" s="198"/>
      <c r="ED2" s="198"/>
      <c r="EE2" s="198"/>
      <c r="EF2" s="198"/>
      <c r="EG2" s="198"/>
      <c r="EH2" s="198"/>
      <c r="EI2" s="198"/>
      <c r="EJ2" s="198"/>
      <c r="EK2" s="198"/>
      <c r="EL2" s="198"/>
      <c r="EM2" s="198"/>
      <c r="EN2" s="198"/>
      <c r="EO2" s="198"/>
      <c r="EP2" s="198"/>
      <c r="EQ2" s="198"/>
      <c r="ER2" s="198"/>
      <c r="ES2" s="198"/>
      <c r="ET2" s="198"/>
      <c r="EU2" s="198"/>
      <c r="EV2" s="198"/>
      <c r="EW2" s="198"/>
      <c r="EX2" s="198"/>
      <c r="EY2" s="198"/>
      <c r="EZ2" s="198"/>
      <c r="FA2" s="198"/>
      <c r="FB2" s="198"/>
      <c r="FC2" s="198"/>
      <c r="FD2" s="198"/>
      <c r="FE2" s="198"/>
      <c r="FF2" s="198"/>
      <c r="FG2" s="198"/>
      <c r="FH2" s="198"/>
      <c r="FI2" s="198"/>
      <c r="FJ2" s="198"/>
      <c r="FK2" s="198"/>
      <c r="FL2" s="198"/>
      <c r="FM2" s="198"/>
      <c r="FN2" s="198"/>
      <c r="FO2" s="198"/>
      <c r="FP2" s="198"/>
      <c r="FQ2" s="198"/>
      <c r="FR2" s="198"/>
      <c r="FS2" s="198"/>
      <c r="FT2" s="198"/>
      <c r="FU2" s="198"/>
      <c r="FV2" s="198"/>
      <c r="FW2" s="198"/>
      <c r="FX2" s="198"/>
      <c r="FY2" s="198"/>
      <c r="FZ2" s="198"/>
      <c r="GA2" s="198"/>
      <c r="GB2" s="198"/>
      <c r="GC2" s="198"/>
      <c r="GD2" s="198"/>
      <c r="GE2" s="198"/>
      <c r="GF2" s="198"/>
      <c r="GG2" s="198"/>
      <c r="GH2" s="198"/>
      <c r="GI2" s="198"/>
      <c r="GJ2" s="198"/>
      <c r="GK2" s="198"/>
      <c r="GL2" s="198"/>
      <c r="GM2" s="198"/>
      <c r="GN2" s="198"/>
      <c r="GO2" s="198"/>
      <c r="GP2" s="198"/>
      <c r="GQ2" s="198"/>
      <c r="GR2" s="198"/>
      <c r="GS2" s="198"/>
      <c r="GT2" s="198"/>
      <c r="GU2" s="198"/>
      <c r="GV2" s="198"/>
      <c r="GW2" s="198"/>
      <c r="GX2" s="198"/>
      <c r="GY2" s="198"/>
      <c r="GZ2" s="198"/>
      <c r="HA2" s="198"/>
      <c r="HB2" s="198"/>
      <c r="HC2" s="198"/>
      <c r="HD2" s="198"/>
      <c r="HE2" s="198"/>
      <c r="HF2" s="198"/>
      <c r="HG2" s="198"/>
      <c r="HH2" s="198"/>
      <c r="HI2" s="198"/>
      <c r="HJ2" s="198"/>
      <c r="HK2" s="198"/>
      <c r="HL2" s="198"/>
      <c r="HM2" s="198"/>
      <c r="HN2" s="198"/>
      <c r="HO2" s="198"/>
      <c r="HP2" s="198"/>
      <c r="HQ2" s="198"/>
      <c r="HR2" s="198"/>
      <c r="HS2" s="198"/>
      <c r="HT2" s="198"/>
      <c r="HU2" s="198"/>
      <c r="HV2" s="198"/>
      <c r="HW2" s="198"/>
      <c r="HX2" s="198"/>
      <c r="HY2" s="198"/>
      <c r="HZ2" s="198"/>
      <c r="IA2" s="198"/>
      <c r="IB2" s="198"/>
      <c r="IC2" s="198"/>
      <c r="ID2" s="198"/>
      <c r="IE2" s="198"/>
      <c r="IF2" s="198"/>
      <c r="IG2" s="198"/>
    </row>
    <row r="3" spans="1:241" ht="27.75" customHeight="1">
      <c r="A3" s="690"/>
      <c r="B3" s="739" t="s">
        <v>458</v>
      </c>
      <c r="C3" s="740"/>
      <c r="D3" s="1147" t="s">
        <v>187</v>
      </c>
      <c r="E3" s="1148"/>
      <c r="F3" s="1158" t="s">
        <v>203</v>
      </c>
      <c r="G3" s="1159"/>
      <c r="H3" s="1159"/>
      <c r="I3" s="1159"/>
      <c r="J3" s="1159"/>
      <c r="K3" s="1159"/>
      <c r="L3" s="1159"/>
      <c r="M3" s="1160"/>
      <c r="N3" s="1171" t="s">
        <v>484</v>
      </c>
      <c r="O3" s="1172"/>
      <c r="P3" s="741"/>
      <c r="Q3" s="742"/>
      <c r="R3" s="743"/>
      <c r="S3" s="743"/>
      <c r="T3" s="1149" t="s">
        <v>145</v>
      </c>
      <c r="U3" s="748"/>
      <c r="V3" s="744"/>
      <c r="W3" s="745"/>
      <c r="X3" s="746"/>
      <c r="Y3" s="744"/>
      <c r="Z3" s="747"/>
      <c r="AA3" s="744"/>
      <c r="AB3" s="748"/>
      <c r="AC3" s="744"/>
      <c r="AD3" s="749"/>
      <c r="AE3" s="750"/>
      <c r="AF3" s="751"/>
      <c r="AG3" s="751"/>
      <c r="AH3" s="751"/>
      <c r="AI3" s="752"/>
      <c r="AJ3" s="751"/>
      <c r="AK3" s="750"/>
      <c r="AL3" s="751"/>
      <c r="AM3" s="751"/>
      <c r="AN3" s="750"/>
      <c r="AO3" s="753" t="s">
        <v>446</v>
      </c>
      <c r="AP3" s="1139" t="s">
        <v>146</v>
      </c>
      <c r="AQ3" s="754" t="s">
        <v>453</v>
      </c>
      <c r="AR3" s="692"/>
      <c r="AS3" s="692"/>
      <c r="AT3" s="755"/>
      <c r="AU3" s="756"/>
      <c r="AV3" s="757"/>
      <c r="AW3" s="758"/>
      <c r="AX3" s="759"/>
      <c r="AY3" s="760"/>
      <c r="AZ3" s="761"/>
      <c r="BA3" s="761"/>
      <c r="BB3" s="761"/>
      <c r="BC3" s="761"/>
      <c r="BD3" s="761"/>
      <c r="BE3" s="287"/>
      <c r="BF3" s="287"/>
    </row>
    <row r="4" spans="1:241" ht="18.75" customHeight="1">
      <c r="A4" s="690"/>
      <c r="B4" s="762"/>
      <c r="C4" s="763"/>
      <c r="D4" s="1152" t="s">
        <v>186</v>
      </c>
      <c r="E4" s="1115"/>
      <c r="F4" s="1165" t="s">
        <v>482</v>
      </c>
      <c r="G4" s="1166"/>
      <c r="H4" s="1166"/>
      <c r="I4" s="1166" t="s">
        <v>483</v>
      </c>
      <c r="J4" s="1166"/>
      <c r="K4" s="1169"/>
      <c r="L4" s="1155" t="s">
        <v>184</v>
      </c>
      <c r="M4" s="1116"/>
      <c r="N4" s="1156"/>
      <c r="O4" s="1156"/>
      <c r="P4" s="1161"/>
      <c r="Q4" s="764"/>
      <c r="R4" s="765" t="s">
        <v>147</v>
      </c>
      <c r="S4" s="1163" t="s">
        <v>148</v>
      </c>
      <c r="T4" s="1150"/>
      <c r="U4" s="1142" t="s">
        <v>439</v>
      </c>
      <c r="V4" s="1143"/>
      <c r="W4" s="1143"/>
      <c r="X4" s="1143"/>
      <c r="Y4" s="1143"/>
      <c r="Z4" s="1143"/>
      <c r="AA4" s="1143"/>
      <c r="AB4" s="1143"/>
      <c r="AC4" s="1143"/>
      <c r="AD4" s="766"/>
      <c r="AE4" s="1144" t="s">
        <v>440</v>
      </c>
      <c r="AF4" s="1145"/>
      <c r="AG4" s="1145"/>
      <c r="AH4" s="1145"/>
      <c r="AI4" s="1145"/>
      <c r="AJ4" s="1145"/>
      <c r="AK4" s="1145"/>
      <c r="AL4" s="1145"/>
      <c r="AM4" s="1145"/>
      <c r="AN4" s="1146"/>
      <c r="AO4" s="1141" t="s">
        <v>454</v>
      </c>
      <c r="AP4" s="1140"/>
      <c r="AQ4" s="767"/>
      <c r="AR4" s="692"/>
      <c r="AS4" s="692"/>
      <c r="AT4" s="1129"/>
      <c r="AU4" s="1130"/>
      <c r="AV4" s="1117" t="s">
        <v>462</v>
      </c>
      <c r="AW4" s="1118"/>
      <c r="AX4" s="1118"/>
      <c r="AY4" s="1119"/>
      <c r="AZ4" s="1123" t="s">
        <v>456</v>
      </c>
      <c r="BA4" s="1124"/>
      <c r="BB4" s="1124"/>
      <c r="BC4" s="1124"/>
      <c r="BD4" s="1125"/>
      <c r="BE4" s="183"/>
      <c r="BF4" s="183"/>
    </row>
    <row r="5" spans="1:241" ht="24" customHeight="1">
      <c r="A5" s="690"/>
      <c r="B5" s="762"/>
      <c r="C5" s="763"/>
      <c r="D5" s="1153"/>
      <c r="E5" s="1154"/>
      <c r="F5" s="1167"/>
      <c r="G5" s="1168"/>
      <c r="H5" s="1168"/>
      <c r="I5" s="1168"/>
      <c r="J5" s="1168"/>
      <c r="K5" s="1170"/>
      <c r="L5" s="1153"/>
      <c r="M5" s="1154"/>
      <c r="N5" s="1157"/>
      <c r="O5" s="1157"/>
      <c r="P5" s="1162"/>
      <c r="Q5" s="768"/>
      <c r="R5" s="769"/>
      <c r="S5" s="1164"/>
      <c r="T5" s="1150"/>
      <c r="U5" s="770"/>
      <c r="V5" s="1115" t="s">
        <v>149</v>
      </c>
      <c r="W5" s="771"/>
      <c r="X5" s="772"/>
      <c r="Y5" s="773"/>
      <c r="Z5" s="774"/>
      <c r="AA5" s="775"/>
      <c r="AB5" s="776"/>
      <c r="AC5" s="777"/>
      <c r="AD5" s="778" t="s">
        <v>448</v>
      </c>
      <c r="AE5" s="770"/>
      <c r="AF5" s="1115" t="s">
        <v>149</v>
      </c>
      <c r="AG5" s="779"/>
      <c r="AH5" s="780"/>
      <c r="AI5" s="781"/>
      <c r="AJ5" s="782"/>
      <c r="AK5" s="783"/>
      <c r="AL5" s="782"/>
      <c r="AM5" s="780"/>
      <c r="AN5" s="784"/>
      <c r="AO5" s="1141"/>
      <c r="AP5" s="1140"/>
      <c r="AQ5" s="767"/>
      <c r="AR5" s="692"/>
      <c r="AS5" s="692"/>
      <c r="AT5" s="1131"/>
      <c r="AU5" s="1132"/>
      <c r="AV5" s="1120"/>
      <c r="AW5" s="1121"/>
      <c r="AX5" s="1121"/>
      <c r="AY5" s="1122"/>
      <c r="AZ5" s="1126"/>
      <c r="BA5" s="1127"/>
      <c r="BB5" s="1127"/>
      <c r="BC5" s="1127"/>
      <c r="BD5" s="1128"/>
      <c r="BE5" s="183"/>
      <c r="BF5" s="183"/>
    </row>
    <row r="6" spans="1:241" ht="48" customHeight="1">
      <c r="A6" s="785"/>
      <c r="B6" s="786"/>
      <c r="C6" s="787"/>
      <c r="D6" s="788" t="s">
        <v>433</v>
      </c>
      <c r="E6" s="789" t="s">
        <v>434</v>
      </c>
      <c r="F6" s="790"/>
      <c r="G6" s="1044" t="s">
        <v>436</v>
      </c>
      <c r="H6" s="1044" t="s">
        <v>435</v>
      </c>
      <c r="I6" s="791"/>
      <c r="J6" s="1044" t="s">
        <v>436</v>
      </c>
      <c r="K6" s="1051" t="s">
        <v>435</v>
      </c>
      <c r="L6" s="788" t="s">
        <v>436</v>
      </c>
      <c r="M6" s="789" t="s">
        <v>435</v>
      </c>
      <c r="N6" s="793" t="s">
        <v>436</v>
      </c>
      <c r="O6" s="794" t="s">
        <v>435</v>
      </c>
      <c r="P6" s="788" t="s">
        <v>436</v>
      </c>
      <c r="Q6" s="789" t="s">
        <v>435</v>
      </c>
      <c r="R6" s="795"/>
      <c r="S6" s="1164"/>
      <c r="T6" s="1151"/>
      <c r="U6" s="796" t="s">
        <v>150</v>
      </c>
      <c r="V6" s="1116"/>
      <c r="W6" s="797" t="s">
        <v>177</v>
      </c>
      <c r="X6" s="798" t="s">
        <v>176</v>
      </c>
      <c r="Y6" s="799" t="s">
        <v>441</v>
      </c>
      <c r="Z6" s="800" t="s">
        <v>449</v>
      </c>
      <c r="AA6" s="801" t="s">
        <v>151</v>
      </c>
      <c r="AB6" s="802" t="s">
        <v>152</v>
      </c>
      <c r="AC6" s="803" t="s">
        <v>450</v>
      </c>
      <c r="AD6" s="778" t="s">
        <v>451</v>
      </c>
      <c r="AE6" s="796" t="s">
        <v>150</v>
      </c>
      <c r="AF6" s="1116"/>
      <c r="AG6" s="804" t="s">
        <v>177</v>
      </c>
      <c r="AH6" s="792" t="s">
        <v>176</v>
      </c>
      <c r="AI6" s="805" t="s">
        <v>447</v>
      </c>
      <c r="AJ6" s="806" t="s">
        <v>151</v>
      </c>
      <c r="AK6" s="807" t="s">
        <v>185</v>
      </c>
      <c r="AL6" s="808" t="s">
        <v>190</v>
      </c>
      <c r="AM6" s="789" t="s">
        <v>452</v>
      </c>
      <c r="AN6" s="809" t="s">
        <v>189</v>
      </c>
      <c r="AO6" s="810"/>
      <c r="AP6" s="1140"/>
      <c r="AQ6" s="811" t="s">
        <v>455</v>
      </c>
      <c r="AR6" s="785"/>
      <c r="AS6" s="785"/>
      <c r="AT6" s="1131"/>
      <c r="AU6" s="1132"/>
      <c r="AV6" s="812" t="s">
        <v>463</v>
      </c>
      <c r="AW6" s="813" t="s">
        <v>464</v>
      </c>
      <c r="AX6" s="814" t="s">
        <v>454</v>
      </c>
      <c r="AY6" s="815" t="s">
        <v>466</v>
      </c>
      <c r="AZ6" s="816" t="s">
        <v>154</v>
      </c>
      <c r="BA6" s="817" t="s">
        <v>479</v>
      </c>
      <c r="BB6" s="817" t="s">
        <v>480</v>
      </c>
      <c r="BC6" s="816" t="s">
        <v>457</v>
      </c>
      <c r="BD6" s="817" t="s">
        <v>465</v>
      </c>
      <c r="BE6" s="288"/>
      <c r="BF6" s="288"/>
      <c r="BG6" s="200"/>
      <c r="BH6" s="201"/>
      <c r="BI6" s="201"/>
      <c r="BJ6" s="201"/>
      <c r="BK6" s="201"/>
      <c r="BL6" s="200"/>
      <c r="BM6" s="200"/>
      <c r="BN6" s="200"/>
      <c r="BO6" s="200"/>
      <c r="BP6" s="200"/>
      <c r="BQ6" s="200"/>
      <c r="BR6" s="200"/>
      <c r="BS6" s="200"/>
      <c r="BT6" s="200"/>
      <c r="BU6" s="200"/>
      <c r="BV6" s="200"/>
      <c r="BW6" s="200"/>
      <c r="BX6" s="200"/>
      <c r="BY6" s="200"/>
      <c r="BZ6" s="200"/>
      <c r="CA6" s="200"/>
      <c r="CB6" s="200"/>
      <c r="CC6" s="200"/>
      <c r="CD6" s="200"/>
      <c r="CE6" s="200"/>
      <c r="CF6" s="200"/>
      <c r="CG6" s="200"/>
      <c r="CH6" s="200"/>
      <c r="CI6" s="200"/>
      <c r="CJ6" s="200"/>
      <c r="CK6" s="200"/>
      <c r="CL6" s="200"/>
      <c r="CM6" s="200"/>
      <c r="CN6" s="200"/>
      <c r="CO6" s="200"/>
      <c r="CP6" s="200"/>
      <c r="CQ6" s="200"/>
      <c r="CR6" s="200"/>
      <c r="CS6" s="200"/>
      <c r="CT6" s="200"/>
      <c r="CU6" s="200"/>
      <c r="CV6" s="200"/>
      <c r="CW6" s="200"/>
      <c r="CX6" s="200"/>
      <c r="CY6" s="200"/>
      <c r="CZ6" s="200"/>
      <c r="DA6" s="200"/>
      <c r="DB6" s="200"/>
      <c r="DC6" s="200"/>
      <c r="DD6" s="200"/>
      <c r="DE6" s="200"/>
      <c r="DF6" s="200"/>
      <c r="DG6" s="200"/>
      <c r="DH6" s="200"/>
      <c r="DI6" s="200"/>
      <c r="DJ6" s="200"/>
      <c r="DK6" s="200"/>
      <c r="DL6" s="200"/>
      <c r="DM6" s="200"/>
      <c r="DN6" s="200"/>
      <c r="DO6" s="200"/>
      <c r="DP6" s="200"/>
      <c r="DQ6" s="200"/>
      <c r="DR6" s="200"/>
      <c r="DS6" s="200"/>
      <c r="DT6" s="200"/>
      <c r="DU6" s="200"/>
      <c r="DV6" s="200"/>
      <c r="DW6" s="200"/>
      <c r="DX6" s="200"/>
      <c r="DY6" s="200"/>
      <c r="DZ6" s="200"/>
      <c r="EA6" s="200"/>
      <c r="EB6" s="200"/>
      <c r="EC6" s="200"/>
      <c r="ED6" s="200"/>
      <c r="EE6" s="200"/>
      <c r="EF6" s="200"/>
      <c r="EG6" s="200"/>
      <c r="EH6" s="200"/>
      <c r="EI6" s="200"/>
      <c r="EJ6" s="200"/>
      <c r="EK6" s="200"/>
      <c r="EL6" s="200"/>
      <c r="EM6" s="200"/>
      <c r="EN6" s="200"/>
      <c r="EO6" s="200"/>
      <c r="EP6" s="200"/>
      <c r="EQ6" s="200"/>
      <c r="ER6" s="200"/>
      <c r="ES6" s="200"/>
      <c r="ET6" s="200"/>
      <c r="EU6" s="200"/>
      <c r="EV6" s="200"/>
      <c r="EW6" s="200"/>
      <c r="EX6" s="200"/>
      <c r="EY6" s="200"/>
      <c r="EZ6" s="200"/>
      <c r="FA6" s="200"/>
      <c r="FB6" s="200"/>
      <c r="FC6" s="200"/>
      <c r="FD6" s="200"/>
      <c r="FE6" s="200"/>
      <c r="FF6" s="200"/>
      <c r="FG6" s="200"/>
      <c r="FH6" s="200"/>
      <c r="FI6" s="200"/>
      <c r="FJ6" s="200"/>
      <c r="FK6" s="200"/>
      <c r="FL6" s="200"/>
      <c r="FM6" s="200"/>
      <c r="FN6" s="200"/>
      <c r="FO6" s="200"/>
      <c r="FP6" s="200"/>
      <c r="FQ6" s="200"/>
      <c r="FR6" s="200"/>
      <c r="FS6" s="200"/>
      <c r="FT6" s="200"/>
      <c r="FU6" s="200"/>
      <c r="FV6" s="200"/>
      <c r="FW6" s="200"/>
      <c r="FX6" s="200"/>
      <c r="FY6" s="200"/>
      <c r="FZ6" s="200"/>
      <c r="GA6" s="200"/>
      <c r="GB6" s="200"/>
      <c r="GC6" s="200"/>
      <c r="GD6" s="200"/>
      <c r="GE6" s="200"/>
      <c r="GF6" s="200"/>
      <c r="GG6" s="200"/>
      <c r="GH6" s="200"/>
      <c r="GI6" s="200"/>
      <c r="GJ6" s="200"/>
      <c r="GK6" s="200"/>
      <c r="GL6" s="200"/>
      <c r="GM6" s="200"/>
      <c r="GN6" s="200"/>
      <c r="GO6" s="200"/>
      <c r="GP6" s="200"/>
      <c r="GQ6" s="200"/>
      <c r="GR6" s="200"/>
      <c r="GS6" s="200"/>
      <c r="GT6" s="200"/>
      <c r="GU6" s="200"/>
      <c r="GV6" s="200"/>
      <c r="GW6" s="200"/>
      <c r="GX6" s="200"/>
      <c r="GY6" s="200"/>
      <c r="GZ6" s="200"/>
      <c r="HA6" s="200"/>
      <c r="HB6" s="200"/>
      <c r="HC6" s="200"/>
      <c r="HD6" s="200"/>
      <c r="HE6" s="200"/>
      <c r="HF6" s="200"/>
      <c r="HG6" s="200"/>
      <c r="HH6" s="200"/>
      <c r="HI6" s="200"/>
      <c r="HJ6" s="200"/>
      <c r="HK6" s="200"/>
      <c r="HL6" s="200"/>
      <c r="HM6" s="200"/>
      <c r="HN6" s="200"/>
      <c r="HO6" s="200"/>
      <c r="HP6" s="200"/>
      <c r="HQ6" s="200"/>
      <c r="HR6" s="200"/>
      <c r="HS6" s="200"/>
      <c r="HT6" s="200"/>
      <c r="HU6" s="200"/>
      <c r="HV6" s="200"/>
      <c r="HW6" s="200"/>
      <c r="HX6" s="200"/>
      <c r="HY6" s="200"/>
      <c r="HZ6" s="200"/>
      <c r="IA6" s="200"/>
      <c r="IB6" s="200"/>
      <c r="IC6" s="200"/>
      <c r="ID6" s="200"/>
      <c r="IE6" s="200"/>
      <c r="IF6" s="200"/>
      <c r="IG6" s="200"/>
    </row>
    <row r="7" spans="1:241" ht="24">
      <c r="A7" s="785"/>
      <c r="B7" s="786"/>
      <c r="C7" s="818" t="s">
        <v>159</v>
      </c>
      <c r="D7" s="819"/>
      <c r="E7" s="820"/>
      <c r="F7" s="821"/>
      <c r="G7" s="1045"/>
      <c r="H7" s="1045"/>
      <c r="I7" s="822"/>
      <c r="J7" s="1045"/>
      <c r="K7" s="1052"/>
      <c r="L7" s="823"/>
      <c r="M7" s="824"/>
      <c r="N7" s="825"/>
      <c r="O7" s="826"/>
      <c r="P7" s="827"/>
      <c r="Q7" s="828"/>
      <c r="R7" s="829"/>
      <c r="S7" s="830"/>
      <c r="T7" s="831" t="s">
        <v>188</v>
      </c>
      <c r="U7" s="832" t="s">
        <v>160</v>
      </c>
      <c r="V7" s="833" t="s">
        <v>161</v>
      </c>
      <c r="W7" s="834"/>
      <c r="X7" s="835"/>
      <c r="Y7" s="836"/>
      <c r="Z7" s="837"/>
      <c r="AA7" s="838"/>
      <c r="AB7" s="839"/>
      <c r="AC7" s="833"/>
      <c r="AD7" s="840"/>
      <c r="AE7" s="841"/>
      <c r="AF7" s="842"/>
      <c r="AG7" s="843"/>
      <c r="AH7" s="844"/>
      <c r="AI7" s="845"/>
      <c r="AJ7" s="846"/>
      <c r="AK7" s="847"/>
      <c r="AL7" s="848"/>
      <c r="AM7" s="849"/>
      <c r="AN7" s="841"/>
      <c r="AO7" s="850" t="s">
        <v>445</v>
      </c>
      <c r="AP7" s="851" t="s">
        <v>162</v>
      </c>
      <c r="AQ7" s="852" t="s">
        <v>163</v>
      </c>
      <c r="AR7" s="785"/>
      <c r="AS7" s="785"/>
      <c r="AT7" s="1133"/>
      <c r="AU7" s="1134"/>
      <c r="AV7" s="853" t="s">
        <v>159</v>
      </c>
      <c r="AW7" s="854" t="s">
        <v>159</v>
      </c>
      <c r="AX7" s="855" t="s">
        <v>159</v>
      </c>
      <c r="AY7" s="856" t="s">
        <v>159</v>
      </c>
      <c r="AZ7" s="857" t="s">
        <v>250</v>
      </c>
      <c r="BA7" s="857" t="s">
        <v>159</v>
      </c>
      <c r="BB7" s="857" t="s">
        <v>159</v>
      </c>
      <c r="BC7" s="857" t="s">
        <v>159</v>
      </c>
      <c r="BD7" s="857" t="s">
        <v>159</v>
      </c>
      <c r="BE7" s="289"/>
      <c r="BF7" s="289"/>
      <c r="BG7" s="200"/>
      <c r="BL7" s="200"/>
      <c r="BM7" s="200"/>
      <c r="BN7" s="172"/>
      <c r="BO7" s="202"/>
      <c r="BP7" s="173"/>
      <c r="BQ7" s="174"/>
      <c r="BR7" s="174"/>
      <c r="BS7" s="175" t="s">
        <v>169</v>
      </c>
      <c r="BT7" s="200"/>
      <c r="BU7" s="1135" t="s">
        <v>170</v>
      </c>
      <c r="BV7" s="1136"/>
      <c r="BW7" s="203" t="s">
        <v>158</v>
      </c>
      <c r="BX7" s="203" t="s">
        <v>246</v>
      </c>
      <c r="BY7" s="200"/>
      <c r="BZ7" s="200"/>
      <c r="CA7" s="200"/>
      <c r="CB7" s="200"/>
      <c r="CC7" s="200"/>
      <c r="CD7" s="200"/>
      <c r="CE7" s="200"/>
      <c r="CF7" s="200"/>
      <c r="CG7" s="200"/>
      <c r="CH7" s="200"/>
      <c r="CI7" s="200"/>
      <c r="CJ7" s="200"/>
      <c r="CK7" s="200"/>
      <c r="CL7" s="200"/>
      <c r="CM7" s="200"/>
      <c r="CN7" s="200"/>
      <c r="CO7" s="200"/>
      <c r="CP7" s="200"/>
      <c r="CQ7" s="200"/>
      <c r="CR7" s="200"/>
      <c r="CS7" s="200"/>
      <c r="CT7" s="200"/>
      <c r="CU7" s="200"/>
      <c r="CV7" s="200"/>
      <c r="CW7" s="200"/>
      <c r="CX7" s="200"/>
      <c r="CY7" s="200"/>
      <c r="CZ7" s="200"/>
      <c r="DA7" s="200"/>
      <c r="DB7" s="200"/>
      <c r="DC7" s="200"/>
      <c r="DD7" s="200"/>
      <c r="DE7" s="200"/>
      <c r="DF7" s="200"/>
      <c r="DG7" s="200"/>
      <c r="DH7" s="200"/>
      <c r="DI7" s="200"/>
      <c r="DJ7" s="200"/>
      <c r="DK7" s="200"/>
      <c r="DL7" s="200"/>
      <c r="DM7" s="200"/>
      <c r="DN7" s="200"/>
      <c r="DO7" s="200"/>
      <c r="DP7" s="200"/>
      <c r="DQ7" s="200"/>
      <c r="DR7" s="200"/>
      <c r="DS7" s="200"/>
      <c r="DT7" s="200"/>
      <c r="DU7" s="200"/>
      <c r="DV7" s="200"/>
      <c r="DW7" s="200"/>
      <c r="DX7" s="200"/>
      <c r="DY7" s="200"/>
      <c r="DZ7" s="200"/>
      <c r="EA7" s="200"/>
      <c r="EB7" s="200"/>
      <c r="EC7" s="200"/>
      <c r="ED7" s="200"/>
      <c r="EE7" s="200"/>
      <c r="EF7" s="200"/>
      <c r="EG7" s="200"/>
      <c r="EH7" s="200"/>
      <c r="EI7" s="200"/>
      <c r="EJ7" s="200"/>
      <c r="EK7" s="200"/>
      <c r="EL7" s="200"/>
      <c r="EM7" s="200"/>
      <c r="EN7" s="200"/>
      <c r="EO7" s="200"/>
      <c r="EP7" s="200"/>
      <c r="EQ7" s="200"/>
      <c r="ER7" s="200"/>
      <c r="ES7" s="200"/>
      <c r="ET7" s="200"/>
      <c r="EU7" s="200"/>
      <c r="EV7" s="200"/>
      <c r="EW7" s="200"/>
      <c r="EX7" s="200"/>
      <c r="EY7" s="200"/>
      <c r="EZ7" s="200"/>
      <c r="FA7" s="200"/>
      <c r="FB7" s="200"/>
      <c r="FC7" s="200"/>
      <c r="FD7" s="200"/>
      <c r="FE7" s="200"/>
      <c r="FF7" s="200"/>
      <c r="FG7" s="200"/>
      <c r="FH7" s="200"/>
      <c r="FI7" s="200"/>
      <c r="FJ7" s="200"/>
      <c r="FK7" s="200"/>
      <c r="FL7" s="200"/>
      <c r="FM7" s="200"/>
      <c r="FN7" s="200"/>
      <c r="FO7" s="200"/>
      <c r="FP7" s="200"/>
      <c r="FQ7" s="200"/>
      <c r="FR7" s="200"/>
      <c r="FS7" s="200"/>
      <c r="FT7" s="200"/>
      <c r="FU7" s="200"/>
      <c r="FV7" s="200"/>
      <c r="FW7" s="200"/>
      <c r="FX7" s="200"/>
      <c r="FY7" s="200"/>
      <c r="FZ7" s="200"/>
      <c r="GA7" s="200"/>
      <c r="GB7" s="200"/>
      <c r="GC7" s="200"/>
      <c r="GD7" s="200"/>
      <c r="GE7" s="200"/>
      <c r="GF7" s="200"/>
      <c r="GG7" s="200"/>
      <c r="GH7" s="200"/>
      <c r="GI7" s="200"/>
      <c r="GJ7" s="200"/>
      <c r="GK7" s="200"/>
      <c r="GL7" s="200"/>
      <c r="GM7" s="200"/>
      <c r="GN7" s="200"/>
      <c r="GO7" s="200"/>
      <c r="GP7" s="200"/>
      <c r="GQ7" s="200"/>
      <c r="GR7" s="200"/>
      <c r="GS7" s="200"/>
      <c r="GT7" s="200"/>
      <c r="GU7" s="200"/>
      <c r="GV7" s="200"/>
      <c r="GW7" s="200"/>
      <c r="GX7" s="200"/>
      <c r="GY7" s="200"/>
      <c r="GZ7" s="200"/>
      <c r="HA7" s="200"/>
      <c r="HB7" s="200"/>
      <c r="HC7" s="200"/>
      <c r="HD7" s="200"/>
      <c r="HE7" s="200"/>
      <c r="HF7" s="200"/>
      <c r="HG7" s="200"/>
      <c r="HH7" s="200"/>
      <c r="HI7" s="200"/>
      <c r="HJ7" s="200"/>
      <c r="HK7" s="200"/>
      <c r="HL7" s="200"/>
      <c r="HM7" s="200"/>
      <c r="HN7" s="200"/>
      <c r="HO7" s="200"/>
      <c r="HP7" s="200"/>
      <c r="HQ7" s="200"/>
      <c r="HR7" s="200"/>
      <c r="HS7" s="200"/>
      <c r="HT7" s="200"/>
      <c r="HU7" s="200"/>
      <c r="HV7" s="200"/>
      <c r="HW7" s="200"/>
      <c r="HX7" s="200"/>
      <c r="HY7" s="200"/>
      <c r="HZ7" s="200"/>
      <c r="IA7" s="200"/>
      <c r="IB7" s="200"/>
      <c r="IC7" s="200"/>
      <c r="ID7" s="200"/>
      <c r="IE7" s="200"/>
      <c r="IF7" s="200"/>
      <c r="IG7" s="200"/>
    </row>
    <row r="8" spans="1:241" ht="21.95" customHeight="1" thickBot="1">
      <c r="A8" s="858"/>
      <c r="B8" s="859"/>
      <c r="C8" s="859" t="s">
        <v>164</v>
      </c>
      <c r="D8" s="860">
        <f>SUM(D9:D45)</f>
        <v>0</v>
      </c>
      <c r="E8" s="861">
        <f>SUM(E9:E45)</f>
        <v>0</v>
      </c>
      <c r="F8" s="862"/>
      <c r="G8" s="1046">
        <f>SUM(G9:G49)</f>
        <v>0</v>
      </c>
      <c r="H8" s="1046">
        <f>SUM(H9:H49)</f>
        <v>0</v>
      </c>
      <c r="I8" s="863"/>
      <c r="J8" s="1046">
        <f>SUM(J9:J49)</f>
        <v>0</v>
      </c>
      <c r="K8" s="880">
        <f>SUM(K9:K49)</f>
        <v>0</v>
      </c>
      <c r="L8" s="860">
        <f>SUM(L9:L49)</f>
        <v>0</v>
      </c>
      <c r="M8" s="861">
        <f>SUM(M9:M49)</f>
        <v>0</v>
      </c>
      <c r="N8" s="864"/>
      <c r="O8" s="865"/>
      <c r="P8" s="860">
        <f>SUM(P9:P45)</f>
        <v>0</v>
      </c>
      <c r="Q8" s="861">
        <f>SUM(Q9:Q45)</f>
        <v>0</v>
      </c>
      <c r="R8" s="866">
        <f>SUM(R9:R45)</f>
        <v>0</v>
      </c>
      <c r="S8" s="867">
        <f>SUM(S9:S45)</f>
        <v>0</v>
      </c>
      <c r="T8" s="868">
        <f>SUM(T9:T45)</f>
        <v>0</v>
      </c>
      <c r="U8" s="869"/>
      <c r="V8" s="870">
        <f>SUM(V9:V45)</f>
        <v>0</v>
      </c>
      <c r="W8" s="204">
        <v>0.72</v>
      </c>
      <c r="X8" s="872">
        <f>V8*W8</f>
        <v>0</v>
      </c>
      <c r="Y8" s="873">
        <f>SUM(Y9:Y45)</f>
        <v>1847646.765948724</v>
      </c>
      <c r="Z8" s="874"/>
      <c r="AA8" s="875">
        <f>SUM(AA9:AA45)</f>
        <v>0</v>
      </c>
      <c r="AB8" s="876"/>
      <c r="AC8" s="868">
        <f>SUM(AC9:AC45)</f>
        <v>0</v>
      </c>
      <c r="AD8" s="877">
        <f>SUM(AD9:AD45)</f>
        <v>0</v>
      </c>
      <c r="AE8" s="878"/>
      <c r="AF8" s="879">
        <f>SUM(AF9:AF45)</f>
        <v>0</v>
      </c>
      <c r="AG8" s="871">
        <f>W8</f>
        <v>0.72</v>
      </c>
      <c r="AH8" s="880">
        <f>AF8*AG8</f>
        <v>0</v>
      </c>
      <c r="AI8" s="881"/>
      <c r="AJ8" s="882">
        <f>SUM(AJ9:AJ45)</f>
        <v>0</v>
      </c>
      <c r="AK8" s="883"/>
      <c r="AL8" s="884">
        <f>SUM(AL9:AL45)</f>
        <v>0</v>
      </c>
      <c r="AM8" s="885">
        <f>SUM(AM9:AM45)</f>
        <v>0</v>
      </c>
      <c r="AN8" s="878"/>
      <c r="AO8" s="886">
        <f>SUM(AO9:AO45)</f>
        <v>0</v>
      </c>
      <c r="AP8" s="887">
        <f>SUM(AP9:AP45)</f>
        <v>0</v>
      </c>
      <c r="AQ8" s="888">
        <f>SUM(AQ9:AQ45)</f>
        <v>0</v>
      </c>
      <c r="AR8" s="692"/>
      <c r="AS8" s="692"/>
      <c r="AT8" s="889"/>
      <c r="AU8" s="890" t="s">
        <v>164</v>
      </c>
      <c r="AV8" s="891">
        <f>R8</f>
        <v>0</v>
      </c>
      <c r="AW8" s="892">
        <f>S8</f>
        <v>0</v>
      </c>
      <c r="AX8" s="893">
        <f>AO8</f>
        <v>0</v>
      </c>
      <c r="AY8" s="894">
        <f>AQ8</f>
        <v>0</v>
      </c>
      <c r="AZ8" s="895">
        <f>SUM(AZ9:AZ45)</f>
        <v>0</v>
      </c>
      <c r="BA8" s="895">
        <f>SUM(BA9:BA45)</f>
        <v>0</v>
      </c>
      <c r="BB8" s="895">
        <f>SUM(BB9:BB49)</f>
        <v>0</v>
      </c>
      <c r="BC8" s="895">
        <f>SUM(BC9:BC49)</f>
        <v>0</v>
      </c>
      <c r="BD8" s="895">
        <f>SUM(BD9:BD49)</f>
        <v>0</v>
      </c>
      <c r="BE8" s="290"/>
      <c r="BF8" s="290"/>
      <c r="BN8" s="176"/>
      <c r="BO8" s="205" t="s">
        <v>165</v>
      </c>
      <c r="BP8" s="205" t="s">
        <v>166</v>
      </c>
      <c r="BQ8" s="205" t="s">
        <v>167</v>
      </c>
      <c r="BR8" s="205" t="s">
        <v>168</v>
      </c>
      <c r="BS8" s="17"/>
      <c r="BU8" s="1137"/>
      <c r="BV8" s="1138"/>
      <c r="BW8" s="206"/>
      <c r="BX8" s="206"/>
    </row>
    <row r="9" spans="1:241" ht="15.95" customHeight="1" thickBot="1">
      <c r="A9" s="690"/>
      <c r="B9" s="896" t="s">
        <v>101</v>
      </c>
      <c r="C9" s="897" t="s">
        <v>18</v>
      </c>
      <c r="D9" s="898">
        <f>買物ﾌﾘﾜｹ計算ｼｰﾄ!U4</f>
        <v>0</v>
      </c>
      <c r="E9" s="899">
        <f>買物ﾌﾘﾜｹ計算ｼｰﾄ!V4</f>
        <v>0</v>
      </c>
      <c r="F9" s="900">
        <v>0.25706674911276395</v>
      </c>
      <c r="G9" s="1047">
        <f>D9*F9</f>
        <v>0</v>
      </c>
      <c r="H9" s="1047">
        <f>E9*F9</f>
        <v>0</v>
      </c>
      <c r="I9" s="901">
        <v>3.9449704571388383E-2</v>
      </c>
      <c r="J9" s="1047">
        <f>D9*I9</f>
        <v>0</v>
      </c>
      <c r="K9" s="1053">
        <f>E9*I9</f>
        <v>0</v>
      </c>
      <c r="L9" s="898">
        <f>D9-G9-J9</f>
        <v>0</v>
      </c>
      <c r="M9" s="899">
        <f t="shared" ref="M9:M45" si="0">E9-H9-K9</f>
        <v>0</v>
      </c>
      <c r="N9" s="902">
        <v>1</v>
      </c>
      <c r="O9" s="903">
        <v>0.6086426070141755</v>
      </c>
      <c r="P9" s="904">
        <f>L9*N9</f>
        <v>0</v>
      </c>
      <c r="Q9" s="905">
        <f>M9*O9</f>
        <v>0</v>
      </c>
      <c r="R9" s="906">
        <f t="shared" ref="R9:R44" si="1">P9+Q9</f>
        <v>0</v>
      </c>
      <c r="S9" s="907">
        <f t="shared" ref="S9:S45" si="2">T9-R9</f>
        <v>0</v>
      </c>
      <c r="T9" s="908">
        <f t="array" ref="T9:T45">MMULT(逆行列係数表!E6:AO42,R9:R45)</f>
        <v>0</v>
      </c>
      <c r="U9" s="909">
        <f>'37部門取引基本表'!BM5</f>
        <v>9.1737990515775733E-2</v>
      </c>
      <c r="V9" s="910">
        <f>T9*U9</f>
        <v>0</v>
      </c>
      <c r="W9" s="911"/>
      <c r="X9" s="912"/>
      <c r="Y9" s="910">
        <f>IF('37部門取引基本表'!AQ5&lt;0,0,'37部門取引基本表'!AQ5)</f>
        <v>23599.558599823562</v>
      </c>
      <c r="Z9" s="913">
        <f>Y9/$Y$8</f>
        <v>1.2772765354694696E-2</v>
      </c>
      <c r="AA9" s="914">
        <f>Z9*X$8</f>
        <v>0</v>
      </c>
      <c r="AB9" s="915">
        <f t="shared" ref="AB9:AB45" si="3">O9</f>
        <v>0.6086426070141755</v>
      </c>
      <c r="AC9" s="908">
        <f>AA9*AB9</f>
        <v>0</v>
      </c>
      <c r="AD9" s="916">
        <f t="array" ref="AD9:AD45">MMULT(逆行列係数表!E6:AO42,AC9:AC45)</f>
        <v>0</v>
      </c>
      <c r="AE9" s="917">
        <f>U9</f>
        <v>9.1737990515775733E-2</v>
      </c>
      <c r="AF9" s="918">
        <f>AD9*AE9</f>
        <v>0</v>
      </c>
      <c r="AG9" s="911"/>
      <c r="AH9" s="912"/>
      <c r="AI9" s="919">
        <f>Z9</f>
        <v>1.2772765354694696E-2</v>
      </c>
      <c r="AJ9" s="920">
        <f>AH$8*AI9</f>
        <v>0</v>
      </c>
      <c r="AK9" s="921">
        <f>AB9</f>
        <v>0.6086426070141755</v>
      </c>
      <c r="AL9" s="922">
        <f>AJ9*AK9</f>
        <v>0</v>
      </c>
      <c r="AM9" s="923">
        <f t="array" ref="AM9:AM45">MMULT(逆行列係数表!E6:AO42,AL9:AL45)</f>
        <v>0</v>
      </c>
      <c r="AN9" s="917">
        <f>IF(AM9=0,0,1/(1-(AM9/AD9)))</f>
        <v>0</v>
      </c>
      <c r="AO9" s="924">
        <f>AD9*AN9</f>
        <v>0</v>
      </c>
      <c r="AP9" s="925">
        <f t="shared" ref="AP9:AP45" si="4">T9+AD9</f>
        <v>0</v>
      </c>
      <c r="AQ9" s="926">
        <f>T9+AO9</f>
        <v>0</v>
      </c>
      <c r="AR9" s="927"/>
      <c r="AS9" s="927"/>
      <c r="AT9" s="928" t="s">
        <v>101</v>
      </c>
      <c r="AU9" s="929" t="s">
        <v>18</v>
      </c>
      <c r="AV9" s="930">
        <f t="shared" ref="AV9:AV45" si="5">R9</f>
        <v>0</v>
      </c>
      <c r="AW9" s="931">
        <f t="shared" ref="AW9:AW45" si="6">S9</f>
        <v>0</v>
      </c>
      <c r="AX9" s="932">
        <f t="shared" ref="AX9:AX45" si="7">AO9</f>
        <v>0</v>
      </c>
      <c r="AY9" s="933">
        <f t="shared" ref="AY9:AY45" si="8">AQ9</f>
        <v>0</v>
      </c>
      <c r="AZ9" s="934">
        <f>AQ9*'37部門取引基本表'!BG5</f>
        <v>0</v>
      </c>
      <c r="BA9" s="934">
        <f>AQ9*'37部門取引基本表'!BH5</f>
        <v>0</v>
      </c>
      <c r="BB9" s="934">
        <f>AQ9*'37部門取引基本表'!BI5</f>
        <v>0</v>
      </c>
      <c r="BC9" s="934">
        <f>AQ9*'37部門取引基本表'!BJ5</f>
        <v>0</v>
      </c>
      <c r="BD9" s="934">
        <f>市税収効果!S7</f>
        <v>0</v>
      </c>
      <c r="BE9" s="291"/>
      <c r="BF9" s="291"/>
      <c r="BG9" s="20"/>
      <c r="BL9" s="20"/>
      <c r="BM9" s="20"/>
      <c r="BN9" s="210" t="s">
        <v>158</v>
      </c>
      <c r="BO9" s="211">
        <f>D8+E8</f>
        <v>0</v>
      </c>
      <c r="BP9" s="211">
        <f>R8</f>
        <v>0</v>
      </c>
      <c r="BQ9" s="211">
        <f>S8</f>
        <v>0</v>
      </c>
      <c r="BR9" s="212">
        <f>AD8</f>
        <v>0</v>
      </c>
      <c r="BS9" s="212">
        <f>AP8</f>
        <v>0</v>
      </c>
      <c r="BT9" s="20"/>
      <c r="BU9" s="177"/>
      <c r="BV9" s="178" t="s">
        <v>165</v>
      </c>
      <c r="BW9" s="213">
        <f>D8+E8</f>
        <v>0</v>
      </c>
      <c r="BX9" s="213">
        <f>D8+E8</f>
        <v>0</v>
      </c>
      <c r="BY9" s="20" t="s">
        <v>249</v>
      </c>
      <c r="BZ9" s="20"/>
      <c r="CA9" s="20"/>
      <c r="CB9" s="20"/>
      <c r="CC9" s="20"/>
      <c r="CD9" s="20"/>
      <c r="CE9" s="20"/>
      <c r="CF9" s="20"/>
      <c r="CG9" s="20"/>
      <c r="CH9" s="20"/>
      <c r="CI9" s="20"/>
      <c r="CJ9" s="20"/>
      <c r="CK9" s="20"/>
      <c r="CL9" s="20"/>
      <c r="CM9" s="20"/>
      <c r="CN9" s="20"/>
      <c r="CO9" s="20"/>
      <c r="CP9" s="20"/>
      <c r="CQ9" s="20"/>
      <c r="CR9" s="20"/>
      <c r="CS9" s="20"/>
      <c r="CT9" s="20"/>
      <c r="CU9" s="20"/>
      <c r="CV9" s="20"/>
      <c r="CW9" s="20"/>
      <c r="CX9" s="20"/>
      <c r="CY9" s="20"/>
      <c r="CZ9" s="20"/>
      <c r="DA9" s="20"/>
      <c r="DB9" s="20"/>
      <c r="DC9" s="20"/>
      <c r="DD9" s="20"/>
      <c r="DE9" s="20"/>
      <c r="DF9" s="20"/>
      <c r="DG9" s="20"/>
      <c r="DH9" s="20"/>
      <c r="DI9" s="20"/>
      <c r="DJ9" s="20"/>
      <c r="DK9" s="20"/>
      <c r="DL9" s="20"/>
      <c r="DM9" s="20"/>
      <c r="DN9" s="20"/>
      <c r="DO9" s="20"/>
      <c r="DP9" s="20"/>
      <c r="DQ9" s="20"/>
      <c r="DR9" s="20"/>
      <c r="DS9" s="20"/>
      <c r="DT9" s="20"/>
      <c r="DU9" s="20"/>
      <c r="DV9" s="20"/>
      <c r="DW9" s="20"/>
      <c r="DX9" s="20"/>
      <c r="DY9" s="20"/>
      <c r="DZ9" s="20"/>
      <c r="EA9" s="20"/>
      <c r="EB9" s="20"/>
      <c r="EC9" s="20"/>
      <c r="ED9" s="20"/>
      <c r="EE9" s="20"/>
      <c r="EF9" s="20"/>
      <c r="EG9" s="20"/>
      <c r="EH9" s="20"/>
      <c r="EI9" s="20"/>
      <c r="EJ9" s="20"/>
      <c r="EK9" s="20"/>
      <c r="EL9" s="20"/>
      <c r="EM9" s="20"/>
      <c r="EN9" s="20"/>
      <c r="EO9" s="20"/>
      <c r="EP9" s="20"/>
      <c r="EQ9" s="20"/>
      <c r="ER9" s="20"/>
      <c r="ES9" s="20"/>
      <c r="ET9" s="20"/>
      <c r="EU9" s="20"/>
      <c r="EV9" s="20"/>
      <c r="EW9" s="20"/>
      <c r="EX9" s="20"/>
      <c r="EY9" s="20"/>
      <c r="EZ9" s="20"/>
      <c r="FA9" s="20"/>
      <c r="FB9" s="20"/>
      <c r="FC9" s="20"/>
      <c r="FD9" s="20"/>
      <c r="FE9" s="20"/>
      <c r="FF9" s="20"/>
      <c r="FG9" s="20"/>
      <c r="FH9" s="20"/>
      <c r="FI9" s="20"/>
      <c r="FJ9" s="20"/>
      <c r="FK9" s="20"/>
      <c r="FL9" s="20"/>
      <c r="FM9" s="20"/>
      <c r="FN9" s="20"/>
      <c r="FO9" s="20"/>
      <c r="FP9" s="20"/>
      <c r="FQ9" s="20"/>
      <c r="FR9" s="20"/>
      <c r="FS9" s="20"/>
      <c r="FT9" s="20"/>
      <c r="FU9" s="20"/>
      <c r="FV9" s="20"/>
      <c r="FW9" s="20"/>
      <c r="FX9" s="20"/>
      <c r="FY9" s="20"/>
      <c r="FZ9" s="20"/>
      <c r="GA9" s="20"/>
      <c r="GB9" s="20"/>
      <c r="GC9" s="20"/>
      <c r="GD9" s="20"/>
      <c r="GE9" s="20"/>
      <c r="GF9" s="20"/>
      <c r="GG9" s="20"/>
      <c r="GH9" s="20"/>
      <c r="GI9" s="20"/>
      <c r="GJ9" s="20"/>
      <c r="GK9" s="20"/>
      <c r="GL9" s="20"/>
      <c r="GM9" s="20"/>
      <c r="GN9" s="20"/>
      <c r="GO9" s="20"/>
      <c r="GP9" s="20"/>
      <c r="GQ9" s="20"/>
      <c r="GR9" s="20"/>
      <c r="GS9" s="20"/>
      <c r="GT9" s="20"/>
      <c r="GU9" s="20"/>
      <c r="GV9" s="20"/>
      <c r="GW9" s="20"/>
      <c r="GX9" s="20"/>
      <c r="GY9" s="20"/>
      <c r="GZ9" s="20"/>
      <c r="HA9" s="20"/>
      <c r="HB9" s="20"/>
      <c r="HC9" s="20"/>
      <c r="HD9" s="20"/>
      <c r="HE9" s="20"/>
      <c r="HF9" s="20"/>
      <c r="HG9" s="20"/>
      <c r="HH9" s="20"/>
      <c r="HI9" s="20"/>
      <c r="HJ9" s="20"/>
      <c r="HK9" s="20"/>
      <c r="HL9" s="20"/>
      <c r="HM9" s="20"/>
      <c r="HN9" s="20"/>
      <c r="HO9" s="20"/>
      <c r="HP9" s="20"/>
      <c r="HQ9" s="20"/>
      <c r="HR9" s="20"/>
      <c r="HS9" s="20"/>
      <c r="HT9" s="20"/>
      <c r="HU9" s="20"/>
      <c r="HV9" s="20"/>
      <c r="HW9" s="20"/>
      <c r="HX9" s="20"/>
      <c r="HY9" s="20"/>
      <c r="HZ9" s="20"/>
      <c r="IA9" s="20"/>
      <c r="IB9" s="20"/>
      <c r="IC9" s="20"/>
      <c r="ID9" s="20"/>
      <c r="IE9" s="20"/>
      <c r="IF9" s="20"/>
      <c r="IG9" s="20"/>
    </row>
    <row r="10" spans="1:241" ht="15.95" customHeight="1">
      <c r="A10" s="690"/>
      <c r="B10" s="896" t="s">
        <v>102</v>
      </c>
      <c r="C10" s="897" t="s">
        <v>19</v>
      </c>
      <c r="D10" s="898">
        <f>買物ﾌﾘﾜｹ計算ｼｰﾄ!U5</f>
        <v>0</v>
      </c>
      <c r="E10" s="899">
        <f>買物ﾌﾘﾜｹ計算ｼｰﾄ!V5</f>
        <v>0</v>
      </c>
      <c r="F10" s="900">
        <v>2.2528180695691236E-2</v>
      </c>
      <c r="G10" s="1047">
        <f t="shared" ref="G10:G45" si="9">D10*F10</f>
        <v>0</v>
      </c>
      <c r="H10" s="1047">
        <f t="shared" ref="H10:H45" si="10">E10*F10</f>
        <v>0</v>
      </c>
      <c r="I10" s="901">
        <v>6.6403067077407646E-2</v>
      </c>
      <c r="J10" s="1047">
        <f t="shared" ref="J10:J45" si="11">D10*I10</f>
        <v>0</v>
      </c>
      <c r="K10" s="1053">
        <f t="shared" ref="K10:K45" si="12">E10*I10</f>
        <v>0</v>
      </c>
      <c r="L10" s="898">
        <f t="shared" ref="L10:L45" si="13">D10-G10-J10</f>
        <v>0</v>
      </c>
      <c r="M10" s="899">
        <f t="shared" si="0"/>
        <v>0</v>
      </c>
      <c r="N10" s="902">
        <v>1</v>
      </c>
      <c r="O10" s="903">
        <v>6.61227149962057E-2</v>
      </c>
      <c r="P10" s="904">
        <f t="shared" ref="P10:Q45" si="14">L10*N10</f>
        <v>0</v>
      </c>
      <c r="Q10" s="905">
        <f t="shared" si="14"/>
        <v>0</v>
      </c>
      <c r="R10" s="906">
        <f t="shared" si="1"/>
        <v>0</v>
      </c>
      <c r="S10" s="907">
        <f t="shared" si="2"/>
        <v>0</v>
      </c>
      <c r="T10" s="908">
        <v>0</v>
      </c>
      <c r="U10" s="909">
        <f>'37部門取引基本表'!BM6</f>
        <v>0.24798437218918037</v>
      </c>
      <c r="V10" s="910">
        <f t="shared" ref="V10:V45" si="15">T10*U10</f>
        <v>0</v>
      </c>
      <c r="W10" s="911"/>
      <c r="X10" s="912"/>
      <c r="Y10" s="910">
        <f>IF('37部門取引基本表'!AQ6&lt;0,0,'37部門取引基本表'!AQ6)</f>
        <v>0</v>
      </c>
      <c r="Z10" s="913">
        <f t="shared" ref="Z10:Z45" si="16">Y10/$Y$8</f>
        <v>0</v>
      </c>
      <c r="AA10" s="914">
        <f t="shared" ref="AA10:AA45" si="17">Z10*X$8</f>
        <v>0</v>
      </c>
      <c r="AB10" s="915">
        <f t="shared" si="3"/>
        <v>6.61227149962057E-2</v>
      </c>
      <c r="AC10" s="908">
        <f t="shared" ref="AC10:AC45" si="18">AA10*AB10</f>
        <v>0</v>
      </c>
      <c r="AD10" s="916">
        <v>0</v>
      </c>
      <c r="AE10" s="917">
        <f t="shared" ref="AE10:AE45" si="19">U10</f>
        <v>0.24798437218918037</v>
      </c>
      <c r="AF10" s="918">
        <f t="shared" ref="AF10:AF45" si="20">AD10*AE10</f>
        <v>0</v>
      </c>
      <c r="AG10" s="911"/>
      <c r="AH10" s="912"/>
      <c r="AI10" s="919">
        <f t="shared" ref="AI10:AI45" si="21">Z10</f>
        <v>0</v>
      </c>
      <c r="AJ10" s="920">
        <f t="shared" ref="AJ10:AJ45" si="22">AH$8*AI10</f>
        <v>0</v>
      </c>
      <c r="AK10" s="921">
        <f t="shared" ref="AK10:AK45" si="23">AB10</f>
        <v>6.61227149962057E-2</v>
      </c>
      <c r="AL10" s="922">
        <f t="shared" ref="AL10:AL45" si="24">AJ10*AK10</f>
        <v>0</v>
      </c>
      <c r="AM10" s="923">
        <v>0</v>
      </c>
      <c r="AN10" s="917">
        <f t="shared" ref="AN10:AN45" si="25">IF(AM10=0,0,1/(1-(AM10/AD10)))</f>
        <v>0</v>
      </c>
      <c r="AO10" s="924">
        <f t="shared" ref="AO10:AO45" si="26">AD10*AN10</f>
        <v>0</v>
      </c>
      <c r="AP10" s="925">
        <f t="shared" si="4"/>
        <v>0</v>
      </c>
      <c r="AQ10" s="926">
        <f t="shared" ref="AQ10:AQ45" si="27">T10+AO10</f>
        <v>0</v>
      </c>
      <c r="AR10" s="927"/>
      <c r="AS10" s="927"/>
      <c r="AT10" s="935" t="s">
        <v>102</v>
      </c>
      <c r="AU10" s="936" t="s">
        <v>19</v>
      </c>
      <c r="AV10" s="937">
        <f t="shared" si="5"/>
        <v>0</v>
      </c>
      <c r="AW10" s="938">
        <f t="shared" si="6"/>
        <v>0</v>
      </c>
      <c r="AX10" s="939">
        <f t="shared" si="7"/>
        <v>0</v>
      </c>
      <c r="AY10" s="940">
        <f t="shared" si="8"/>
        <v>0</v>
      </c>
      <c r="AZ10" s="941">
        <f>AQ10*'37部門取引基本表'!BG6</f>
        <v>0</v>
      </c>
      <c r="BA10" s="941">
        <f>AQ10*'37部門取引基本表'!BH6</f>
        <v>0</v>
      </c>
      <c r="BB10" s="941">
        <f>AQ10*'37部門取引基本表'!BI6</f>
        <v>0</v>
      </c>
      <c r="BC10" s="941">
        <f>AQ10*'37部門取引基本表'!BJ6</f>
        <v>0</v>
      </c>
      <c r="BD10" s="941">
        <f>市税収効果!S8</f>
        <v>0</v>
      </c>
      <c r="BE10" s="291"/>
      <c r="BF10" s="291"/>
      <c r="BG10" s="20"/>
      <c r="BL10" s="20"/>
      <c r="BM10" s="20"/>
      <c r="BN10" s="210" t="s">
        <v>245</v>
      </c>
      <c r="BO10" s="211">
        <f>D8+E8</f>
        <v>0</v>
      </c>
      <c r="BP10" s="211">
        <f>R8</f>
        <v>0</v>
      </c>
      <c r="BQ10" s="211">
        <f>S8</f>
        <v>0</v>
      </c>
      <c r="BR10" s="212">
        <f>AO8</f>
        <v>0</v>
      </c>
      <c r="BS10" s="212">
        <f>AQ8</f>
        <v>0</v>
      </c>
      <c r="BT10" s="20"/>
      <c r="BU10" s="179"/>
      <c r="BV10" s="178" t="s">
        <v>166</v>
      </c>
      <c r="BW10" s="213">
        <f>R8</f>
        <v>0</v>
      </c>
      <c r="BX10" s="213">
        <f>R8</f>
        <v>0</v>
      </c>
      <c r="BY10" s="20" t="s">
        <v>249</v>
      </c>
      <c r="BZ10" s="20"/>
      <c r="CA10" s="20"/>
      <c r="CB10" s="20"/>
      <c r="CC10" s="20"/>
      <c r="CD10" s="20"/>
      <c r="CE10" s="20"/>
      <c r="CF10" s="20"/>
      <c r="CG10" s="20"/>
      <c r="CH10" s="20"/>
      <c r="CI10" s="20"/>
      <c r="CJ10" s="20"/>
      <c r="CK10" s="20"/>
      <c r="CL10" s="20"/>
      <c r="CM10" s="20"/>
      <c r="CN10" s="20"/>
      <c r="CO10" s="20"/>
      <c r="CP10" s="20"/>
      <c r="CQ10" s="20"/>
      <c r="CR10" s="20"/>
      <c r="CS10" s="20"/>
      <c r="CT10" s="20"/>
      <c r="CU10" s="20"/>
      <c r="CV10" s="20"/>
      <c r="CW10" s="20"/>
      <c r="CX10" s="20"/>
      <c r="CY10" s="20"/>
      <c r="CZ10" s="20"/>
      <c r="DA10" s="20"/>
      <c r="DB10" s="20"/>
      <c r="DC10" s="20"/>
      <c r="DD10" s="20"/>
      <c r="DE10" s="20"/>
      <c r="DF10" s="20"/>
      <c r="DG10" s="20"/>
      <c r="DH10" s="20"/>
      <c r="DI10" s="20"/>
      <c r="DJ10" s="20"/>
      <c r="DK10" s="20"/>
      <c r="DL10" s="20"/>
      <c r="DM10" s="20"/>
      <c r="DN10" s="20"/>
      <c r="DO10" s="20"/>
      <c r="DP10" s="20"/>
      <c r="DQ10" s="20"/>
      <c r="DR10" s="20"/>
      <c r="DS10" s="20"/>
      <c r="DT10" s="20"/>
      <c r="DU10" s="20"/>
      <c r="DV10" s="20"/>
      <c r="DW10" s="20"/>
      <c r="DX10" s="20"/>
      <c r="DY10" s="20"/>
      <c r="DZ10" s="20"/>
      <c r="EA10" s="20"/>
      <c r="EB10" s="20"/>
      <c r="EC10" s="20"/>
      <c r="ED10" s="20"/>
      <c r="EE10" s="20"/>
      <c r="EF10" s="20"/>
      <c r="EG10" s="20"/>
      <c r="EH10" s="20"/>
      <c r="EI10" s="20"/>
      <c r="EJ10" s="20"/>
      <c r="EK10" s="20"/>
      <c r="EL10" s="20"/>
      <c r="EM10" s="20"/>
      <c r="EN10" s="20"/>
      <c r="EO10" s="20"/>
      <c r="EP10" s="20"/>
      <c r="EQ10" s="20"/>
      <c r="ER10" s="20"/>
      <c r="ES10" s="20"/>
      <c r="ET10" s="20"/>
      <c r="EU10" s="20"/>
      <c r="EV10" s="20"/>
      <c r="EW10" s="20"/>
      <c r="EX10" s="20"/>
      <c r="EY10" s="20"/>
      <c r="EZ10" s="20"/>
      <c r="FA10" s="20"/>
      <c r="FB10" s="20"/>
      <c r="FC10" s="20"/>
      <c r="FD10" s="20"/>
      <c r="FE10" s="20"/>
      <c r="FF10" s="20"/>
      <c r="FG10" s="20"/>
      <c r="FH10" s="20"/>
      <c r="FI10" s="20"/>
      <c r="FJ10" s="20"/>
      <c r="FK10" s="20"/>
      <c r="FL10" s="20"/>
      <c r="FM10" s="20"/>
      <c r="FN10" s="20"/>
      <c r="FO10" s="20"/>
      <c r="FP10" s="20"/>
      <c r="FQ10" s="20"/>
      <c r="FR10" s="20"/>
      <c r="FS10" s="20"/>
      <c r="FT10" s="20"/>
      <c r="FU10" s="20"/>
      <c r="FV10" s="20"/>
      <c r="FW10" s="20"/>
      <c r="FX10" s="20"/>
      <c r="FY10" s="20"/>
      <c r="FZ10" s="20"/>
      <c r="GA10" s="20"/>
      <c r="GB10" s="20"/>
      <c r="GC10" s="20"/>
      <c r="GD10" s="20"/>
      <c r="GE10" s="20"/>
      <c r="GF10" s="20"/>
      <c r="GG10" s="20"/>
      <c r="GH10" s="20"/>
      <c r="GI10" s="20"/>
      <c r="GJ10" s="20"/>
      <c r="GK10" s="20"/>
      <c r="GL10" s="20"/>
      <c r="GM10" s="20"/>
      <c r="GN10" s="20"/>
      <c r="GO10" s="20"/>
      <c r="GP10" s="20"/>
      <c r="GQ10" s="20"/>
      <c r="GR10" s="20"/>
      <c r="GS10" s="20"/>
      <c r="GT10" s="20"/>
      <c r="GU10" s="20"/>
      <c r="GV10" s="20"/>
      <c r="GW10" s="20"/>
      <c r="GX10" s="20"/>
      <c r="GY10" s="20"/>
      <c r="GZ10" s="20"/>
      <c r="HA10" s="20"/>
      <c r="HB10" s="20"/>
      <c r="HC10" s="20"/>
      <c r="HD10" s="20"/>
      <c r="HE10" s="20"/>
      <c r="HF10" s="20"/>
      <c r="HG10" s="20"/>
      <c r="HH10" s="20"/>
      <c r="HI10" s="20"/>
      <c r="HJ10" s="20"/>
      <c r="HK10" s="20"/>
      <c r="HL10" s="20"/>
      <c r="HM10" s="20"/>
      <c r="HN10" s="20"/>
      <c r="HO10" s="20"/>
      <c r="HP10" s="20"/>
      <c r="HQ10" s="20"/>
      <c r="HR10" s="20"/>
      <c r="HS10" s="20"/>
      <c r="HT10" s="20"/>
      <c r="HU10" s="20"/>
      <c r="HV10" s="20"/>
      <c r="HW10" s="20"/>
      <c r="HX10" s="20"/>
      <c r="HY10" s="20"/>
      <c r="HZ10" s="20"/>
      <c r="IA10" s="20"/>
      <c r="IB10" s="20"/>
      <c r="IC10" s="20"/>
      <c r="ID10" s="20"/>
      <c r="IE10" s="20"/>
      <c r="IF10" s="20"/>
      <c r="IG10" s="20"/>
    </row>
    <row r="11" spans="1:241" ht="15.95" customHeight="1">
      <c r="A11" s="690"/>
      <c r="B11" s="896" t="s">
        <v>103</v>
      </c>
      <c r="C11" s="897" t="s">
        <v>37</v>
      </c>
      <c r="D11" s="898">
        <f>買物ﾌﾘﾜｹ計算ｼｰﾄ!U6</f>
        <v>0</v>
      </c>
      <c r="E11" s="899">
        <f>買物ﾌﾘﾜｹ計算ｼｰﾄ!V6</f>
        <v>0</v>
      </c>
      <c r="F11" s="900">
        <v>0.32257496101304423</v>
      </c>
      <c r="G11" s="1047">
        <f t="shared" si="9"/>
        <v>0</v>
      </c>
      <c r="H11" s="1047">
        <f t="shared" si="10"/>
        <v>0</v>
      </c>
      <c r="I11" s="901">
        <v>3.2171338179978581E-2</v>
      </c>
      <c r="J11" s="1047">
        <f t="shared" si="11"/>
        <v>0</v>
      </c>
      <c r="K11" s="1053">
        <f t="shared" si="12"/>
        <v>0</v>
      </c>
      <c r="L11" s="898">
        <f t="shared" si="13"/>
        <v>0</v>
      </c>
      <c r="M11" s="899">
        <f t="shared" si="0"/>
        <v>0</v>
      </c>
      <c r="N11" s="902">
        <v>1</v>
      </c>
      <c r="O11" s="903">
        <v>5.8640201884354703E-2</v>
      </c>
      <c r="P11" s="904">
        <f t="shared" si="14"/>
        <v>0</v>
      </c>
      <c r="Q11" s="905">
        <f t="shared" si="14"/>
        <v>0</v>
      </c>
      <c r="R11" s="906">
        <f t="shared" si="1"/>
        <v>0</v>
      </c>
      <c r="S11" s="907">
        <f t="shared" si="2"/>
        <v>0</v>
      </c>
      <c r="T11" s="908">
        <v>0</v>
      </c>
      <c r="U11" s="909">
        <f>'37部門取引基本表'!BM7</f>
        <v>0.17079602272927458</v>
      </c>
      <c r="V11" s="910">
        <f t="shared" si="15"/>
        <v>0</v>
      </c>
      <c r="W11" s="911"/>
      <c r="X11" s="912"/>
      <c r="Y11" s="910">
        <f>IF('37部門取引基本表'!AQ7&lt;0,0,'37部門取引基本表'!AQ7)</f>
        <v>170830.18064073866</v>
      </c>
      <c r="Z11" s="913">
        <f t="shared" si="16"/>
        <v>9.2458246775877259E-2</v>
      </c>
      <c r="AA11" s="914">
        <f t="shared" si="17"/>
        <v>0</v>
      </c>
      <c r="AB11" s="915">
        <f t="shared" si="3"/>
        <v>5.8640201884354703E-2</v>
      </c>
      <c r="AC11" s="908">
        <f t="shared" si="18"/>
        <v>0</v>
      </c>
      <c r="AD11" s="916">
        <v>0</v>
      </c>
      <c r="AE11" s="917">
        <f t="shared" si="19"/>
        <v>0.17079602272927458</v>
      </c>
      <c r="AF11" s="918">
        <f t="shared" si="20"/>
        <v>0</v>
      </c>
      <c r="AG11" s="911"/>
      <c r="AH11" s="912"/>
      <c r="AI11" s="919">
        <f t="shared" si="21"/>
        <v>9.2458246775877259E-2</v>
      </c>
      <c r="AJ11" s="920">
        <f t="shared" si="22"/>
        <v>0</v>
      </c>
      <c r="AK11" s="921">
        <f t="shared" si="23"/>
        <v>5.8640201884354703E-2</v>
      </c>
      <c r="AL11" s="922">
        <f t="shared" si="24"/>
        <v>0</v>
      </c>
      <c r="AM11" s="923">
        <v>0</v>
      </c>
      <c r="AN11" s="917">
        <f t="shared" si="25"/>
        <v>0</v>
      </c>
      <c r="AO11" s="924">
        <f t="shared" si="26"/>
        <v>0</v>
      </c>
      <c r="AP11" s="925">
        <f t="shared" si="4"/>
        <v>0</v>
      </c>
      <c r="AQ11" s="926">
        <f t="shared" si="27"/>
        <v>0</v>
      </c>
      <c r="AR11" s="927"/>
      <c r="AS11" s="927"/>
      <c r="AT11" s="935" t="s">
        <v>103</v>
      </c>
      <c r="AU11" s="936" t="s">
        <v>37</v>
      </c>
      <c r="AV11" s="937">
        <f t="shared" si="5"/>
        <v>0</v>
      </c>
      <c r="AW11" s="938">
        <f t="shared" si="6"/>
        <v>0</v>
      </c>
      <c r="AX11" s="939">
        <f t="shared" si="7"/>
        <v>0</v>
      </c>
      <c r="AY11" s="940">
        <f t="shared" si="8"/>
        <v>0</v>
      </c>
      <c r="AZ11" s="941">
        <f>AQ11*'37部門取引基本表'!BG7</f>
        <v>0</v>
      </c>
      <c r="BA11" s="941">
        <f>AQ11*'37部門取引基本表'!BH7</f>
        <v>0</v>
      </c>
      <c r="BB11" s="941">
        <f>AQ11*'37部門取引基本表'!BI7</f>
        <v>0</v>
      </c>
      <c r="BC11" s="941">
        <f>AQ11*'37部門取引基本表'!BJ7</f>
        <v>0</v>
      </c>
      <c r="BD11" s="941">
        <f>市税収効果!S9</f>
        <v>0</v>
      </c>
      <c r="BE11" s="291"/>
      <c r="BF11" s="291"/>
      <c r="BG11" s="20"/>
      <c r="BL11" s="20"/>
      <c r="BM11" s="20"/>
      <c r="BN11" s="20"/>
      <c r="BO11" s="20"/>
      <c r="BP11" s="214"/>
      <c r="BQ11" s="20"/>
      <c r="BR11" s="20"/>
      <c r="BS11" s="20"/>
      <c r="BT11" s="20"/>
      <c r="BU11" s="180"/>
      <c r="BV11" s="178" t="s">
        <v>247</v>
      </c>
      <c r="BW11" s="213">
        <f>S8</f>
        <v>0</v>
      </c>
      <c r="BX11" s="213">
        <f>S8</f>
        <v>0</v>
      </c>
      <c r="BY11" s="20" t="s">
        <v>249</v>
      </c>
      <c r="BZ11" s="20"/>
      <c r="CA11" s="20"/>
      <c r="CB11" s="20"/>
      <c r="CC11" s="20"/>
      <c r="CD11" s="20"/>
      <c r="CE11" s="20"/>
      <c r="CF11" s="20"/>
      <c r="CG11" s="20"/>
      <c r="CH11" s="20"/>
      <c r="CI11" s="20"/>
      <c r="CJ11" s="20"/>
      <c r="CK11" s="20"/>
      <c r="CL11" s="20"/>
      <c r="CM11" s="20"/>
      <c r="CN11" s="20"/>
      <c r="CO11" s="20"/>
      <c r="CP11" s="20"/>
      <c r="CQ11" s="20"/>
      <c r="CR11" s="20"/>
      <c r="CS11" s="20"/>
      <c r="CT11" s="20"/>
      <c r="CU11" s="20"/>
      <c r="CV11" s="20"/>
      <c r="CW11" s="20"/>
      <c r="CX11" s="20"/>
      <c r="CY11" s="20"/>
      <c r="CZ11" s="20"/>
      <c r="DA11" s="20"/>
      <c r="DB11" s="20"/>
      <c r="DC11" s="20"/>
      <c r="DD11" s="20"/>
      <c r="DE11" s="20"/>
      <c r="DF11" s="20"/>
      <c r="DG11" s="20"/>
      <c r="DH11" s="20"/>
      <c r="DI11" s="20"/>
      <c r="DJ11" s="20"/>
      <c r="DK11" s="20"/>
      <c r="DL11" s="20"/>
      <c r="DM11" s="20"/>
      <c r="DN11" s="20"/>
      <c r="DO11" s="20"/>
      <c r="DP11" s="20"/>
      <c r="DQ11" s="20"/>
      <c r="DR11" s="20"/>
      <c r="DS11" s="20"/>
      <c r="DT11" s="20"/>
      <c r="DU11" s="20"/>
      <c r="DV11" s="20"/>
      <c r="DW11" s="20"/>
      <c r="DX11" s="20"/>
      <c r="DY11" s="20"/>
      <c r="DZ11" s="20"/>
      <c r="EA11" s="20"/>
      <c r="EB11" s="20"/>
      <c r="EC11" s="20"/>
      <c r="ED11" s="20"/>
      <c r="EE11" s="20"/>
      <c r="EF11" s="20"/>
      <c r="EG11" s="20"/>
      <c r="EH11" s="20"/>
      <c r="EI11" s="20"/>
      <c r="EJ11" s="20"/>
      <c r="EK11" s="20"/>
      <c r="EL11" s="20"/>
      <c r="EM11" s="20"/>
      <c r="EN11" s="20"/>
      <c r="EO11" s="20"/>
      <c r="EP11" s="20"/>
      <c r="EQ11" s="20"/>
      <c r="ER11" s="20"/>
      <c r="ES11" s="20"/>
      <c r="ET11" s="20"/>
      <c r="EU11" s="20"/>
      <c r="EV11" s="20"/>
      <c r="EW11" s="20"/>
      <c r="EX11" s="20"/>
      <c r="EY11" s="20"/>
      <c r="EZ11" s="20"/>
      <c r="FA11" s="20"/>
      <c r="FB11" s="20"/>
      <c r="FC11" s="20"/>
      <c r="FD11" s="20"/>
      <c r="FE11" s="20"/>
      <c r="FF11" s="20"/>
      <c r="FG11" s="20"/>
      <c r="FH11" s="20"/>
      <c r="FI11" s="20"/>
      <c r="FJ11" s="20"/>
      <c r="FK11" s="20"/>
      <c r="FL11" s="20"/>
      <c r="FM11" s="20"/>
      <c r="FN11" s="20"/>
      <c r="FO11" s="20"/>
      <c r="FP11" s="20"/>
      <c r="FQ11" s="20"/>
      <c r="FR11" s="20"/>
      <c r="FS11" s="20"/>
      <c r="FT11" s="20"/>
      <c r="FU11" s="20"/>
      <c r="FV11" s="20"/>
      <c r="FW11" s="20"/>
      <c r="FX11" s="20"/>
      <c r="FY11" s="20"/>
      <c r="FZ11" s="20"/>
      <c r="GA11" s="20"/>
      <c r="GB11" s="20"/>
      <c r="GC11" s="20"/>
      <c r="GD11" s="20"/>
      <c r="GE11" s="20"/>
      <c r="GF11" s="20"/>
      <c r="GG11" s="20"/>
      <c r="GH11" s="20"/>
      <c r="GI11" s="20"/>
      <c r="GJ11" s="20"/>
      <c r="GK11" s="20"/>
      <c r="GL11" s="20"/>
      <c r="GM11" s="20"/>
      <c r="GN11" s="20"/>
      <c r="GO11" s="20"/>
      <c r="GP11" s="20"/>
      <c r="GQ11" s="20"/>
      <c r="GR11" s="20"/>
      <c r="GS11" s="20"/>
      <c r="GT11" s="20"/>
      <c r="GU11" s="20"/>
      <c r="GV11" s="20"/>
      <c r="GW11" s="20"/>
      <c r="GX11" s="20"/>
      <c r="GY11" s="20"/>
      <c r="GZ11" s="20"/>
      <c r="HA11" s="20"/>
      <c r="HB11" s="20"/>
      <c r="HC11" s="20"/>
      <c r="HD11" s="20"/>
      <c r="HE11" s="20"/>
      <c r="HF11" s="20"/>
      <c r="HG11" s="20"/>
      <c r="HH11" s="20"/>
      <c r="HI11" s="20"/>
      <c r="HJ11" s="20"/>
      <c r="HK11" s="20"/>
      <c r="HL11" s="20"/>
      <c r="HM11" s="20"/>
      <c r="HN11" s="20"/>
      <c r="HO11" s="20"/>
      <c r="HP11" s="20"/>
      <c r="HQ11" s="20"/>
      <c r="HR11" s="20"/>
      <c r="HS11" s="20"/>
      <c r="HT11" s="20"/>
      <c r="HU11" s="20"/>
      <c r="HV11" s="20"/>
      <c r="HW11" s="20"/>
      <c r="HX11" s="20"/>
      <c r="HY11" s="20"/>
      <c r="HZ11" s="20"/>
      <c r="IA11" s="20"/>
      <c r="IB11" s="20"/>
      <c r="IC11" s="20"/>
      <c r="ID11" s="20"/>
      <c r="IE11" s="20"/>
      <c r="IF11" s="20"/>
      <c r="IG11" s="20"/>
    </row>
    <row r="12" spans="1:241" ht="15.95" customHeight="1" thickBot="1">
      <c r="A12" s="690"/>
      <c r="B12" s="896" t="s">
        <v>104</v>
      </c>
      <c r="C12" s="897" t="s">
        <v>20</v>
      </c>
      <c r="D12" s="898">
        <f>買物ﾌﾘﾜｹ計算ｼｰﾄ!U7</f>
        <v>0</v>
      </c>
      <c r="E12" s="899">
        <f>買物ﾌﾘﾜｹ計算ｼｰﾄ!V7</f>
        <v>0</v>
      </c>
      <c r="F12" s="900">
        <v>0.43944914757410253</v>
      </c>
      <c r="G12" s="1047">
        <f t="shared" si="9"/>
        <v>0</v>
      </c>
      <c r="H12" s="1047">
        <f t="shared" si="10"/>
        <v>0</v>
      </c>
      <c r="I12" s="901">
        <v>2.4548546158944525E-2</v>
      </c>
      <c r="J12" s="1047">
        <f t="shared" si="11"/>
        <v>0</v>
      </c>
      <c r="K12" s="1053">
        <f t="shared" si="12"/>
        <v>0</v>
      </c>
      <c r="L12" s="898">
        <f t="shared" si="13"/>
        <v>0</v>
      </c>
      <c r="M12" s="899">
        <f t="shared" si="0"/>
        <v>0</v>
      </c>
      <c r="N12" s="902">
        <v>1</v>
      </c>
      <c r="O12" s="903">
        <v>0.14552101539913276</v>
      </c>
      <c r="P12" s="904">
        <f t="shared" si="14"/>
        <v>0</v>
      </c>
      <c r="Q12" s="905">
        <f t="shared" si="14"/>
        <v>0</v>
      </c>
      <c r="R12" s="906">
        <f t="shared" si="1"/>
        <v>0</v>
      </c>
      <c r="S12" s="907">
        <f t="shared" si="2"/>
        <v>0</v>
      </c>
      <c r="T12" s="908">
        <v>0</v>
      </c>
      <c r="U12" s="909">
        <f>'37部門取引基本表'!BM8</f>
        <v>0.22574605076714335</v>
      </c>
      <c r="V12" s="910">
        <f t="shared" si="15"/>
        <v>0</v>
      </c>
      <c r="W12" s="911"/>
      <c r="X12" s="912"/>
      <c r="Y12" s="910">
        <f>IF('37部門取引基本表'!AQ8&lt;0,0,'37部門取引基本表'!AQ8)</f>
        <v>27013.669261331845</v>
      </c>
      <c r="Z12" s="913">
        <f t="shared" si="16"/>
        <v>1.4620581032685081E-2</v>
      </c>
      <c r="AA12" s="914">
        <f t="shared" si="17"/>
        <v>0</v>
      </c>
      <c r="AB12" s="915">
        <f t="shared" si="3"/>
        <v>0.14552101539913276</v>
      </c>
      <c r="AC12" s="908">
        <f t="shared" si="18"/>
        <v>0</v>
      </c>
      <c r="AD12" s="916">
        <v>0</v>
      </c>
      <c r="AE12" s="917">
        <f t="shared" si="19"/>
        <v>0.22574605076714335</v>
      </c>
      <c r="AF12" s="918">
        <f t="shared" si="20"/>
        <v>0</v>
      </c>
      <c r="AG12" s="911"/>
      <c r="AH12" s="912"/>
      <c r="AI12" s="919">
        <f t="shared" si="21"/>
        <v>1.4620581032685081E-2</v>
      </c>
      <c r="AJ12" s="920">
        <f t="shared" si="22"/>
        <v>0</v>
      </c>
      <c r="AK12" s="921">
        <f t="shared" si="23"/>
        <v>0.14552101539913276</v>
      </c>
      <c r="AL12" s="922">
        <f t="shared" si="24"/>
        <v>0</v>
      </c>
      <c r="AM12" s="923">
        <v>0</v>
      </c>
      <c r="AN12" s="917">
        <f t="shared" si="25"/>
        <v>0</v>
      </c>
      <c r="AO12" s="924">
        <f t="shared" si="26"/>
        <v>0</v>
      </c>
      <c r="AP12" s="925">
        <f t="shared" si="4"/>
        <v>0</v>
      </c>
      <c r="AQ12" s="926">
        <f t="shared" si="27"/>
        <v>0</v>
      </c>
      <c r="AR12" s="927"/>
      <c r="AS12" s="927"/>
      <c r="AT12" s="935" t="s">
        <v>104</v>
      </c>
      <c r="AU12" s="936" t="s">
        <v>20</v>
      </c>
      <c r="AV12" s="937">
        <f t="shared" si="5"/>
        <v>0</v>
      </c>
      <c r="AW12" s="938">
        <f t="shared" si="6"/>
        <v>0</v>
      </c>
      <c r="AX12" s="939">
        <f t="shared" si="7"/>
        <v>0</v>
      </c>
      <c r="AY12" s="940">
        <f t="shared" si="8"/>
        <v>0</v>
      </c>
      <c r="AZ12" s="941">
        <f>AQ12*'37部門取引基本表'!BG8</f>
        <v>0</v>
      </c>
      <c r="BA12" s="941">
        <f>AQ12*'37部門取引基本表'!BH8</f>
        <v>0</v>
      </c>
      <c r="BB12" s="941">
        <f>AQ12*'37部門取引基本表'!BI8</f>
        <v>0</v>
      </c>
      <c r="BC12" s="941">
        <f>AQ12*'37部門取引基本表'!BJ8</f>
        <v>0</v>
      </c>
      <c r="BD12" s="941">
        <f>市税収効果!S10</f>
        <v>0</v>
      </c>
      <c r="BE12" s="291"/>
      <c r="BF12" s="291"/>
      <c r="BG12" s="20"/>
      <c r="BL12" s="20"/>
      <c r="BM12" s="20"/>
      <c r="BN12" s="20"/>
      <c r="BO12" s="20"/>
      <c r="BP12" s="20"/>
      <c r="BQ12" s="20"/>
      <c r="BR12" s="20"/>
      <c r="BS12" s="20"/>
      <c r="BT12" s="20"/>
      <c r="BU12" s="180"/>
      <c r="BV12" s="215" t="s">
        <v>248</v>
      </c>
      <c r="BW12" s="216">
        <f>AD8</f>
        <v>0</v>
      </c>
      <c r="BX12" s="216">
        <f>AO8</f>
        <v>0</v>
      </c>
      <c r="BY12" s="20" t="s">
        <v>249</v>
      </c>
      <c r="BZ12" s="20"/>
      <c r="CA12" s="20"/>
      <c r="CB12" s="20"/>
      <c r="CC12" s="20"/>
      <c r="CD12" s="20"/>
      <c r="CE12" s="20"/>
      <c r="CF12" s="20"/>
      <c r="CG12" s="20"/>
      <c r="CH12" s="20"/>
      <c r="CI12" s="20"/>
      <c r="CJ12" s="20"/>
      <c r="CK12" s="20"/>
      <c r="CL12" s="20"/>
      <c r="CM12" s="20"/>
      <c r="CN12" s="20"/>
      <c r="CO12" s="20"/>
      <c r="CP12" s="20"/>
      <c r="CQ12" s="20"/>
      <c r="CR12" s="20"/>
      <c r="CS12" s="20"/>
      <c r="CT12" s="20"/>
      <c r="CU12" s="20"/>
      <c r="CV12" s="20"/>
      <c r="CW12" s="20"/>
      <c r="CX12" s="20"/>
      <c r="CY12" s="20"/>
      <c r="CZ12" s="20"/>
      <c r="DA12" s="20"/>
      <c r="DB12" s="20"/>
      <c r="DC12" s="20"/>
      <c r="DD12" s="20"/>
      <c r="DE12" s="20"/>
      <c r="DF12" s="20"/>
      <c r="DG12" s="20"/>
      <c r="DH12" s="20"/>
      <c r="DI12" s="20"/>
      <c r="DJ12" s="20"/>
      <c r="DK12" s="20"/>
      <c r="DL12" s="20"/>
      <c r="DM12" s="20"/>
      <c r="DN12" s="20"/>
      <c r="DO12" s="20"/>
      <c r="DP12" s="20"/>
      <c r="DQ12" s="20"/>
      <c r="DR12" s="20"/>
      <c r="DS12" s="20"/>
      <c r="DT12" s="20"/>
      <c r="DU12" s="20"/>
      <c r="DV12" s="20"/>
      <c r="DW12" s="20"/>
      <c r="DX12" s="20"/>
      <c r="DY12" s="20"/>
      <c r="DZ12" s="20"/>
      <c r="EA12" s="20"/>
      <c r="EB12" s="20"/>
      <c r="EC12" s="20"/>
      <c r="ED12" s="20"/>
      <c r="EE12" s="20"/>
      <c r="EF12" s="20"/>
      <c r="EG12" s="20"/>
      <c r="EH12" s="20"/>
      <c r="EI12" s="20"/>
      <c r="EJ12" s="20"/>
      <c r="EK12" s="20"/>
      <c r="EL12" s="20"/>
      <c r="EM12" s="20"/>
      <c r="EN12" s="20"/>
      <c r="EO12" s="20"/>
      <c r="EP12" s="20"/>
      <c r="EQ12" s="20"/>
      <c r="ER12" s="20"/>
      <c r="ES12" s="20"/>
      <c r="ET12" s="20"/>
      <c r="EU12" s="20"/>
      <c r="EV12" s="20"/>
      <c r="EW12" s="20"/>
      <c r="EX12" s="20"/>
      <c r="EY12" s="20"/>
      <c r="EZ12" s="20"/>
      <c r="FA12" s="20"/>
      <c r="FB12" s="20"/>
      <c r="FC12" s="20"/>
      <c r="FD12" s="20"/>
      <c r="FE12" s="20"/>
      <c r="FF12" s="20"/>
      <c r="FG12" s="20"/>
      <c r="FH12" s="20"/>
      <c r="FI12" s="20"/>
      <c r="FJ12" s="20"/>
      <c r="FK12" s="20"/>
      <c r="FL12" s="20"/>
      <c r="FM12" s="20"/>
      <c r="FN12" s="20"/>
      <c r="FO12" s="20"/>
      <c r="FP12" s="20"/>
      <c r="FQ12" s="20"/>
      <c r="FR12" s="20"/>
      <c r="FS12" s="20"/>
      <c r="FT12" s="20"/>
      <c r="FU12" s="20"/>
      <c r="FV12" s="20"/>
      <c r="FW12" s="20"/>
      <c r="FX12" s="20"/>
      <c r="FY12" s="20"/>
      <c r="FZ12" s="20"/>
      <c r="GA12" s="20"/>
      <c r="GB12" s="20"/>
      <c r="GC12" s="20"/>
      <c r="GD12" s="20"/>
      <c r="GE12" s="20"/>
      <c r="GF12" s="20"/>
      <c r="GG12" s="20"/>
      <c r="GH12" s="20"/>
      <c r="GI12" s="20"/>
      <c r="GJ12" s="20"/>
      <c r="GK12" s="20"/>
      <c r="GL12" s="20"/>
      <c r="GM12" s="20"/>
      <c r="GN12" s="20"/>
      <c r="GO12" s="20"/>
      <c r="GP12" s="20"/>
      <c r="GQ12" s="20"/>
      <c r="GR12" s="20"/>
      <c r="GS12" s="20"/>
      <c r="GT12" s="20"/>
      <c r="GU12" s="20"/>
      <c r="GV12" s="20"/>
      <c r="GW12" s="20"/>
      <c r="GX12" s="20"/>
      <c r="GY12" s="20"/>
      <c r="GZ12" s="20"/>
      <c r="HA12" s="20"/>
      <c r="HB12" s="20"/>
      <c r="HC12" s="20"/>
      <c r="HD12" s="20"/>
      <c r="HE12" s="20"/>
      <c r="HF12" s="20"/>
      <c r="HG12" s="20"/>
      <c r="HH12" s="20"/>
      <c r="HI12" s="20"/>
      <c r="HJ12" s="20"/>
      <c r="HK12" s="20"/>
      <c r="HL12" s="20"/>
      <c r="HM12" s="20"/>
      <c r="HN12" s="20"/>
      <c r="HO12" s="20"/>
      <c r="HP12" s="20"/>
      <c r="HQ12" s="20"/>
      <c r="HR12" s="20"/>
      <c r="HS12" s="20"/>
      <c r="HT12" s="20"/>
      <c r="HU12" s="20"/>
      <c r="HV12" s="20"/>
      <c r="HW12" s="20"/>
      <c r="HX12" s="20"/>
      <c r="HY12" s="20"/>
      <c r="HZ12" s="20"/>
      <c r="IA12" s="20"/>
      <c r="IB12" s="20"/>
      <c r="IC12" s="20"/>
      <c r="ID12" s="20"/>
      <c r="IE12" s="20"/>
      <c r="IF12" s="20"/>
      <c r="IG12" s="20"/>
    </row>
    <row r="13" spans="1:241" ht="15.95" customHeight="1" thickBot="1">
      <c r="A13" s="690"/>
      <c r="B13" s="896" t="s">
        <v>105</v>
      </c>
      <c r="C13" s="897" t="s">
        <v>21</v>
      </c>
      <c r="D13" s="898">
        <f>買物ﾌﾘﾜｹ計算ｼｰﾄ!U8</f>
        <v>0</v>
      </c>
      <c r="E13" s="899">
        <f>買物ﾌﾘﾜｹ計算ｼｰﾄ!V8</f>
        <v>0</v>
      </c>
      <c r="F13" s="900">
        <v>0.23349686800485506</v>
      </c>
      <c r="G13" s="1047">
        <f t="shared" si="9"/>
        <v>0</v>
      </c>
      <c r="H13" s="1047">
        <f t="shared" si="10"/>
        <v>0</v>
      </c>
      <c r="I13" s="901">
        <v>5.8003940153580597E-2</v>
      </c>
      <c r="J13" s="1047">
        <f t="shared" si="11"/>
        <v>0</v>
      </c>
      <c r="K13" s="1053">
        <f t="shared" si="12"/>
        <v>0</v>
      </c>
      <c r="L13" s="898">
        <f t="shared" si="13"/>
        <v>0</v>
      </c>
      <c r="M13" s="899">
        <f t="shared" si="0"/>
        <v>0</v>
      </c>
      <c r="N13" s="902">
        <v>1</v>
      </c>
      <c r="O13" s="903">
        <v>9.6392028842368638E-2</v>
      </c>
      <c r="P13" s="904">
        <f t="shared" si="14"/>
        <v>0</v>
      </c>
      <c r="Q13" s="905">
        <f t="shared" si="14"/>
        <v>0</v>
      </c>
      <c r="R13" s="906">
        <f t="shared" si="1"/>
        <v>0</v>
      </c>
      <c r="S13" s="907">
        <f t="shared" si="2"/>
        <v>0</v>
      </c>
      <c r="T13" s="908">
        <v>0</v>
      </c>
      <c r="U13" s="909">
        <f>'37部門取引基本表'!BM9</f>
        <v>0.21879209719233916</v>
      </c>
      <c r="V13" s="910">
        <f t="shared" si="15"/>
        <v>0</v>
      </c>
      <c r="W13" s="942"/>
      <c r="X13" s="912"/>
      <c r="Y13" s="910">
        <f>IF('37部門取引基本表'!AQ9&lt;0,0,'37部門取引基本表'!AQ9)</f>
        <v>2118.689469082261</v>
      </c>
      <c r="Z13" s="913">
        <f t="shared" si="16"/>
        <v>1.1466961694890651E-3</v>
      </c>
      <c r="AA13" s="914">
        <f t="shared" si="17"/>
        <v>0</v>
      </c>
      <c r="AB13" s="915">
        <f t="shared" si="3"/>
        <v>9.6392028842368638E-2</v>
      </c>
      <c r="AC13" s="908">
        <f t="shared" si="18"/>
        <v>0</v>
      </c>
      <c r="AD13" s="916">
        <v>0</v>
      </c>
      <c r="AE13" s="917">
        <f t="shared" si="19"/>
        <v>0.21879209719233916</v>
      </c>
      <c r="AF13" s="918">
        <f t="shared" si="20"/>
        <v>0</v>
      </c>
      <c r="AG13" s="942"/>
      <c r="AH13" s="912"/>
      <c r="AI13" s="919">
        <f t="shared" si="21"/>
        <v>1.1466961694890651E-3</v>
      </c>
      <c r="AJ13" s="920">
        <f t="shared" si="22"/>
        <v>0</v>
      </c>
      <c r="AK13" s="921">
        <f t="shared" si="23"/>
        <v>9.6392028842368638E-2</v>
      </c>
      <c r="AL13" s="922">
        <f t="shared" si="24"/>
        <v>0</v>
      </c>
      <c r="AM13" s="923">
        <v>0</v>
      </c>
      <c r="AN13" s="917">
        <f t="shared" si="25"/>
        <v>0</v>
      </c>
      <c r="AO13" s="924">
        <f t="shared" si="26"/>
        <v>0</v>
      </c>
      <c r="AP13" s="925">
        <f t="shared" si="4"/>
        <v>0</v>
      </c>
      <c r="AQ13" s="926">
        <f t="shared" si="27"/>
        <v>0</v>
      </c>
      <c r="AR13" s="927"/>
      <c r="AS13" s="927"/>
      <c r="AT13" s="935" t="s">
        <v>105</v>
      </c>
      <c r="AU13" s="936" t="s">
        <v>21</v>
      </c>
      <c r="AV13" s="937">
        <f t="shared" si="5"/>
        <v>0</v>
      </c>
      <c r="AW13" s="938">
        <f t="shared" si="6"/>
        <v>0</v>
      </c>
      <c r="AX13" s="939">
        <f t="shared" si="7"/>
        <v>0</v>
      </c>
      <c r="AY13" s="940">
        <f t="shared" si="8"/>
        <v>0</v>
      </c>
      <c r="AZ13" s="941">
        <f>AQ13*'37部門取引基本表'!BG9</f>
        <v>0</v>
      </c>
      <c r="BA13" s="941">
        <f>AQ13*'37部門取引基本表'!BH9</f>
        <v>0</v>
      </c>
      <c r="BB13" s="941">
        <f>AQ13*'37部門取引基本表'!BI9</f>
        <v>0</v>
      </c>
      <c r="BC13" s="941">
        <f>AQ13*'37部門取引基本表'!BJ9</f>
        <v>0</v>
      </c>
      <c r="BD13" s="941">
        <f>市税収効果!S11</f>
        <v>0</v>
      </c>
      <c r="BE13" s="291"/>
      <c r="BF13" s="291"/>
      <c r="BG13" s="20"/>
      <c r="BL13" s="20"/>
      <c r="BM13" s="20"/>
      <c r="BN13" s="20"/>
      <c r="BO13" s="20"/>
      <c r="BP13" s="20"/>
      <c r="BQ13" s="20"/>
      <c r="BR13" s="20"/>
      <c r="BS13" s="20"/>
      <c r="BT13" s="20"/>
      <c r="BU13" s="181" t="s">
        <v>173</v>
      </c>
      <c r="BV13" s="217"/>
      <c r="BW13" s="218">
        <f>AP8</f>
        <v>0</v>
      </c>
      <c r="BX13" s="218">
        <f>AQ8</f>
        <v>0</v>
      </c>
      <c r="BY13" s="20" t="s">
        <v>249</v>
      </c>
      <c r="BZ13" s="20"/>
      <c r="CA13" s="20"/>
      <c r="CB13" s="20"/>
      <c r="CC13" s="20"/>
      <c r="CD13" s="20"/>
      <c r="CE13" s="20"/>
      <c r="CF13" s="20"/>
      <c r="CG13" s="20"/>
      <c r="CH13" s="20"/>
      <c r="CI13" s="20"/>
      <c r="CJ13" s="20"/>
      <c r="CK13" s="20"/>
      <c r="CL13" s="20"/>
      <c r="CM13" s="20"/>
      <c r="CN13" s="20"/>
      <c r="CO13" s="20"/>
      <c r="CP13" s="20"/>
      <c r="CQ13" s="20"/>
      <c r="CR13" s="20"/>
      <c r="CS13" s="20"/>
      <c r="CT13" s="20"/>
      <c r="CU13" s="20"/>
      <c r="CV13" s="20"/>
      <c r="CW13" s="20"/>
      <c r="CX13" s="20"/>
      <c r="CY13" s="20"/>
      <c r="CZ13" s="20"/>
      <c r="DA13" s="20"/>
      <c r="DB13" s="20"/>
      <c r="DC13" s="20"/>
      <c r="DD13" s="20"/>
      <c r="DE13" s="20"/>
      <c r="DF13" s="20"/>
      <c r="DG13" s="20"/>
      <c r="DH13" s="20"/>
      <c r="DI13" s="20"/>
      <c r="DJ13" s="20"/>
      <c r="DK13" s="20"/>
      <c r="DL13" s="20"/>
      <c r="DM13" s="20"/>
      <c r="DN13" s="20"/>
      <c r="DO13" s="20"/>
      <c r="DP13" s="20"/>
      <c r="DQ13" s="20"/>
      <c r="DR13" s="20"/>
      <c r="DS13" s="20"/>
      <c r="DT13" s="20"/>
      <c r="DU13" s="20"/>
      <c r="DV13" s="20"/>
      <c r="DW13" s="20"/>
      <c r="DX13" s="20"/>
      <c r="DY13" s="20"/>
      <c r="DZ13" s="20"/>
      <c r="EA13" s="20"/>
      <c r="EB13" s="20"/>
      <c r="EC13" s="20"/>
      <c r="ED13" s="20"/>
      <c r="EE13" s="20"/>
      <c r="EF13" s="20"/>
      <c r="EG13" s="20"/>
      <c r="EH13" s="20"/>
      <c r="EI13" s="20"/>
      <c r="EJ13" s="20"/>
      <c r="EK13" s="20"/>
      <c r="EL13" s="20"/>
      <c r="EM13" s="20"/>
      <c r="EN13" s="20"/>
      <c r="EO13" s="20"/>
      <c r="EP13" s="20"/>
      <c r="EQ13" s="20"/>
      <c r="ER13" s="20"/>
      <c r="ES13" s="20"/>
      <c r="ET13" s="20"/>
      <c r="EU13" s="20"/>
      <c r="EV13" s="20"/>
      <c r="EW13" s="20"/>
      <c r="EX13" s="20"/>
      <c r="EY13" s="20"/>
      <c r="EZ13" s="20"/>
      <c r="FA13" s="20"/>
      <c r="FB13" s="20"/>
      <c r="FC13" s="20"/>
      <c r="FD13" s="20"/>
      <c r="FE13" s="20"/>
      <c r="FF13" s="20"/>
      <c r="FG13" s="20"/>
      <c r="FH13" s="20"/>
      <c r="FI13" s="20"/>
      <c r="FJ13" s="20"/>
      <c r="FK13" s="20"/>
      <c r="FL13" s="20"/>
      <c r="FM13" s="20"/>
      <c r="FN13" s="20"/>
      <c r="FO13" s="20"/>
      <c r="FP13" s="20"/>
      <c r="FQ13" s="20"/>
      <c r="FR13" s="20"/>
      <c r="FS13" s="20"/>
      <c r="FT13" s="20"/>
      <c r="FU13" s="20"/>
      <c r="FV13" s="20"/>
      <c r="FW13" s="20"/>
      <c r="FX13" s="20"/>
      <c r="FY13" s="20"/>
      <c r="FZ13" s="20"/>
      <c r="GA13" s="20"/>
      <c r="GB13" s="20"/>
      <c r="GC13" s="20"/>
      <c r="GD13" s="20"/>
      <c r="GE13" s="20"/>
      <c r="GF13" s="20"/>
      <c r="GG13" s="20"/>
      <c r="GH13" s="20"/>
      <c r="GI13" s="20"/>
      <c r="GJ13" s="20"/>
      <c r="GK13" s="20"/>
      <c r="GL13" s="20"/>
      <c r="GM13" s="20"/>
      <c r="GN13" s="20"/>
      <c r="GO13" s="20"/>
      <c r="GP13" s="20"/>
      <c r="GQ13" s="20"/>
      <c r="GR13" s="20"/>
      <c r="GS13" s="20"/>
      <c r="GT13" s="20"/>
      <c r="GU13" s="20"/>
      <c r="GV13" s="20"/>
      <c r="GW13" s="20"/>
      <c r="GX13" s="20"/>
      <c r="GY13" s="20"/>
      <c r="GZ13" s="20"/>
      <c r="HA13" s="20"/>
      <c r="HB13" s="20"/>
      <c r="HC13" s="20"/>
      <c r="HD13" s="20"/>
      <c r="HE13" s="20"/>
      <c r="HF13" s="20"/>
      <c r="HG13" s="20"/>
      <c r="HH13" s="20"/>
      <c r="HI13" s="20"/>
      <c r="HJ13" s="20"/>
      <c r="HK13" s="20"/>
      <c r="HL13" s="20"/>
      <c r="HM13" s="20"/>
      <c r="HN13" s="20"/>
      <c r="HO13" s="20"/>
      <c r="HP13" s="20"/>
      <c r="HQ13" s="20"/>
      <c r="HR13" s="20"/>
      <c r="HS13" s="20"/>
      <c r="HT13" s="20"/>
      <c r="HU13" s="20"/>
      <c r="HV13" s="20"/>
      <c r="HW13" s="20"/>
      <c r="HX13" s="20"/>
      <c r="HY13" s="20"/>
      <c r="HZ13" s="20"/>
      <c r="IA13" s="20"/>
      <c r="IB13" s="20"/>
      <c r="IC13" s="20"/>
      <c r="ID13" s="20"/>
      <c r="IE13" s="20"/>
      <c r="IF13" s="20"/>
      <c r="IG13" s="20"/>
    </row>
    <row r="14" spans="1:241" ht="15.95" customHeight="1">
      <c r="A14" s="690"/>
      <c r="B14" s="896" t="s">
        <v>106</v>
      </c>
      <c r="C14" s="897" t="s">
        <v>22</v>
      </c>
      <c r="D14" s="898">
        <f>買物ﾌﾘﾜｹ計算ｼｰﾄ!U9</f>
        <v>0</v>
      </c>
      <c r="E14" s="899">
        <f>買物ﾌﾘﾜｹ計算ｼｰﾄ!V9</f>
        <v>0</v>
      </c>
      <c r="F14" s="900">
        <v>0.20029497135644653</v>
      </c>
      <c r="G14" s="1047">
        <f t="shared" si="9"/>
        <v>0</v>
      </c>
      <c r="H14" s="1047">
        <f t="shared" si="10"/>
        <v>0</v>
      </c>
      <c r="I14" s="901">
        <v>2.6939157259421205E-2</v>
      </c>
      <c r="J14" s="1047">
        <f t="shared" si="11"/>
        <v>0</v>
      </c>
      <c r="K14" s="1053">
        <f t="shared" si="12"/>
        <v>0</v>
      </c>
      <c r="L14" s="898">
        <f t="shared" si="13"/>
        <v>0</v>
      </c>
      <c r="M14" s="899">
        <f t="shared" si="0"/>
        <v>0</v>
      </c>
      <c r="N14" s="902">
        <v>1</v>
      </c>
      <c r="O14" s="903">
        <v>4.1468914278068869E-3</v>
      </c>
      <c r="P14" s="904">
        <f t="shared" si="14"/>
        <v>0</v>
      </c>
      <c r="Q14" s="905">
        <f t="shared" si="14"/>
        <v>0</v>
      </c>
      <c r="R14" s="906">
        <f t="shared" si="1"/>
        <v>0</v>
      </c>
      <c r="S14" s="907">
        <f t="shared" si="2"/>
        <v>0</v>
      </c>
      <c r="T14" s="908">
        <v>0</v>
      </c>
      <c r="U14" s="909">
        <f>'37部門取引基本表'!BM10</f>
        <v>0.10472277532034178</v>
      </c>
      <c r="V14" s="910">
        <f t="shared" si="15"/>
        <v>0</v>
      </c>
      <c r="W14" s="942"/>
      <c r="X14" s="912"/>
      <c r="Y14" s="910">
        <f>IF('37部門取引基本表'!AQ10&lt;0,0,'37部門取引基本表'!AQ10)</f>
        <v>15611.897000559598</v>
      </c>
      <c r="Z14" s="913">
        <f t="shared" si="16"/>
        <v>8.449611304649593E-3</v>
      </c>
      <c r="AA14" s="914">
        <f t="shared" si="17"/>
        <v>0</v>
      </c>
      <c r="AB14" s="915">
        <f t="shared" si="3"/>
        <v>4.1468914278068869E-3</v>
      </c>
      <c r="AC14" s="908">
        <f t="shared" si="18"/>
        <v>0</v>
      </c>
      <c r="AD14" s="916">
        <v>0</v>
      </c>
      <c r="AE14" s="917">
        <f t="shared" si="19"/>
        <v>0.10472277532034178</v>
      </c>
      <c r="AF14" s="918">
        <f t="shared" si="20"/>
        <v>0</v>
      </c>
      <c r="AG14" s="942"/>
      <c r="AH14" s="912"/>
      <c r="AI14" s="919">
        <f t="shared" si="21"/>
        <v>8.449611304649593E-3</v>
      </c>
      <c r="AJ14" s="920">
        <f t="shared" si="22"/>
        <v>0</v>
      </c>
      <c r="AK14" s="921">
        <f t="shared" si="23"/>
        <v>4.1468914278068869E-3</v>
      </c>
      <c r="AL14" s="922">
        <f t="shared" si="24"/>
        <v>0</v>
      </c>
      <c r="AM14" s="923">
        <v>0</v>
      </c>
      <c r="AN14" s="917">
        <f t="shared" si="25"/>
        <v>0</v>
      </c>
      <c r="AO14" s="924">
        <f t="shared" si="26"/>
        <v>0</v>
      </c>
      <c r="AP14" s="925">
        <f t="shared" si="4"/>
        <v>0</v>
      </c>
      <c r="AQ14" s="926">
        <f t="shared" si="27"/>
        <v>0</v>
      </c>
      <c r="AR14" s="927"/>
      <c r="AS14" s="927"/>
      <c r="AT14" s="935" t="s">
        <v>106</v>
      </c>
      <c r="AU14" s="936" t="s">
        <v>22</v>
      </c>
      <c r="AV14" s="937">
        <f t="shared" si="5"/>
        <v>0</v>
      </c>
      <c r="AW14" s="938">
        <f t="shared" si="6"/>
        <v>0</v>
      </c>
      <c r="AX14" s="939">
        <f t="shared" si="7"/>
        <v>0</v>
      </c>
      <c r="AY14" s="940">
        <f t="shared" si="8"/>
        <v>0</v>
      </c>
      <c r="AZ14" s="941">
        <f>AQ14*'37部門取引基本表'!BG10</f>
        <v>0</v>
      </c>
      <c r="BA14" s="941">
        <f>AQ14*'37部門取引基本表'!BH10</f>
        <v>0</v>
      </c>
      <c r="BB14" s="941">
        <f>AQ14*'37部門取引基本表'!BI10</f>
        <v>0</v>
      </c>
      <c r="BC14" s="941">
        <f>AQ14*'37部門取引基本表'!BJ10</f>
        <v>0</v>
      </c>
      <c r="BD14" s="941">
        <f>市税収効果!S12</f>
        <v>0</v>
      </c>
      <c r="BE14" s="291"/>
      <c r="BF14" s="291"/>
      <c r="BG14" s="20"/>
      <c r="BL14" s="20"/>
      <c r="BM14" s="20"/>
      <c r="BN14" s="20"/>
      <c r="BO14" s="20"/>
      <c r="BP14" s="20"/>
      <c r="BQ14" s="20"/>
      <c r="BR14" s="20"/>
      <c r="BS14" s="20"/>
      <c r="BT14" s="20"/>
      <c r="BU14" s="219" t="s">
        <v>174</v>
      </c>
      <c r="BV14" s="220"/>
      <c r="BW14" s="221">
        <f>AZ8</f>
        <v>0</v>
      </c>
      <c r="BX14" s="221">
        <f>AZ8</f>
        <v>0</v>
      </c>
      <c r="BY14" s="20" t="s">
        <v>250</v>
      </c>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row>
    <row r="15" spans="1:241" ht="15.95" customHeight="1">
      <c r="A15" s="690"/>
      <c r="B15" s="896" t="s">
        <v>107</v>
      </c>
      <c r="C15" s="897" t="s">
        <v>23</v>
      </c>
      <c r="D15" s="898">
        <f>買物ﾌﾘﾜｹ計算ｼｰﾄ!U10</f>
        <v>0</v>
      </c>
      <c r="E15" s="899">
        <f>買物ﾌﾘﾜｹ計算ｼｰﾄ!V10</f>
        <v>0</v>
      </c>
      <c r="F15" s="900">
        <v>0.19636393192438267</v>
      </c>
      <c r="G15" s="1047">
        <f t="shared" si="9"/>
        <v>0</v>
      </c>
      <c r="H15" s="1047">
        <f t="shared" si="10"/>
        <v>0</v>
      </c>
      <c r="I15" s="901">
        <v>2.1219492730162302E-2</v>
      </c>
      <c r="J15" s="1047">
        <f t="shared" si="11"/>
        <v>0</v>
      </c>
      <c r="K15" s="1053">
        <f t="shared" si="12"/>
        <v>0</v>
      </c>
      <c r="L15" s="898">
        <f t="shared" si="13"/>
        <v>0</v>
      </c>
      <c r="M15" s="899">
        <f t="shared" si="0"/>
        <v>0</v>
      </c>
      <c r="N15" s="902">
        <v>1</v>
      </c>
      <c r="O15" s="903">
        <v>3.1510016182548006E-2</v>
      </c>
      <c r="P15" s="904">
        <f t="shared" si="14"/>
        <v>0</v>
      </c>
      <c r="Q15" s="905">
        <f t="shared" si="14"/>
        <v>0</v>
      </c>
      <c r="R15" s="906">
        <f t="shared" si="1"/>
        <v>0</v>
      </c>
      <c r="S15" s="907">
        <f t="shared" si="2"/>
        <v>0</v>
      </c>
      <c r="T15" s="908">
        <v>0</v>
      </c>
      <c r="U15" s="909">
        <f>'37部門取引基本表'!BM11</f>
        <v>3.4341377919356326E-2</v>
      </c>
      <c r="V15" s="910">
        <f t="shared" si="15"/>
        <v>0</v>
      </c>
      <c r="W15" s="942"/>
      <c r="X15" s="912"/>
      <c r="Y15" s="910">
        <f>IF('37部門取引基本表'!AQ11&lt;0,0,'37部門取引基本表'!AQ11)</f>
        <v>31269.001361919418</v>
      </c>
      <c r="Z15" s="913">
        <f t="shared" si="16"/>
        <v>1.6923690143696653E-2</v>
      </c>
      <c r="AA15" s="914">
        <f t="shared" si="17"/>
        <v>0</v>
      </c>
      <c r="AB15" s="915">
        <f t="shared" si="3"/>
        <v>3.1510016182548006E-2</v>
      </c>
      <c r="AC15" s="908">
        <f t="shared" si="18"/>
        <v>0</v>
      </c>
      <c r="AD15" s="916">
        <v>0</v>
      </c>
      <c r="AE15" s="917">
        <f t="shared" si="19"/>
        <v>3.4341377919356326E-2</v>
      </c>
      <c r="AF15" s="918">
        <f t="shared" si="20"/>
        <v>0</v>
      </c>
      <c r="AG15" s="942"/>
      <c r="AH15" s="912"/>
      <c r="AI15" s="919">
        <f t="shared" si="21"/>
        <v>1.6923690143696653E-2</v>
      </c>
      <c r="AJ15" s="920">
        <f t="shared" si="22"/>
        <v>0</v>
      </c>
      <c r="AK15" s="921">
        <f t="shared" si="23"/>
        <v>3.1510016182548006E-2</v>
      </c>
      <c r="AL15" s="922">
        <f t="shared" si="24"/>
        <v>0</v>
      </c>
      <c r="AM15" s="923">
        <v>0</v>
      </c>
      <c r="AN15" s="917">
        <f t="shared" si="25"/>
        <v>0</v>
      </c>
      <c r="AO15" s="924">
        <f t="shared" si="26"/>
        <v>0</v>
      </c>
      <c r="AP15" s="925">
        <f t="shared" si="4"/>
        <v>0</v>
      </c>
      <c r="AQ15" s="926">
        <f t="shared" si="27"/>
        <v>0</v>
      </c>
      <c r="AR15" s="927"/>
      <c r="AS15" s="927"/>
      <c r="AT15" s="935" t="s">
        <v>107</v>
      </c>
      <c r="AU15" s="936" t="s">
        <v>23</v>
      </c>
      <c r="AV15" s="937">
        <f t="shared" si="5"/>
        <v>0</v>
      </c>
      <c r="AW15" s="938">
        <f t="shared" si="6"/>
        <v>0</v>
      </c>
      <c r="AX15" s="939">
        <f t="shared" si="7"/>
        <v>0</v>
      </c>
      <c r="AY15" s="940">
        <f t="shared" si="8"/>
        <v>0</v>
      </c>
      <c r="AZ15" s="941">
        <f>AQ15*'37部門取引基本表'!BG11</f>
        <v>0</v>
      </c>
      <c r="BA15" s="941">
        <f>AQ15*'37部門取引基本表'!BH11</f>
        <v>0</v>
      </c>
      <c r="BB15" s="941">
        <f>AQ15*'37部門取引基本表'!BI11</f>
        <v>0</v>
      </c>
      <c r="BC15" s="941">
        <f>AQ15*'37部門取引基本表'!BJ11</f>
        <v>0</v>
      </c>
      <c r="BD15" s="941">
        <f>市税収効果!S13</f>
        <v>0</v>
      </c>
      <c r="BE15" s="291"/>
      <c r="BF15" s="291"/>
      <c r="BG15" s="20"/>
      <c r="BL15" s="20"/>
      <c r="BM15" s="20"/>
      <c r="BN15" s="20"/>
      <c r="BO15" s="20"/>
      <c r="BP15" s="20"/>
      <c r="BQ15" s="20"/>
      <c r="BR15" s="20"/>
      <c r="BS15" s="20"/>
      <c r="BT15" s="20"/>
      <c r="BU15" s="210" t="s">
        <v>175</v>
      </c>
      <c r="BV15" s="222"/>
      <c r="BW15" s="213">
        <f>BA8</f>
        <v>0</v>
      </c>
      <c r="BX15" s="213">
        <f>BA8</f>
        <v>0</v>
      </c>
      <c r="BY15" s="20" t="s">
        <v>249</v>
      </c>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row>
    <row r="16" spans="1:241" ht="15.95" customHeight="1">
      <c r="A16" s="690"/>
      <c r="B16" s="896" t="s">
        <v>108</v>
      </c>
      <c r="C16" s="897" t="s">
        <v>109</v>
      </c>
      <c r="D16" s="898">
        <f>買物ﾌﾘﾜｹ計算ｼｰﾄ!U11</f>
        <v>0</v>
      </c>
      <c r="E16" s="899">
        <f>買物ﾌﾘﾜｹ計算ｼｰﾄ!V11</f>
        <v>0</v>
      </c>
      <c r="F16" s="900">
        <v>0.18202198670756728</v>
      </c>
      <c r="G16" s="1047">
        <f t="shared" si="9"/>
        <v>0</v>
      </c>
      <c r="H16" s="1047">
        <f t="shared" si="10"/>
        <v>0</v>
      </c>
      <c r="I16" s="901">
        <v>3.0404336512004349E-2</v>
      </c>
      <c r="J16" s="1047">
        <f t="shared" si="11"/>
        <v>0</v>
      </c>
      <c r="K16" s="1053">
        <f t="shared" si="12"/>
        <v>0</v>
      </c>
      <c r="L16" s="898">
        <f t="shared" si="13"/>
        <v>0</v>
      </c>
      <c r="M16" s="899">
        <f t="shared" si="0"/>
        <v>0</v>
      </c>
      <c r="N16" s="902">
        <v>1</v>
      </c>
      <c r="O16" s="903">
        <v>0.25473437802877519</v>
      </c>
      <c r="P16" s="904">
        <f t="shared" si="14"/>
        <v>0</v>
      </c>
      <c r="Q16" s="905">
        <f t="shared" si="14"/>
        <v>0</v>
      </c>
      <c r="R16" s="906">
        <f t="shared" si="1"/>
        <v>0</v>
      </c>
      <c r="S16" s="907">
        <f t="shared" si="2"/>
        <v>0</v>
      </c>
      <c r="T16" s="908">
        <v>0</v>
      </c>
      <c r="U16" s="909">
        <f>'37部門取引基本表'!BM12</f>
        <v>0.20562043894358509</v>
      </c>
      <c r="V16" s="910">
        <f t="shared" si="15"/>
        <v>0</v>
      </c>
      <c r="W16" s="942"/>
      <c r="X16" s="912"/>
      <c r="Y16" s="910">
        <f>IF('37部門取引基本表'!AQ12&lt;0,0,'37部門取引基本表'!AQ12)</f>
        <v>5513.783895495244</v>
      </c>
      <c r="Z16" s="913">
        <f t="shared" si="16"/>
        <v>2.9842197096932883E-3</v>
      </c>
      <c r="AA16" s="914">
        <f t="shared" si="17"/>
        <v>0</v>
      </c>
      <c r="AB16" s="915">
        <f t="shared" si="3"/>
        <v>0.25473437802877519</v>
      </c>
      <c r="AC16" s="908">
        <f t="shared" si="18"/>
        <v>0</v>
      </c>
      <c r="AD16" s="916">
        <v>0</v>
      </c>
      <c r="AE16" s="917">
        <f t="shared" si="19"/>
        <v>0.20562043894358509</v>
      </c>
      <c r="AF16" s="918">
        <f t="shared" si="20"/>
        <v>0</v>
      </c>
      <c r="AG16" s="942"/>
      <c r="AH16" s="912"/>
      <c r="AI16" s="919">
        <f t="shared" si="21"/>
        <v>2.9842197096932883E-3</v>
      </c>
      <c r="AJ16" s="920">
        <f t="shared" si="22"/>
        <v>0</v>
      </c>
      <c r="AK16" s="921">
        <f t="shared" si="23"/>
        <v>0.25473437802877519</v>
      </c>
      <c r="AL16" s="922">
        <f t="shared" si="24"/>
        <v>0</v>
      </c>
      <c r="AM16" s="923">
        <v>0</v>
      </c>
      <c r="AN16" s="917">
        <f t="shared" si="25"/>
        <v>0</v>
      </c>
      <c r="AO16" s="924">
        <f t="shared" si="26"/>
        <v>0</v>
      </c>
      <c r="AP16" s="925">
        <f t="shared" si="4"/>
        <v>0</v>
      </c>
      <c r="AQ16" s="926">
        <f t="shared" si="27"/>
        <v>0</v>
      </c>
      <c r="AR16" s="927"/>
      <c r="AS16" s="927"/>
      <c r="AT16" s="935" t="s">
        <v>108</v>
      </c>
      <c r="AU16" s="936" t="s">
        <v>109</v>
      </c>
      <c r="AV16" s="937">
        <f t="shared" si="5"/>
        <v>0</v>
      </c>
      <c r="AW16" s="938">
        <f t="shared" si="6"/>
        <v>0</v>
      </c>
      <c r="AX16" s="939">
        <f t="shared" si="7"/>
        <v>0</v>
      </c>
      <c r="AY16" s="940">
        <f t="shared" si="8"/>
        <v>0</v>
      </c>
      <c r="AZ16" s="941">
        <f>AQ16*'37部門取引基本表'!BG12</f>
        <v>0</v>
      </c>
      <c r="BA16" s="941">
        <f>AQ16*'37部門取引基本表'!BH12</f>
        <v>0</v>
      </c>
      <c r="BB16" s="941">
        <f>AQ16*'37部門取引基本表'!BI12</f>
        <v>0</v>
      </c>
      <c r="BC16" s="941">
        <f>AQ16*'37部門取引基本表'!BJ12</f>
        <v>0</v>
      </c>
      <c r="BD16" s="941">
        <f>市税収効果!S14</f>
        <v>0</v>
      </c>
      <c r="BE16" s="291"/>
      <c r="BF16" s="291"/>
      <c r="BG16" s="20"/>
      <c r="BL16" s="20"/>
      <c r="BM16" s="20"/>
      <c r="BN16" s="20"/>
      <c r="BO16" s="20"/>
      <c r="BP16" s="20"/>
      <c r="BQ16" s="20"/>
      <c r="BR16" s="20"/>
      <c r="BS16" s="20"/>
      <c r="BT16" s="20"/>
      <c r="BU16" s="210" t="s">
        <v>171</v>
      </c>
      <c r="BV16" s="222"/>
      <c r="BW16" s="213">
        <f>BB8</f>
        <v>0</v>
      </c>
      <c r="BX16" s="213">
        <f>BB8</f>
        <v>0</v>
      </c>
      <c r="BY16" s="20" t="s">
        <v>249</v>
      </c>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row>
    <row r="17" spans="1:241" ht="15.95" customHeight="1">
      <c r="A17" s="690"/>
      <c r="B17" s="896" t="s">
        <v>110</v>
      </c>
      <c r="C17" s="897" t="s">
        <v>24</v>
      </c>
      <c r="D17" s="898">
        <f>買物ﾌﾘﾜｹ計算ｼｰﾄ!U12</f>
        <v>0</v>
      </c>
      <c r="E17" s="899">
        <f>買物ﾌﾘﾜｹ計算ｼｰﾄ!V12</f>
        <v>0</v>
      </c>
      <c r="F17" s="900">
        <v>0.17440420627094513</v>
      </c>
      <c r="G17" s="1047">
        <f t="shared" si="9"/>
        <v>0</v>
      </c>
      <c r="H17" s="1047">
        <f t="shared" si="10"/>
        <v>0</v>
      </c>
      <c r="I17" s="901">
        <v>5.2555253025537728E-2</v>
      </c>
      <c r="J17" s="1047">
        <f t="shared" si="11"/>
        <v>0</v>
      </c>
      <c r="K17" s="1053">
        <f t="shared" si="12"/>
        <v>0</v>
      </c>
      <c r="L17" s="898">
        <f t="shared" si="13"/>
        <v>0</v>
      </c>
      <c r="M17" s="899">
        <f t="shared" si="0"/>
        <v>0</v>
      </c>
      <c r="N17" s="902">
        <v>1</v>
      </c>
      <c r="O17" s="903">
        <v>0.19417252691516163</v>
      </c>
      <c r="P17" s="904">
        <f t="shared" si="14"/>
        <v>0</v>
      </c>
      <c r="Q17" s="905">
        <f t="shared" si="14"/>
        <v>0</v>
      </c>
      <c r="R17" s="906">
        <f t="shared" si="1"/>
        <v>0</v>
      </c>
      <c r="S17" s="907">
        <f t="shared" si="2"/>
        <v>0</v>
      </c>
      <c r="T17" s="908">
        <v>0</v>
      </c>
      <c r="U17" s="909">
        <f>'37部門取引基本表'!BM13</f>
        <v>0.23386355088044711</v>
      </c>
      <c r="V17" s="910">
        <f t="shared" si="15"/>
        <v>0</v>
      </c>
      <c r="W17" s="942"/>
      <c r="X17" s="912"/>
      <c r="Y17" s="910">
        <f>IF('37部門取引基本表'!AQ13&lt;0,0,'37部門取引基本表'!AQ13)</f>
        <v>832.55086947397876</v>
      </c>
      <c r="Z17" s="913">
        <f t="shared" si="16"/>
        <v>4.506006693581839E-4</v>
      </c>
      <c r="AA17" s="914">
        <f t="shared" si="17"/>
        <v>0</v>
      </c>
      <c r="AB17" s="915">
        <f t="shared" si="3"/>
        <v>0.19417252691516163</v>
      </c>
      <c r="AC17" s="908">
        <f t="shared" si="18"/>
        <v>0</v>
      </c>
      <c r="AD17" s="916">
        <v>0</v>
      </c>
      <c r="AE17" s="917">
        <f t="shared" si="19"/>
        <v>0.23386355088044711</v>
      </c>
      <c r="AF17" s="918">
        <f t="shared" si="20"/>
        <v>0</v>
      </c>
      <c r="AG17" s="942"/>
      <c r="AH17" s="912"/>
      <c r="AI17" s="919">
        <f t="shared" si="21"/>
        <v>4.506006693581839E-4</v>
      </c>
      <c r="AJ17" s="920">
        <f t="shared" si="22"/>
        <v>0</v>
      </c>
      <c r="AK17" s="921">
        <f t="shared" si="23"/>
        <v>0.19417252691516163</v>
      </c>
      <c r="AL17" s="922">
        <f t="shared" si="24"/>
        <v>0</v>
      </c>
      <c r="AM17" s="923">
        <v>0</v>
      </c>
      <c r="AN17" s="917">
        <f t="shared" si="25"/>
        <v>0</v>
      </c>
      <c r="AO17" s="924">
        <f t="shared" si="26"/>
        <v>0</v>
      </c>
      <c r="AP17" s="925">
        <f t="shared" si="4"/>
        <v>0</v>
      </c>
      <c r="AQ17" s="926">
        <f t="shared" si="27"/>
        <v>0</v>
      </c>
      <c r="AR17" s="927"/>
      <c r="AS17" s="927"/>
      <c r="AT17" s="935" t="s">
        <v>110</v>
      </c>
      <c r="AU17" s="936" t="s">
        <v>24</v>
      </c>
      <c r="AV17" s="937">
        <f t="shared" si="5"/>
        <v>0</v>
      </c>
      <c r="AW17" s="938">
        <f t="shared" si="6"/>
        <v>0</v>
      </c>
      <c r="AX17" s="939">
        <f t="shared" si="7"/>
        <v>0</v>
      </c>
      <c r="AY17" s="940">
        <f t="shared" si="8"/>
        <v>0</v>
      </c>
      <c r="AZ17" s="941">
        <f>AQ17*'37部門取引基本表'!BG13</f>
        <v>0</v>
      </c>
      <c r="BA17" s="941">
        <f>AQ17*'37部門取引基本表'!BH13</f>
        <v>0</v>
      </c>
      <c r="BB17" s="941">
        <f>AQ17*'37部門取引基本表'!BI13</f>
        <v>0</v>
      </c>
      <c r="BC17" s="941">
        <f>AQ17*'37部門取引基本表'!BJ13</f>
        <v>0</v>
      </c>
      <c r="BD17" s="941">
        <f>市税収効果!S15</f>
        <v>0</v>
      </c>
      <c r="BE17" s="291"/>
      <c r="BF17" s="291"/>
      <c r="BG17" s="20"/>
      <c r="BL17" s="20"/>
      <c r="BM17" s="20"/>
      <c r="BN17" s="20"/>
      <c r="BO17" s="20"/>
      <c r="BP17" s="20"/>
      <c r="BQ17" s="20"/>
      <c r="BR17" s="20"/>
      <c r="BS17" s="20"/>
      <c r="BT17" s="20"/>
      <c r="BU17" s="210" t="s">
        <v>172</v>
      </c>
      <c r="BV17" s="222"/>
      <c r="BW17" s="213">
        <f>BC8</f>
        <v>0</v>
      </c>
      <c r="BX17" s="213">
        <f>BC8</f>
        <v>0</v>
      </c>
      <c r="BY17" s="20" t="s">
        <v>249</v>
      </c>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row>
    <row r="18" spans="1:241" ht="15.95" customHeight="1">
      <c r="A18" s="690"/>
      <c r="B18" s="896" t="s">
        <v>111</v>
      </c>
      <c r="C18" s="897" t="s">
        <v>25</v>
      </c>
      <c r="D18" s="898">
        <f>買物ﾌﾘﾜｹ計算ｼｰﾄ!U13</f>
        <v>0</v>
      </c>
      <c r="E18" s="899">
        <f>買物ﾌﾘﾜｹ計算ｼｰﾄ!V13</f>
        <v>0</v>
      </c>
      <c r="F18" s="900">
        <v>5.915135091480242E-2</v>
      </c>
      <c r="G18" s="1047">
        <f t="shared" si="9"/>
        <v>0</v>
      </c>
      <c r="H18" s="1047">
        <f t="shared" si="10"/>
        <v>0</v>
      </c>
      <c r="I18" s="901">
        <v>2.707816710740028E-2</v>
      </c>
      <c r="J18" s="1047">
        <f t="shared" si="11"/>
        <v>0</v>
      </c>
      <c r="K18" s="1053">
        <f t="shared" si="12"/>
        <v>0</v>
      </c>
      <c r="L18" s="898">
        <f t="shared" si="13"/>
        <v>0</v>
      </c>
      <c r="M18" s="899">
        <f t="shared" si="0"/>
        <v>0</v>
      </c>
      <c r="N18" s="902">
        <v>1</v>
      </c>
      <c r="O18" s="903">
        <v>0.18341950343573954</v>
      </c>
      <c r="P18" s="904">
        <f t="shared" si="14"/>
        <v>0</v>
      </c>
      <c r="Q18" s="905">
        <f t="shared" si="14"/>
        <v>0</v>
      </c>
      <c r="R18" s="906">
        <f t="shared" si="1"/>
        <v>0</v>
      </c>
      <c r="S18" s="907">
        <f t="shared" si="2"/>
        <v>0</v>
      </c>
      <c r="T18" s="908">
        <v>0</v>
      </c>
      <c r="U18" s="909">
        <f>'37部門取引基本表'!BM14</f>
        <v>0.11378716850369004</v>
      </c>
      <c r="V18" s="910">
        <f t="shared" si="15"/>
        <v>0</v>
      </c>
      <c r="W18" s="942"/>
      <c r="X18" s="912"/>
      <c r="Y18" s="910">
        <f>IF('37部門取引基本表'!AQ14&lt;0,0,'37部門取引基本表'!AQ14)</f>
        <v>0</v>
      </c>
      <c r="Z18" s="913">
        <f t="shared" si="16"/>
        <v>0</v>
      </c>
      <c r="AA18" s="914">
        <f t="shared" si="17"/>
        <v>0</v>
      </c>
      <c r="AB18" s="915">
        <f t="shared" si="3"/>
        <v>0.18341950343573954</v>
      </c>
      <c r="AC18" s="908">
        <f t="shared" si="18"/>
        <v>0</v>
      </c>
      <c r="AD18" s="916">
        <v>0</v>
      </c>
      <c r="AE18" s="917">
        <f t="shared" si="19"/>
        <v>0.11378716850369004</v>
      </c>
      <c r="AF18" s="918">
        <f t="shared" si="20"/>
        <v>0</v>
      </c>
      <c r="AG18" s="942"/>
      <c r="AH18" s="912"/>
      <c r="AI18" s="919">
        <f t="shared" si="21"/>
        <v>0</v>
      </c>
      <c r="AJ18" s="920">
        <f t="shared" si="22"/>
        <v>0</v>
      </c>
      <c r="AK18" s="921">
        <f t="shared" si="23"/>
        <v>0.18341950343573954</v>
      </c>
      <c r="AL18" s="922">
        <f t="shared" si="24"/>
        <v>0</v>
      </c>
      <c r="AM18" s="923">
        <v>0</v>
      </c>
      <c r="AN18" s="917">
        <f t="shared" si="25"/>
        <v>0</v>
      </c>
      <c r="AO18" s="924">
        <f t="shared" si="26"/>
        <v>0</v>
      </c>
      <c r="AP18" s="925">
        <f t="shared" si="4"/>
        <v>0</v>
      </c>
      <c r="AQ18" s="926">
        <f t="shared" si="27"/>
        <v>0</v>
      </c>
      <c r="AR18" s="927"/>
      <c r="AS18" s="927"/>
      <c r="AT18" s="935" t="s">
        <v>111</v>
      </c>
      <c r="AU18" s="936" t="s">
        <v>25</v>
      </c>
      <c r="AV18" s="937">
        <f t="shared" si="5"/>
        <v>0</v>
      </c>
      <c r="AW18" s="938">
        <f t="shared" si="6"/>
        <v>0</v>
      </c>
      <c r="AX18" s="939">
        <f t="shared" si="7"/>
        <v>0</v>
      </c>
      <c r="AY18" s="940">
        <f t="shared" si="8"/>
        <v>0</v>
      </c>
      <c r="AZ18" s="941">
        <f>AQ18*'37部門取引基本表'!BG14</f>
        <v>0</v>
      </c>
      <c r="BA18" s="941">
        <f>AQ18*'37部門取引基本表'!BH14</f>
        <v>0</v>
      </c>
      <c r="BB18" s="941">
        <f>AQ18*'37部門取引基本表'!BI14</f>
        <v>0</v>
      </c>
      <c r="BC18" s="941">
        <f>AQ18*'37部門取引基本表'!BJ14</f>
        <v>0</v>
      </c>
      <c r="BD18" s="941">
        <f>市税収効果!S16</f>
        <v>0</v>
      </c>
      <c r="BE18" s="291"/>
      <c r="BF18" s="291"/>
      <c r="BG18" s="20"/>
      <c r="BL18" s="20"/>
      <c r="BM18" s="20"/>
      <c r="BN18" s="20"/>
      <c r="BO18" s="20"/>
      <c r="BP18" s="20"/>
      <c r="BQ18" s="20"/>
      <c r="BR18" s="20"/>
      <c r="BS18" s="20"/>
      <c r="BT18" s="20"/>
      <c r="BU18" s="20"/>
      <c r="BV18" s="19"/>
      <c r="BW18" s="223"/>
      <c r="BX18" s="223"/>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row>
    <row r="19" spans="1:241" ht="15.95" customHeight="1">
      <c r="A19" s="690"/>
      <c r="B19" s="896" t="s">
        <v>112</v>
      </c>
      <c r="C19" s="897" t="s">
        <v>26</v>
      </c>
      <c r="D19" s="898">
        <f>買物ﾌﾘﾜｹ計算ｼｰﾄ!U14</f>
        <v>0</v>
      </c>
      <c r="E19" s="899">
        <f>買物ﾌﾘﾜｹ計算ｼｰﾄ!V14</f>
        <v>0</v>
      </c>
      <c r="F19" s="900">
        <v>0.10162141323543349</v>
      </c>
      <c r="G19" s="1047">
        <f t="shared" si="9"/>
        <v>0</v>
      </c>
      <c r="H19" s="1047">
        <f t="shared" si="10"/>
        <v>0</v>
      </c>
      <c r="I19" s="901">
        <v>2.9411655995861995E-2</v>
      </c>
      <c r="J19" s="1047">
        <f t="shared" si="11"/>
        <v>0</v>
      </c>
      <c r="K19" s="1053">
        <f t="shared" si="12"/>
        <v>0</v>
      </c>
      <c r="L19" s="898">
        <f t="shared" si="13"/>
        <v>0</v>
      </c>
      <c r="M19" s="899">
        <f t="shared" si="0"/>
        <v>0</v>
      </c>
      <c r="N19" s="902">
        <v>1</v>
      </c>
      <c r="O19" s="903">
        <v>4.0655068848637566E-2</v>
      </c>
      <c r="P19" s="904">
        <f t="shared" si="14"/>
        <v>0</v>
      </c>
      <c r="Q19" s="905">
        <f t="shared" si="14"/>
        <v>0</v>
      </c>
      <c r="R19" s="906">
        <f t="shared" si="1"/>
        <v>0</v>
      </c>
      <c r="S19" s="907">
        <f t="shared" si="2"/>
        <v>0</v>
      </c>
      <c r="T19" s="908">
        <v>0</v>
      </c>
      <c r="U19" s="909">
        <f>'37部門取引基本表'!BM15</f>
        <v>0.14220272273673998</v>
      </c>
      <c r="V19" s="910">
        <f t="shared" si="15"/>
        <v>0</v>
      </c>
      <c r="W19" s="942"/>
      <c r="X19" s="912"/>
      <c r="Y19" s="910">
        <f>IF('37部門取引基本表'!AQ15&lt;0,0,'37部門取引基本表'!AQ15)</f>
        <v>1038.471479434807</v>
      </c>
      <c r="Z19" s="913">
        <f t="shared" si="16"/>
        <v>5.6205087388637074E-4</v>
      </c>
      <c r="AA19" s="914">
        <f t="shared" si="17"/>
        <v>0</v>
      </c>
      <c r="AB19" s="915">
        <f t="shared" si="3"/>
        <v>4.0655068848637566E-2</v>
      </c>
      <c r="AC19" s="908">
        <f t="shared" si="18"/>
        <v>0</v>
      </c>
      <c r="AD19" s="916">
        <v>0</v>
      </c>
      <c r="AE19" s="917">
        <f t="shared" si="19"/>
        <v>0.14220272273673998</v>
      </c>
      <c r="AF19" s="918">
        <f t="shared" si="20"/>
        <v>0</v>
      </c>
      <c r="AG19" s="942"/>
      <c r="AH19" s="912"/>
      <c r="AI19" s="919">
        <f t="shared" si="21"/>
        <v>5.6205087388637074E-4</v>
      </c>
      <c r="AJ19" s="920">
        <f t="shared" si="22"/>
        <v>0</v>
      </c>
      <c r="AK19" s="921">
        <f t="shared" si="23"/>
        <v>4.0655068848637566E-2</v>
      </c>
      <c r="AL19" s="922">
        <f t="shared" si="24"/>
        <v>0</v>
      </c>
      <c r="AM19" s="923">
        <v>0</v>
      </c>
      <c r="AN19" s="917">
        <f t="shared" si="25"/>
        <v>0</v>
      </c>
      <c r="AO19" s="924">
        <f t="shared" si="26"/>
        <v>0</v>
      </c>
      <c r="AP19" s="925">
        <f t="shared" si="4"/>
        <v>0</v>
      </c>
      <c r="AQ19" s="926">
        <f t="shared" si="27"/>
        <v>0</v>
      </c>
      <c r="AR19" s="927"/>
      <c r="AS19" s="927"/>
      <c r="AT19" s="935" t="s">
        <v>112</v>
      </c>
      <c r="AU19" s="936" t="s">
        <v>26</v>
      </c>
      <c r="AV19" s="937">
        <f t="shared" si="5"/>
        <v>0</v>
      </c>
      <c r="AW19" s="938">
        <f t="shared" si="6"/>
        <v>0</v>
      </c>
      <c r="AX19" s="939">
        <f t="shared" si="7"/>
        <v>0</v>
      </c>
      <c r="AY19" s="940">
        <f t="shared" si="8"/>
        <v>0</v>
      </c>
      <c r="AZ19" s="941">
        <f>AQ19*'37部門取引基本表'!BG15</f>
        <v>0</v>
      </c>
      <c r="BA19" s="941">
        <f>AQ19*'37部門取引基本表'!BH15</f>
        <v>0</v>
      </c>
      <c r="BB19" s="941">
        <f>AQ19*'37部門取引基本表'!BI15</f>
        <v>0</v>
      </c>
      <c r="BC19" s="941">
        <f>AQ19*'37部門取引基本表'!BJ15</f>
        <v>0</v>
      </c>
      <c r="BD19" s="941">
        <f>市税収効果!S17</f>
        <v>0</v>
      </c>
      <c r="BE19" s="291"/>
      <c r="BF19" s="291"/>
      <c r="BG19" s="20"/>
      <c r="BL19" s="20"/>
      <c r="BM19" s="20"/>
      <c r="BN19" s="20"/>
      <c r="BO19" s="20"/>
      <c r="BP19" s="20"/>
      <c r="BQ19" s="20"/>
      <c r="BR19" s="20"/>
      <c r="BS19" s="20"/>
      <c r="BT19" s="20"/>
      <c r="BU19" s="20"/>
      <c r="BV19" s="19"/>
      <c r="BW19" s="223"/>
      <c r="BX19" s="223"/>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row>
    <row r="20" spans="1:241" ht="15.95" customHeight="1">
      <c r="A20" s="690"/>
      <c r="B20" s="896" t="s">
        <v>113</v>
      </c>
      <c r="C20" s="897" t="s">
        <v>27</v>
      </c>
      <c r="D20" s="898">
        <f>買物ﾌﾘﾜｹ計算ｼｰﾄ!U15</f>
        <v>0</v>
      </c>
      <c r="E20" s="899">
        <f>買物ﾌﾘﾜｹ計算ｼｰﾄ!V15</f>
        <v>0</v>
      </c>
      <c r="F20" s="900">
        <v>0.13281570784749258</v>
      </c>
      <c r="G20" s="1047">
        <f t="shared" si="9"/>
        <v>0</v>
      </c>
      <c r="H20" s="1047">
        <f t="shared" si="10"/>
        <v>0</v>
      </c>
      <c r="I20" s="901">
        <v>4.3831298767209842E-2</v>
      </c>
      <c r="J20" s="1047">
        <f t="shared" si="11"/>
        <v>0</v>
      </c>
      <c r="K20" s="1053">
        <f t="shared" si="12"/>
        <v>0</v>
      </c>
      <c r="L20" s="898">
        <f t="shared" si="13"/>
        <v>0</v>
      </c>
      <c r="M20" s="899">
        <f t="shared" si="0"/>
        <v>0</v>
      </c>
      <c r="N20" s="902">
        <v>1</v>
      </c>
      <c r="O20" s="903">
        <v>0.27356161185646111</v>
      </c>
      <c r="P20" s="904">
        <f t="shared" si="14"/>
        <v>0</v>
      </c>
      <c r="Q20" s="905">
        <f t="shared" si="14"/>
        <v>0</v>
      </c>
      <c r="R20" s="906">
        <f t="shared" si="1"/>
        <v>0</v>
      </c>
      <c r="S20" s="907">
        <f t="shared" si="2"/>
        <v>0</v>
      </c>
      <c r="T20" s="908">
        <v>0</v>
      </c>
      <c r="U20" s="909">
        <f>'37部門取引基本表'!BM16</f>
        <v>0.33763188434014074</v>
      </c>
      <c r="V20" s="910">
        <f t="shared" si="15"/>
        <v>0</v>
      </c>
      <c r="W20" s="942"/>
      <c r="X20" s="912"/>
      <c r="Y20" s="910">
        <f>IF('37部門取引基本表'!AQ16&lt;0,0,'37部門取引基本表'!AQ16)</f>
        <v>1717.6634072467825</v>
      </c>
      <c r="Z20" s="913">
        <f t="shared" si="16"/>
        <v>9.2964923756127269E-4</v>
      </c>
      <c r="AA20" s="914">
        <f t="shared" si="17"/>
        <v>0</v>
      </c>
      <c r="AB20" s="915">
        <f t="shared" si="3"/>
        <v>0.27356161185646111</v>
      </c>
      <c r="AC20" s="908">
        <f t="shared" si="18"/>
        <v>0</v>
      </c>
      <c r="AD20" s="916">
        <v>0</v>
      </c>
      <c r="AE20" s="917">
        <f t="shared" si="19"/>
        <v>0.33763188434014074</v>
      </c>
      <c r="AF20" s="918">
        <f t="shared" si="20"/>
        <v>0</v>
      </c>
      <c r="AG20" s="942"/>
      <c r="AH20" s="912"/>
      <c r="AI20" s="919">
        <f t="shared" si="21"/>
        <v>9.2964923756127269E-4</v>
      </c>
      <c r="AJ20" s="920">
        <f t="shared" si="22"/>
        <v>0</v>
      </c>
      <c r="AK20" s="921">
        <f t="shared" si="23"/>
        <v>0.27356161185646111</v>
      </c>
      <c r="AL20" s="922">
        <f t="shared" si="24"/>
        <v>0</v>
      </c>
      <c r="AM20" s="923">
        <v>0</v>
      </c>
      <c r="AN20" s="917">
        <f t="shared" si="25"/>
        <v>0</v>
      </c>
      <c r="AO20" s="924">
        <f t="shared" si="26"/>
        <v>0</v>
      </c>
      <c r="AP20" s="925">
        <f t="shared" si="4"/>
        <v>0</v>
      </c>
      <c r="AQ20" s="926">
        <f t="shared" si="27"/>
        <v>0</v>
      </c>
      <c r="AR20" s="927"/>
      <c r="AS20" s="927"/>
      <c r="AT20" s="935" t="s">
        <v>113</v>
      </c>
      <c r="AU20" s="936" t="s">
        <v>27</v>
      </c>
      <c r="AV20" s="937">
        <f t="shared" si="5"/>
        <v>0</v>
      </c>
      <c r="AW20" s="938">
        <f t="shared" si="6"/>
        <v>0</v>
      </c>
      <c r="AX20" s="939">
        <f t="shared" si="7"/>
        <v>0</v>
      </c>
      <c r="AY20" s="940">
        <f t="shared" si="8"/>
        <v>0</v>
      </c>
      <c r="AZ20" s="941">
        <f>AQ20*'37部門取引基本表'!BG16</f>
        <v>0</v>
      </c>
      <c r="BA20" s="941">
        <f>AQ20*'37部門取引基本表'!BH16</f>
        <v>0</v>
      </c>
      <c r="BB20" s="941">
        <f>AQ20*'37部門取引基本表'!BI16</f>
        <v>0</v>
      </c>
      <c r="BC20" s="941">
        <f>AQ20*'37部門取引基本表'!BJ16</f>
        <v>0</v>
      </c>
      <c r="BD20" s="941">
        <f>市税収効果!S18</f>
        <v>0</v>
      </c>
      <c r="BE20" s="291"/>
      <c r="BF20" s="291"/>
      <c r="BG20" s="20"/>
      <c r="BL20" s="20"/>
      <c r="BM20" s="20"/>
      <c r="BN20" s="20"/>
      <c r="BO20" s="20"/>
      <c r="BP20" s="20"/>
      <c r="BQ20" s="20"/>
      <c r="BR20" s="20"/>
      <c r="BS20" s="20"/>
      <c r="BT20" s="20"/>
      <c r="BU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row>
    <row r="21" spans="1:241" ht="15.95" customHeight="1">
      <c r="A21" s="690"/>
      <c r="B21" s="896" t="s">
        <v>114</v>
      </c>
      <c r="C21" s="897" t="s">
        <v>54</v>
      </c>
      <c r="D21" s="898">
        <f>買物ﾌﾘﾜｹ計算ｼｰﾄ!U16</f>
        <v>0</v>
      </c>
      <c r="E21" s="899">
        <f>買物ﾌﾘﾜｹ計算ｼｰﾄ!V16</f>
        <v>0</v>
      </c>
      <c r="F21" s="900">
        <v>0.1028494212078634</v>
      </c>
      <c r="G21" s="1047">
        <f t="shared" si="9"/>
        <v>0</v>
      </c>
      <c r="H21" s="1047">
        <f t="shared" si="10"/>
        <v>0</v>
      </c>
      <c r="I21" s="901">
        <v>1.3194883965273208E-2</v>
      </c>
      <c r="J21" s="1047">
        <f t="shared" si="11"/>
        <v>0</v>
      </c>
      <c r="K21" s="1053">
        <f t="shared" si="12"/>
        <v>0</v>
      </c>
      <c r="L21" s="898">
        <f t="shared" si="13"/>
        <v>0</v>
      </c>
      <c r="M21" s="899">
        <f t="shared" si="0"/>
        <v>0</v>
      </c>
      <c r="N21" s="902">
        <v>1</v>
      </c>
      <c r="O21" s="903">
        <v>2.1685965418647979E-2</v>
      </c>
      <c r="P21" s="904">
        <f t="shared" si="14"/>
        <v>0</v>
      </c>
      <c r="Q21" s="905">
        <f t="shared" si="14"/>
        <v>0</v>
      </c>
      <c r="R21" s="906">
        <f t="shared" si="1"/>
        <v>0</v>
      </c>
      <c r="S21" s="907">
        <f t="shared" si="2"/>
        <v>0</v>
      </c>
      <c r="T21" s="908">
        <v>0</v>
      </c>
      <c r="U21" s="909">
        <f>'37部門取引基本表'!BM17</f>
        <v>0.1839812836667529</v>
      </c>
      <c r="V21" s="910">
        <f t="shared" si="15"/>
        <v>0</v>
      </c>
      <c r="W21" s="942"/>
      <c r="X21" s="912"/>
      <c r="Y21" s="910">
        <f>IF('37部門取引基本表'!AQ17&lt;0,0,'37部門取引基本表'!AQ17)</f>
        <v>81.762595131505321</v>
      </c>
      <c r="Z21" s="913">
        <f t="shared" si="16"/>
        <v>4.4252287092074176E-5</v>
      </c>
      <c r="AA21" s="914">
        <f t="shared" si="17"/>
        <v>0</v>
      </c>
      <c r="AB21" s="915">
        <f t="shared" si="3"/>
        <v>2.1685965418647979E-2</v>
      </c>
      <c r="AC21" s="908">
        <f t="shared" si="18"/>
        <v>0</v>
      </c>
      <c r="AD21" s="916">
        <v>0</v>
      </c>
      <c r="AE21" s="917">
        <f t="shared" si="19"/>
        <v>0.1839812836667529</v>
      </c>
      <c r="AF21" s="918">
        <f t="shared" si="20"/>
        <v>0</v>
      </c>
      <c r="AG21" s="942"/>
      <c r="AH21" s="912"/>
      <c r="AI21" s="919">
        <f t="shared" si="21"/>
        <v>4.4252287092074176E-5</v>
      </c>
      <c r="AJ21" s="920">
        <f t="shared" si="22"/>
        <v>0</v>
      </c>
      <c r="AK21" s="921">
        <f t="shared" si="23"/>
        <v>2.1685965418647979E-2</v>
      </c>
      <c r="AL21" s="922">
        <f t="shared" si="24"/>
        <v>0</v>
      </c>
      <c r="AM21" s="923">
        <v>0</v>
      </c>
      <c r="AN21" s="917">
        <f t="shared" si="25"/>
        <v>0</v>
      </c>
      <c r="AO21" s="924">
        <f t="shared" si="26"/>
        <v>0</v>
      </c>
      <c r="AP21" s="925">
        <f t="shared" si="4"/>
        <v>0</v>
      </c>
      <c r="AQ21" s="926">
        <f t="shared" si="27"/>
        <v>0</v>
      </c>
      <c r="AR21" s="927"/>
      <c r="AS21" s="927"/>
      <c r="AT21" s="935" t="s">
        <v>114</v>
      </c>
      <c r="AU21" s="936" t="s">
        <v>54</v>
      </c>
      <c r="AV21" s="937">
        <f t="shared" si="5"/>
        <v>0</v>
      </c>
      <c r="AW21" s="938">
        <f t="shared" si="6"/>
        <v>0</v>
      </c>
      <c r="AX21" s="939">
        <f t="shared" si="7"/>
        <v>0</v>
      </c>
      <c r="AY21" s="940">
        <f t="shared" si="8"/>
        <v>0</v>
      </c>
      <c r="AZ21" s="941">
        <f>AQ21*'37部門取引基本表'!BG17</f>
        <v>0</v>
      </c>
      <c r="BA21" s="941">
        <f>AQ21*'37部門取引基本表'!BH17</f>
        <v>0</v>
      </c>
      <c r="BB21" s="941">
        <f>AQ21*'37部門取引基本表'!BI17</f>
        <v>0</v>
      </c>
      <c r="BC21" s="941">
        <f>AQ21*'37部門取引基本表'!BJ17</f>
        <v>0</v>
      </c>
      <c r="BD21" s="941">
        <f>市税収効果!S19</f>
        <v>0</v>
      </c>
      <c r="BE21" s="291"/>
      <c r="BF21" s="291"/>
      <c r="BG21" s="20"/>
      <c r="BL21" s="20"/>
      <c r="BM21" s="20"/>
      <c r="BN21" s="20"/>
      <c r="BO21" s="20"/>
      <c r="BP21" s="20"/>
      <c r="BQ21" s="20"/>
      <c r="BR21" s="20"/>
      <c r="BS21" s="20"/>
      <c r="BT21" s="20"/>
      <c r="BU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row>
    <row r="22" spans="1:241" ht="15.95" customHeight="1">
      <c r="A22" s="690"/>
      <c r="B22" s="896" t="s">
        <v>115</v>
      </c>
      <c r="C22" s="897" t="s">
        <v>85</v>
      </c>
      <c r="D22" s="898">
        <f>買物ﾌﾘﾜｹ計算ｼｰﾄ!U17</f>
        <v>0</v>
      </c>
      <c r="E22" s="899">
        <f>買物ﾌﾘﾜｹ計算ｼｰﾄ!V17</f>
        <v>0</v>
      </c>
      <c r="F22" s="900">
        <v>0.12245219012281004</v>
      </c>
      <c r="G22" s="1047">
        <f t="shared" si="9"/>
        <v>0</v>
      </c>
      <c r="H22" s="1047">
        <f t="shared" si="10"/>
        <v>0</v>
      </c>
      <c r="I22" s="901">
        <v>1.1635144444581075E-2</v>
      </c>
      <c r="J22" s="1047">
        <f t="shared" si="11"/>
        <v>0</v>
      </c>
      <c r="K22" s="1053">
        <f t="shared" si="12"/>
        <v>0</v>
      </c>
      <c r="L22" s="898">
        <f t="shared" si="13"/>
        <v>0</v>
      </c>
      <c r="M22" s="899">
        <f t="shared" si="0"/>
        <v>0</v>
      </c>
      <c r="N22" s="902">
        <v>1</v>
      </c>
      <c r="O22" s="903">
        <v>0.45890020949544286</v>
      </c>
      <c r="P22" s="904">
        <f t="shared" si="14"/>
        <v>0</v>
      </c>
      <c r="Q22" s="905">
        <f t="shared" si="14"/>
        <v>0</v>
      </c>
      <c r="R22" s="906">
        <f t="shared" si="1"/>
        <v>0</v>
      </c>
      <c r="S22" s="907">
        <f t="shared" si="2"/>
        <v>0</v>
      </c>
      <c r="T22" s="908">
        <v>0</v>
      </c>
      <c r="U22" s="909">
        <f>'37部門取引基本表'!BM18</f>
        <v>0.29850291591362188</v>
      </c>
      <c r="V22" s="910">
        <f t="shared" si="15"/>
        <v>0</v>
      </c>
      <c r="W22" s="942"/>
      <c r="X22" s="912"/>
      <c r="Y22" s="910">
        <f>IF('37部門取引基本表'!AQ18&lt;0,0,'37部門取引基本表'!AQ18)</f>
        <v>48.019301902630112</v>
      </c>
      <c r="Z22" s="913">
        <f t="shared" si="16"/>
        <v>2.5989438450900709E-5</v>
      </c>
      <c r="AA22" s="914">
        <f t="shared" si="17"/>
        <v>0</v>
      </c>
      <c r="AB22" s="915">
        <f t="shared" si="3"/>
        <v>0.45890020949544286</v>
      </c>
      <c r="AC22" s="908">
        <f t="shared" si="18"/>
        <v>0</v>
      </c>
      <c r="AD22" s="916">
        <v>0</v>
      </c>
      <c r="AE22" s="917">
        <f t="shared" si="19"/>
        <v>0.29850291591362188</v>
      </c>
      <c r="AF22" s="918">
        <f t="shared" si="20"/>
        <v>0</v>
      </c>
      <c r="AG22" s="942"/>
      <c r="AH22" s="912"/>
      <c r="AI22" s="919">
        <f t="shared" si="21"/>
        <v>2.5989438450900709E-5</v>
      </c>
      <c r="AJ22" s="920">
        <f t="shared" si="22"/>
        <v>0</v>
      </c>
      <c r="AK22" s="921">
        <f t="shared" si="23"/>
        <v>0.45890020949544286</v>
      </c>
      <c r="AL22" s="922">
        <f t="shared" si="24"/>
        <v>0</v>
      </c>
      <c r="AM22" s="923">
        <v>0</v>
      </c>
      <c r="AN22" s="917">
        <f t="shared" si="25"/>
        <v>0</v>
      </c>
      <c r="AO22" s="924">
        <f t="shared" si="26"/>
        <v>0</v>
      </c>
      <c r="AP22" s="925">
        <f t="shared" si="4"/>
        <v>0</v>
      </c>
      <c r="AQ22" s="926">
        <f t="shared" si="27"/>
        <v>0</v>
      </c>
      <c r="AR22" s="927"/>
      <c r="AS22" s="927"/>
      <c r="AT22" s="935" t="s">
        <v>115</v>
      </c>
      <c r="AU22" s="936" t="s">
        <v>85</v>
      </c>
      <c r="AV22" s="937">
        <f t="shared" si="5"/>
        <v>0</v>
      </c>
      <c r="AW22" s="938">
        <f t="shared" si="6"/>
        <v>0</v>
      </c>
      <c r="AX22" s="939">
        <f t="shared" si="7"/>
        <v>0</v>
      </c>
      <c r="AY22" s="940">
        <f t="shared" si="8"/>
        <v>0</v>
      </c>
      <c r="AZ22" s="941">
        <f>AQ22*'37部門取引基本表'!BG18</f>
        <v>0</v>
      </c>
      <c r="BA22" s="941">
        <f>AQ22*'37部門取引基本表'!BH18</f>
        <v>0</v>
      </c>
      <c r="BB22" s="941">
        <f>AQ22*'37部門取引基本表'!BI18</f>
        <v>0</v>
      </c>
      <c r="BC22" s="941">
        <f>AQ22*'37部門取引基本表'!BJ18</f>
        <v>0</v>
      </c>
      <c r="BD22" s="941">
        <f>市税収効果!S20</f>
        <v>0</v>
      </c>
      <c r="BE22" s="291"/>
      <c r="BF22" s="291"/>
      <c r="BG22" s="20"/>
      <c r="BL22" s="20"/>
      <c r="BM22" s="20"/>
      <c r="BN22" s="20"/>
      <c r="BO22" s="20"/>
      <c r="BP22" s="20"/>
      <c r="BQ22" s="20"/>
      <c r="BR22" s="20"/>
      <c r="BS22" s="20"/>
      <c r="BT22" s="20"/>
      <c r="BU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row>
    <row r="23" spans="1:241" ht="15.95" customHeight="1">
      <c r="A23" s="690"/>
      <c r="B23" s="896" t="s">
        <v>116</v>
      </c>
      <c r="C23" s="897" t="s">
        <v>57</v>
      </c>
      <c r="D23" s="898">
        <f>買物ﾌﾘﾜｹ計算ｼｰﾄ!U18</f>
        <v>0</v>
      </c>
      <c r="E23" s="899">
        <f>買物ﾌﾘﾜｹ計算ｼｰﾄ!V18</f>
        <v>0</v>
      </c>
      <c r="F23" s="900">
        <v>0.17571592604245978</v>
      </c>
      <c r="G23" s="1047">
        <f t="shared" si="9"/>
        <v>0</v>
      </c>
      <c r="H23" s="1047">
        <f t="shared" si="10"/>
        <v>0</v>
      </c>
      <c r="I23" s="901">
        <v>1.3860496878000344E-2</v>
      </c>
      <c r="J23" s="1047">
        <f t="shared" si="11"/>
        <v>0</v>
      </c>
      <c r="K23" s="1053">
        <f t="shared" si="12"/>
        <v>0</v>
      </c>
      <c r="L23" s="898">
        <f t="shared" si="13"/>
        <v>0</v>
      </c>
      <c r="M23" s="899">
        <f t="shared" si="0"/>
        <v>0</v>
      </c>
      <c r="N23" s="902">
        <v>1</v>
      </c>
      <c r="O23" s="903">
        <v>7.124016834099467E-3</v>
      </c>
      <c r="P23" s="904">
        <f t="shared" si="14"/>
        <v>0</v>
      </c>
      <c r="Q23" s="905">
        <f t="shared" si="14"/>
        <v>0</v>
      </c>
      <c r="R23" s="906">
        <f t="shared" si="1"/>
        <v>0</v>
      </c>
      <c r="S23" s="907">
        <f t="shared" si="2"/>
        <v>0</v>
      </c>
      <c r="T23" s="908">
        <v>0</v>
      </c>
      <c r="U23" s="909">
        <f>'37部門取引基本表'!BM19</f>
        <v>0.22425728567386588</v>
      </c>
      <c r="V23" s="910">
        <f t="shared" si="15"/>
        <v>0</v>
      </c>
      <c r="W23" s="942"/>
      <c r="X23" s="912"/>
      <c r="Y23" s="910">
        <f>IF('37部門取引基本表'!AQ19&lt;0,0,'37部門取引基本表'!AQ19)</f>
        <v>621.43898363178516</v>
      </c>
      <c r="Z23" s="913">
        <f t="shared" si="16"/>
        <v>3.3634079580827808E-4</v>
      </c>
      <c r="AA23" s="914">
        <f t="shared" si="17"/>
        <v>0</v>
      </c>
      <c r="AB23" s="915">
        <f t="shared" si="3"/>
        <v>7.124016834099467E-3</v>
      </c>
      <c r="AC23" s="908">
        <f t="shared" si="18"/>
        <v>0</v>
      </c>
      <c r="AD23" s="916">
        <v>0</v>
      </c>
      <c r="AE23" s="917">
        <f t="shared" si="19"/>
        <v>0.22425728567386588</v>
      </c>
      <c r="AF23" s="918">
        <f t="shared" si="20"/>
        <v>0</v>
      </c>
      <c r="AG23" s="942"/>
      <c r="AH23" s="912"/>
      <c r="AI23" s="919">
        <f t="shared" si="21"/>
        <v>3.3634079580827808E-4</v>
      </c>
      <c r="AJ23" s="920">
        <f t="shared" si="22"/>
        <v>0</v>
      </c>
      <c r="AK23" s="921">
        <f t="shared" si="23"/>
        <v>7.124016834099467E-3</v>
      </c>
      <c r="AL23" s="922">
        <f t="shared" si="24"/>
        <v>0</v>
      </c>
      <c r="AM23" s="923">
        <v>0</v>
      </c>
      <c r="AN23" s="917">
        <f t="shared" si="25"/>
        <v>0</v>
      </c>
      <c r="AO23" s="924">
        <f t="shared" si="26"/>
        <v>0</v>
      </c>
      <c r="AP23" s="925">
        <f t="shared" si="4"/>
        <v>0</v>
      </c>
      <c r="AQ23" s="926">
        <f t="shared" si="27"/>
        <v>0</v>
      </c>
      <c r="AR23" s="927"/>
      <c r="AS23" s="927"/>
      <c r="AT23" s="935" t="s">
        <v>116</v>
      </c>
      <c r="AU23" s="936" t="s">
        <v>57</v>
      </c>
      <c r="AV23" s="937">
        <f t="shared" si="5"/>
        <v>0</v>
      </c>
      <c r="AW23" s="938">
        <f t="shared" si="6"/>
        <v>0</v>
      </c>
      <c r="AX23" s="939">
        <f t="shared" si="7"/>
        <v>0</v>
      </c>
      <c r="AY23" s="940">
        <f t="shared" si="8"/>
        <v>0</v>
      </c>
      <c r="AZ23" s="941">
        <f>AQ23*'37部門取引基本表'!BG19</f>
        <v>0</v>
      </c>
      <c r="BA23" s="941">
        <f>AQ23*'37部門取引基本表'!BH19</f>
        <v>0</v>
      </c>
      <c r="BB23" s="941">
        <f>AQ23*'37部門取引基本表'!BI19</f>
        <v>0</v>
      </c>
      <c r="BC23" s="941">
        <f>AQ23*'37部門取引基本表'!BJ19</f>
        <v>0</v>
      </c>
      <c r="BD23" s="941">
        <f>市税収効果!S21</f>
        <v>0</v>
      </c>
      <c r="BE23" s="291"/>
      <c r="BF23" s="291"/>
      <c r="BG23" s="20"/>
      <c r="BL23" s="20"/>
      <c r="BM23" s="20"/>
      <c r="BN23" s="20"/>
      <c r="BO23" s="20"/>
      <c r="BP23" s="20"/>
      <c r="BQ23" s="20"/>
      <c r="BR23" s="20"/>
      <c r="BS23" s="20"/>
      <c r="BT23" s="20"/>
      <c r="BU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row>
    <row r="24" spans="1:241" ht="15.95" customHeight="1">
      <c r="A24" s="690"/>
      <c r="B24" s="896" t="s">
        <v>117</v>
      </c>
      <c r="C24" s="897" t="s">
        <v>39</v>
      </c>
      <c r="D24" s="898">
        <f>買物ﾌﾘﾜｹ計算ｼｰﾄ!U19</f>
        <v>0</v>
      </c>
      <c r="E24" s="899">
        <f>買物ﾌﾘﾜｹ計算ｼｰﾄ!V19</f>
        <v>0</v>
      </c>
      <c r="F24" s="900">
        <v>5.8936764006462181E-2</v>
      </c>
      <c r="G24" s="1047">
        <f t="shared" si="9"/>
        <v>0</v>
      </c>
      <c r="H24" s="1047">
        <f t="shared" si="10"/>
        <v>0</v>
      </c>
      <c r="I24" s="901">
        <v>9.511640978592693E-3</v>
      </c>
      <c r="J24" s="1047">
        <f t="shared" si="11"/>
        <v>0</v>
      </c>
      <c r="K24" s="1053">
        <f t="shared" si="12"/>
        <v>0</v>
      </c>
      <c r="L24" s="898">
        <f t="shared" si="13"/>
        <v>0</v>
      </c>
      <c r="M24" s="899">
        <f t="shared" si="0"/>
        <v>0</v>
      </c>
      <c r="N24" s="902">
        <v>1</v>
      </c>
      <c r="O24" s="903">
        <v>0.19291489849071186</v>
      </c>
      <c r="P24" s="904">
        <f t="shared" si="14"/>
        <v>0</v>
      </c>
      <c r="Q24" s="905">
        <f t="shared" si="14"/>
        <v>0</v>
      </c>
      <c r="R24" s="906">
        <f t="shared" si="1"/>
        <v>0</v>
      </c>
      <c r="S24" s="907">
        <f t="shared" si="2"/>
        <v>0</v>
      </c>
      <c r="T24" s="908">
        <v>0</v>
      </c>
      <c r="U24" s="909">
        <f>'37部門取引基本表'!BM20</f>
        <v>0.22137479794214066</v>
      </c>
      <c r="V24" s="910">
        <f t="shared" si="15"/>
        <v>0</v>
      </c>
      <c r="W24" s="942"/>
      <c r="X24" s="912"/>
      <c r="Y24" s="910">
        <f>IF('37部門取引基本表'!AQ20&lt;0,0,'37部門取引基本表'!AQ20)</f>
        <v>962.98167599328485</v>
      </c>
      <c r="Z24" s="913">
        <f t="shared" si="16"/>
        <v>5.2119360352887367E-4</v>
      </c>
      <c r="AA24" s="914">
        <f t="shared" si="17"/>
        <v>0</v>
      </c>
      <c r="AB24" s="915">
        <f t="shared" si="3"/>
        <v>0.19291489849071186</v>
      </c>
      <c r="AC24" s="908">
        <f t="shared" si="18"/>
        <v>0</v>
      </c>
      <c r="AD24" s="916">
        <v>0</v>
      </c>
      <c r="AE24" s="917">
        <f t="shared" si="19"/>
        <v>0.22137479794214066</v>
      </c>
      <c r="AF24" s="918">
        <f t="shared" si="20"/>
        <v>0</v>
      </c>
      <c r="AG24" s="942"/>
      <c r="AH24" s="912"/>
      <c r="AI24" s="919">
        <f t="shared" si="21"/>
        <v>5.2119360352887367E-4</v>
      </c>
      <c r="AJ24" s="920">
        <f t="shared" si="22"/>
        <v>0</v>
      </c>
      <c r="AK24" s="921">
        <f t="shared" si="23"/>
        <v>0.19291489849071186</v>
      </c>
      <c r="AL24" s="922">
        <f t="shared" si="24"/>
        <v>0</v>
      </c>
      <c r="AM24" s="923">
        <v>0</v>
      </c>
      <c r="AN24" s="917">
        <f t="shared" si="25"/>
        <v>0</v>
      </c>
      <c r="AO24" s="924">
        <f t="shared" si="26"/>
        <v>0</v>
      </c>
      <c r="AP24" s="925">
        <f t="shared" si="4"/>
        <v>0</v>
      </c>
      <c r="AQ24" s="926">
        <f t="shared" si="27"/>
        <v>0</v>
      </c>
      <c r="AR24" s="927"/>
      <c r="AS24" s="927"/>
      <c r="AT24" s="935" t="s">
        <v>117</v>
      </c>
      <c r="AU24" s="936" t="s">
        <v>39</v>
      </c>
      <c r="AV24" s="937">
        <f t="shared" si="5"/>
        <v>0</v>
      </c>
      <c r="AW24" s="938">
        <f t="shared" si="6"/>
        <v>0</v>
      </c>
      <c r="AX24" s="939">
        <f t="shared" si="7"/>
        <v>0</v>
      </c>
      <c r="AY24" s="940">
        <f t="shared" si="8"/>
        <v>0</v>
      </c>
      <c r="AZ24" s="941">
        <f>AQ24*'37部門取引基本表'!BG20</f>
        <v>0</v>
      </c>
      <c r="BA24" s="941">
        <f>AQ24*'37部門取引基本表'!BH20</f>
        <v>0</v>
      </c>
      <c r="BB24" s="941">
        <f>AQ24*'37部門取引基本表'!BI20</f>
        <v>0</v>
      </c>
      <c r="BC24" s="941">
        <f>AQ24*'37部門取引基本表'!BJ20</f>
        <v>0</v>
      </c>
      <c r="BD24" s="941">
        <f>市税収効果!S22</f>
        <v>0</v>
      </c>
      <c r="BE24" s="291"/>
      <c r="BF24" s="291"/>
      <c r="BG24" s="20"/>
      <c r="BL24" s="20"/>
      <c r="BM24" s="20"/>
      <c r="BN24" s="20"/>
      <c r="BO24" s="20"/>
      <c r="BP24" s="20"/>
      <c r="BQ24" s="20"/>
      <c r="BR24" s="20"/>
      <c r="BS24" s="20"/>
      <c r="BT24" s="20"/>
      <c r="BU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c r="CW24" s="20"/>
      <c r="CX24" s="20"/>
      <c r="CY24" s="20"/>
      <c r="CZ24" s="20"/>
      <c r="DA24" s="20"/>
      <c r="DB24" s="20"/>
      <c r="DC24" s="20"/>
      <c r="DD24" s="20"/>
      <c r="DE24" s="20"/>
      <c r="DF24" s="20"/>
      <c r="DG24" s="20"/>
      <c r="DH24" s="20"/>
      <c r="DI24" s="20"/>
      <c r="DJ24" s="20"/>
      <c r="DK24" s="20"/>
      <c r="DL24" s="20"/>
      <c r="DM24" s="20"/>
      <c r="DN24" s="20"/>
      <c r="DO24" s="20"/>
      <c r="DP24" s="20"/>
      <c r="DQ24" s="20"/>
      <c r="DR24" s="20"/>
      <c r="DS24" s="20"/>
      <c r="DT24" s="20"/>
      <c r="DU24" s="20"/>
      <c r="DV24" s="20"/>
      <c r="DW24" s="20"/>
      <c r="DX24" s="20"/>
      <c r="DY24" s="20"/>
      <c r="DZ24" s="20"/>
      <c r="EA24" s="20"/>
      <c r="EB24" s="20"/>
      <c r="EC24" s="20"/>
      <c r="ED24" s="20"/>
      <c r="EE24" s="20"/>
      <c r="EF24" s="20"/>
      <c r="EG24" s="20"/>
      <c r="EH24" s="20"/>
      <c r="EI24" s="20"/>
      <c r="EJ24" s="20"/>
      <c r="EK24" s="20"/>
      <c r="EL24" s="20"/>
      <c r="EM24" s="20"/>
      <c r="EN24" s="20"/>
      <c r="EO24" s="20"/>
      <c r="EP24" s="20"/>
      <c r="EQ24" s="20"/>
      <c r="ER24" s="20"/>
      <c r="ES24" s="20"/>
      <c r="ET24" s="20"/>
      <c r="EU24" s="20"/>
      <c r="EV24" s="20"/>
      <c r="EW24" s="20"/>
      <c r="EX24" s="20"/>
      <c r="EY24" s="20"/>
      <c r="EZ24" s="20"/>
      <c r="FA24" s="20"/>
      <c r="FB24" s="20"/>
      <c r="FC24" s="20"/>
      <c r="FD24" s="20"/>
      <c r="FE24" s="20"/>
      <c r="FF24" s="20"/>
      <c r="FG24" s="20"/>
      <c r="FH24" s="20"/>
      <c r="FI24" s="20"/>
      <c r="FJ24" s="20"/>
      <c r="FK24" s="20"/>
      <c r="FL24" s="20"/>
      <c r="FM24" s="20"/>
      <c r="FN24" s="20"/>
      <c r="FO24" s="20"/>
      <c r="FP24" s="20"/>
      <c r="FQ24" s="20"/>
      <c r="FR24" s="20"/>
      <c r="FS24" s="20"/>
      <c r="FT24" s="20"/>
      <c r="FU24" s="20"/>
      <c r="FV24" s="20"/>
      <c r="FW24" s="20"/>
      <c r="FX24" s="20"/>
      <c r="FY24" s="20"/>
      <c r="FZ24" s="20"/>
      <c r="GA24" s="20"/>
      <c r="GB24" s="20"/>
      <c r="GC24" s="20"/>
      <c r="GD24" s="20"/>
      <c r="GE24" s="20"/>
      <c r="GF24" s="20"/>
      <c r="GG24" s="20"/>
      <c r="GH24" s="20"/>
      <c r="GI24" s="20"/>
      <c r="GJ24" s="20"/>
      <c r="GK24" s="20"/>
      <c r="GL24" s="20"/>
      <c r="GM24" s="20"/>
      <c r="GN24" s="20"/>
      <c r="GO24" s="20"/>
      <c r="GP24" s="20"/>
      <c r="GQ24" s="20"/>
      <c r="GR24" s="20"/>
      <c r="GS24" s="20"/>
      <c r="GT24" s="20"/>
      <c r="GU24" s="20"/>
      <c r="GV24" s="20"/>
      <c r="GW24" s="20"/>
      <c r="GX24" s="20"/>
      <c r="GY24" s="20"/>
      <c r="GZ24" s="20"/>
      <c r="HA24" s="20"/>
      <c r="HB24" s="20"/>
      <c r="HC24" s="20"/>
      <c r="HD24" s="20"/>
      <c r="HE24" s="20"/>
      <c r="HF24" s="20"/>
      <c r="HG24" s="20"/>
      <c r="HH24" s="20"/>
      <c r="HI24" s="20"/>
      <c r="HJ24" s="20"/>
      <c r="HK24" s="20"/>
      <c r="HL24" s="20"/>
      <c r="HM24" s="20"/>
      <c r="HN24" s="20"/>
      <c r="HO24" s="20"/>
      <c r="HP24" s="20"/>
      <c r="HQ24" s="20"/>
      <c r="HR24" s="20"/>
      <c r="HS24" s="20"/>
      <c r="HT24" s="20"/>
      <c r="HU24" s="20"/>
      <c r="HV24" s="20"/>
      <c r="HW24" s="20"/>
      <c r="HX24" s="20"/>
      <c r="HY24" s="20"/>
      <c r="HZ24" s="20"/>
      <c r="IA24" s="20"/>
      <c r="IB24" s="20"/>
      <c r="IC24" s="20"/>
      <c r="ID24" s="20"/>
      <c r="IE24" s="20"/>
      <c r="IF24" s="20"/>
      <c r="IG24" s="20"/>
    </row>
    <row r="25" spans="1:241" ht="15.95" customHeight="1">
      <c r="A25" s="690"/>
      <c r="B25" s="896" t="s">
        <v>118</v>
      </c>
      <c r="C25" s="897" t="s">
        <v>28</v>
      </c>
      <c r="D25" s="898">
        <f>買物ﾌﾘﾜｹ計算ｼｰﾄ!U20</f>
        <v>0</v>
      </c>
      <c r="E25" s="899">
        <f>買物ﾌﾘﾜｹ計算ｼｰﾄ!V20</f>
        <v>0</v>
      </c>
      <c r="F25" s="900">
        <v>0.17344672221905641</v>
      </c>
      <c r="G25" s="1047">
        <f t="shared" si="9"/>
        <v>0</v>
      </c>
      <c r="H25" s="1047">
        <f t="shared" si="10"/>
        <v>0</v>
      </c>
      <c r="I25" s="901">
        <v>9.1142445996991728E-3</v>
      </c>
      <c r="J25" s="1047">
        <f t="shared" si="11"/>
        <v>0</v>
      </c>
      <c r="K25" s="1053">
        <f t="shared" si="12"/>
        <v>0</v>
      </c>
      <c r="L25" s="898">
        <f t="shared" si="13"/>
        <v>0</v>
      </c>
      <c r="M25" s="899">
        <f t="shared" si="0"/>
        <v>0</v>
      </c>
      <c r="N25" s="902">
        <v>1</v>
      </c>
      <c r="O25" s="903">
        <v>0.14855185923008729</v>
      </c>
      <c r="P25" s="904">
        <f t="shared" si="14"/>
        <v>0</v>
      </c>
      <c r="Q25" s="905">
        <f t="shared" si="14"/>
        <v>0</v>
      </c>
      <c r="R25" s="906">
        <f t="shared" si="1"/>
        <v>0</v>
      </c>
      <c r="S25" s="907">
        <f t="shared" si="2"/>
        <v>0</v>
      </c>
      <c r="T25" s="908">
        <v>0</v>
      </c>
      <c r="U25" s="909">
        <f>'37部門取引基本表'!BM21</f>
        <v>0.21674376590838992</v>
      </c>
      <c r="V25" s="910">
        <f t="shared" si="15"/>
        <v>0</v>
      </c>
      <c r="W25" s="942"/>
      <c r="X25" s="912"/>
      <c r="Y25" s="910">
        <f>IF('37部門取引基本表'!AQ21&lt;0,0,'37部門取引基本表'!AQ21)</f>
        <v>19283.643170817013</v>
      </c>
      <c r="Z25" s="913">
        <f t="shared" si="16"/>
        <v>1.0436866789802924E-2</v>
      </c>
      <c r="AA25" s="914">
        <f t="shared" si="17"/>
        <v>0</v>
      </c>
      <c r="AB25" s="915">
        <f t="shared" si="3"/>
        <v>0.14855185923008729</v>
      </c>
      <c r="AC25" s="908">
        <f t="shared" si="18"/>
        <v>0</v>
      </c>
      <c r="AD25" s="916">
        <v>0</v>
      </c>
      <c r="AE25" s="917">
        <f t="shared" si="19"/>
        <v>0.21674376590838992</v>
      </c>
      <c r="AF25" s="918">
        <f t="shared" si="20"/>
        <v>0</v>
      </c>
      <c r="AG25" s="942"/>
      <c r="AH25" s="912"/>
      <c r="AI25" s="919">
        <f t="shared" si="21"/>
        <v>1.0436866789802924E-2</v>
      </c>
      <c r="AJ25" s="920">
        <f t="shared" si="22"/>
        <v>0</v>
      </c>
      <c r="AK25" s="921">
        <f t="shared" si="23"/>
        <v>0.14855185923008729</v>
      </c>
      <c r="AL25" s="922">
        <f t="shared" si="24"/>
        <v>0</v>
      </c>
      <c r="AM25" s="923">
        <v>0</v>
      </c>
      <c r="AN25" s="917">
        <f t="shared" si="25"/>
        <v>0</v>
      </c>
      <c r="AO25" s="924">
        <f t="shared" si="26"/>
        <v>0</v>
      </c>
      <c r="AP25" s="925">
        <f t="shared" si="4"/>
        <v>0</v>
      </c>
      <c r="AQ25" s="926">
        <f t="shared" si="27"/>
        <v>0</v>
      </c>
      <c r="AR25" s="927"/>
      <c r="AS25" s="927"/>
      <c r="AT25" s="935" t="s">
        <v>118</v>
      </c>
      <c r="AU25" s="936" t="s">
        <v>28</v>
      </c>
      <c r="AV25" s="937">
        <f t="shared" si="5"/>
        <v>0</v>
      </c>
      <c r="AW25" s="938">
        <f t="shared" si="6"/>
        <v>0</v>
      </c>
      <c r="AX25" s="939">
        <f t="shared" si="7"/>
        <v>0</v>
      </c>
      <c r="AY25" s="940">
        <f t="shared" si="8"/>
        <v>0</v>
      </c>
      <c r="AZ25" s="941">
        <f>AQ25*'37部門取引基本表'!BG21</f>
        <v>0</v>
      </c>
      <c r="BA25" s="941">
        <f>AQ25*'37部門取引基本表'!BH21</f>
        <v>0</v>
      </c>
      <c r="BB25" s="941">
        <f>AQ25*'37部門取引基本表'!BI21</f>
        <v>0</v>
      </c>
      <c r="BC25" s="941">
        <f>AQ25*'37部門取引基本表'!BJ21</f>
        <v>0</v>
      </c>
      <c r="BD25" s="941">
        <f>市税収効果!S23</f>
        <v>0</v>
      </c>
      <c r="BE25" s="291"/>
      <c r="BF25" s="291"/>
      <c r="BG25" s="20"/>
      <c r="BL25" s="20"/>
      <c r="BM25" s="20"/>
      <c r="BN25" s="20"/>
      <c r="BO25" s="20"/>
      <c r="BP25" s="20"/>
      <c r="BQ25" s="20"/>
      <c r="BR25" s="20"/>
      <c r="BS25" s="20"/>
      <c r="BT25" s="20"/>
      <c r="BU25" s="20"/>
      <c r="BY25" s="20"/>
      <c r="BZ25" s="20"/>
      <c r="CA25" s="20"/>
      <c r="CB25" s="20"/>
      <c r="CC25" s="20"/>
      <c r="CD25" s="20"/>
      <c r="CE25" s="20"/>
      <c r="CF25" s="20"/>
      <c r="CG25" s="20"/>
      <c r="CH25" s="20"/>
      <c r="CI25" s="20"/>
      <c r="CJ25" s="20"/>
      <c r="CK25" s="20"/>
      <c r="CL25" s="20"/>
      <c r="CM25" s="20"/>
      <c r="CN25" s="20"/>
      <c r="CO25" s="20"/>
      <c r="CP25" s="20"/>
      <c r="CQ25" s="20"/>
      <c r="CR25" s="20"/>
      <c r="CS25" s="20"/>
      <c r="CT25" s="20"/>
      <c r="CU25" s="20"/>
      <c r="CV25" s="20"/>
      <c r="CW25" s="20"/>
      <c r="CX25" s="20"/>
      <c r="CY25" s="20"/>
      <c r="CZ25" s="20"/>
      <c r="DA25" s="20"/>
      <c r="DB25" s="20"/>
      <c r="DC25" s="20"/>
      <c r="DD25" s="20"/>
      <c r="DE25" s="20"/>
      <c r="DF25" s="20"/>
      <c r="DG25" s="20"/>
      <c r="DH25" s="20"/>
      <c r="DI25" s="20"/>
      <c r="DJ25" s="20"/>
      <c r="DK25" s="20"/>
      <c r="DL25" s="20"/>
      <c r="DM25" s="20"/>
      <c r="DN25" s="20"/>
      <c r="DO25" s="20"/>
      <c r="DP25" s="20"/>
      <c r="DQ25" s="20"/>
      <c r="DR25" s="20"/>
      <c r="DS25" s="20"/>
      <c r="DT25" s="20"/>
      <c r="DU25" s="20"/>
      <c r="DV25" s="20"/>
      <c r="DW25" s="20"/>
      <c r="DX25" s="20"/>
      <c r="DY25" s="20"/>
      <c r="DZ25" s="20"/>
      <c r="EA25" s="20"/>
      <c r="EB25" s="20"/>
      <c r="EC25" s="20"/>
      <c r="ED25" s="20"/>
      <c r="EE25" s="20"/>
      <c r="EF25" s="20"/>
      <c r="EG25" s="20"/>
      <c r="EH25" s="20"/>
      <c r="EI25" s="20"/>
      <c r="EJ25" s="20"/>
      <c r="EK25" s="20"/>
      <c r="EL25" s="20"/>
      <c r="EM25" s="20"/>
      <c r="EN25" s="20"/>
      <c r="EO25" s="20"/>
      <c r="EP25" s="20"/>
      <c r="EQ25" s="20"/>
      <c r="ER25" s="20"/>
      <c r="ES25" s="20"/>
      <c r="ET25" s="20"/>
      <c r="EU25" s="20"/>
      <c r="EV25" s="20"/>
      <c r="EW25" s="20"/>
      <c r="EX25" s="20"/>
      <c r="EY25" s="20"/>
      <c r="EZ25" s="20"/>
      <c r="FA25" s="20"/>
      <c r="FB25" s="20"/>
      <c r="FC25" s="20"/>
      <c r="FD25" s="20"/>
      <c r="FE25" s="20"/>
      <c r="FF25" s="20"/>
      <c r="FG25" s="20"/>
      <c r="FH25" s="20"/>
      <c r="FI25" s="20"/>
      <c r="FJ25" s="20"/>
      <c r="FK25" s="20"/>
      <c r="FL25" s="20"/>
      <c r="FM25" s="20"/>
      <c r="FN25" s="20"/>
      <c r="FO25" s="20"/>
      <c r="FP25" s="20"/>
      <c r="FQ25" s="20"/>
      <c r="FR25" s="20"/>
      <c r="FS25" s="20"/>
      <c r="FT25" s="20"/>
      <c r="FU25" s="20"/>
      <c r="FV25" s="20"/>
      <c r="FW25" s="20"/>
      <c r="FX25" s="20"/>
      <c r="FY25" s="20"/>
      <c r="FZ25" s="20"/>
      <c r="GA25" s="20"/>
      <c r="GB25" s="20"/>
      <c r="GC25" s="20"/>
      <c r="GD25" s="20"/>
      <c r="GE25" s="20"/>
      <c r="GF25" s="20"/>
      <c r="GG25" s="20"/>
      <c r="GH25" s="20"/>
      <c r="GI25" s="20"/>
      <c r="GJ25" s="20"/>
      <c r="GK25" s="20"/>
      <c r="GL25" s="20"/>
      <c r="GM25" s="20"/>
      <c r="GN25" s="20"/>
      <c r="GO25" s="20"/>
      <c r="GP25" s="20"/>
      <c r="GQ25" s="20"/>
      <c r="GR25" s="20"/>
      <c r="GS25" s="20"/>
      <c r="GT25" s="20"/>
      <c r="GU25" s="20"/>
      <c r="GV25" s="20"/>
      <c r="GW25" s="20"/>
      <c r="GX25" s="20"/>
      <c r="GY25" s="20"/>
      <c r="GZ25" s="20"/>
      <c r="HA25" s="20"/>
      <c r="HB25" s="20"/>
      <c r="HC25" s="20"/>
      <c r="HD25" s="20"/>
      <c r="HE25" s="20"/>
      <c r="HF25" s="20"/>
      <c r="HG25" s="20"/>
      <c r="HH25" s="20"/>
      <c r="HI25" s="20"/>
      <c r="HJ25" s="20"/>
      <c r="HK25" s="20"/>
      <c r="HL25" s="20"/>
      <c r="HM25" s="20"/>
      <c r="HN25" s="20"/>
      <c r="HO25" s="20"/>
      <c r="HP25" s="20"/>
      <c r="HQ25" s="20"/>
      <c r="HR25" s="20"/>
      <c r="HS25" s="20"/>
      <c r="HT25" s="20"/>
      <c r="HU25" s="20"/>
      <c r="HV25" s="20"/>
      <c r="HW25" s="20"/>
      <c r="HX25" s="20"/>
      <c r="HY25" s="20"/>
      <c r="HZ25" s="20"/>
      <c r="IA25" s="20"/>
      <c r="IB25" s="20"/>
      <c r="IC25" s="20"/>
      <c r="ID25" s="20"/>
      <c r="IE25" s="20"/>
      <c r="IF25" s="20"/>
      <c r="IG25" s="20"/>
    </row>
    <row r="26" spans="1:241" ht="15.95" customHeight="1">
      <c r="A26" s="690"/>
      <c r="B26" s="896" t="s">
        <v>119</v>
      </c>
      <c r="C26" s="897" t="s">
        <v>38</v>
      </c>
      <c r="D26" s="898">
        <f>買物ﾌﾘﾜｹ計算ｼｰﾄ!U21</f>
        <v>0</v>
      </c>
      <c r="E26" s="899">
        <f>買物ﾌﾘﾜｹ計算ｼｰﾄ!V21</f>
        <v>0</v>
      </c>
      <c r="F26" s="900">
        <v>0.17793432092939027</v>
      </c>
      <c r="G26" s="1047">
        <f t="shared" si="9"/>
        <v>0</v>
      </c>
      <c r="H26" s="1047">
        <f t="shared" si="10"/>
        <v>0</v>
      </c>
      <c r="I26" s="901">
        <v>7.9091600037316089E-3</v>
      </c>
      <c r="J26" s="1047">
        <f t="shared" si="11"/>
        <v>0</v>
      </c>
      <c r="K26" s="1053">
        <f t="shared" si="12"/>
        <v>0</v>
      </c>
      <c r="L26" s="898">
        <f t="shared" si="13"/>
        <v>0</v>
      </c>
      <c r="M26" s="899">
        <f t="shared" si="0"/>
        <v>0</v>
      </c>
      <c r="N26" s="902">
        <v>1</v>
      </c>
      <c r="O26" s="903">
        <v>3.0681162136774187E-3</v>
      </c>
      <c r="P26" s="904">
        <f t="shared" si="14"/>
        <v>0</v>
      </c>
      <c r="Q26" s="905">
        <f t="shared" si="14"/>
        <v>0</v>
      </c>
      <c r="R26" s="906">
        <f t="shared" si="1"/>
        <v>0</v>
      </c>
      <c r="S26" s="907">
        <f t="shared" si="2"/>
        <v>0</v>
      </c>
      <c r="T26" s="908">
        <v>0</v>
      </c>
      <c r="U26" s="909">
        <f>'37部門取引基本表'!BM22</f>
        <v>0.20270576918953478</v>
      </c>
      <c r="V26" s="910">
        <f t="shared" si="15"/>
        <v>0</v>
      </c>
      <c r="W26" s="942"/>
      <c r="X26" s="912"/>
      <c r="Y26" s="910">
        <f>IF('37部門取引基本表'!AQ22&lt;0,0,'37部門取引基本表'!AQ22)</f>
        <v>21211.12064493565</v>
      </c>
      <c r="Z26" s="913">
        <f t="shared" si="16"/>
        <v>1.1480073483658674E-2</v>
      </c>
      <c r="AA26" s="914">
        <f t="shared" si="17"/>
        <v>0</v>
      </c>
      <c r="AB26" s="915">
        <f t="shared" si="3"/>
        <v>3.0681162136774187E-3</v>
      </c>
      <c r="AC26" s="908">
        <f t="shared" si="18"/>
        <v>0</v>
      </c>
      <c r="AD26" s="916">
        <v>0</v>
      </c>
      <c r="AE26" s="917">
        <f t="shared" si="19"/>
        <v>0.20270576918953478</v>
      </c>
      <c r="AF26" s="918">
        <f t="shared" si="20"/>
        <v>0</v>
      </c>
      <c r="AG26" s="942"/>
      <c r="AH26" s="912"/>
      <c r="AI26" s="919">
        <f t="shared" si="21"/>
        <v>1.1480073483658674E-2</v>
      </c>
      <c r="AJ26" s="920">
        <f t="shared" si="22"/>
        <v>0</v>
      </c>
      <c r="AK26" s="921">
        <f t="shared" si="23"/>
        <v>3.0681162136774187E-3</v>
      </c>
      <c r="AL26" s="922">
        <f t="shared" si="24"/>
        <v>0</v>
      </c>
      <c r="AM26" s="923">
        <v>0</v>
      </c>
      <c r="AN26" s="917">
        <f t="shared" si="25"/>
        <v>0</v>
      </c>
      <c r="AO26" s="924">
        <f t="shared" si="26"/>
        <v>0</v>
      </c>
      <c r="AP26" s="925">
        <f t="shared" si="4"/>
        <v>0</v>
      </c>
      <c r="AQ26" s="926">
        <f t="shared" si="27"/>
        <v>0</v>
      </c>
      <c r="AR26" s="927"/>
      <c r="AS26" s="927"/>
      <c r="AT26" s="935" t="s">
        <v>119</v>
      </c>
      <c r="AU26" s="936" t="s">
        <v>38</v>
      </c>
      <c r="AV26" s="937">
        <f t="shared" si="5"/>
        <v>0</v>
      </c>
      <c r="AW26" s="938">
        <f t="shared" si="6"/>
        <v>0</v>
      </c>
      <c r="AX26" s="939">
        <f t="shared" si="7"/>
        <v>0</v>
      </c>
      <c r="AY26" s="940">
        <f t="shared" si="8"/>
        <v>0</v>
      </c>
      <c r="AZ26" s="941">
        <f>AQ26*'37部門取引基本表'!BG22</f>
        <v>0</v>
      </c>
      <c r="BA26" s="941">
        <f>AQ26*'37部門取引基本表'!BH22</f>
        <v>0</v>
      </c>
      <c r="BB26" s="941">
        <f>AQ26*'37部門取引基本表'!BI22</f>
        <v>0</v>
      </c>
      <c r="BC26" s="941">
        <f>AQ26*'37部門取引基本表'!BJ22</f>
        <v>0</v>
      </c>
      <c r="BD26" s="941">
        <f>市税収効果!S24</f>
        <v>0</v>
      </c>
      <c r="BE26" s="291"/>
      <c r="BF26" s="291"/>
      <c r="BG26" s="20"/>
      <c r="BL26" s="20"/>
      <c r="BM26" s="20"/>
      <c r="BN26" s="20"/>
      <c r="BO26" s="20"/>
      <c r="BP26" s="20"/>
      <c r="BQ26" s="20"/>
      <c r="BR26" s="20"/>
      <c r="BS26" s="20"/>
      <c r="BT26" s="20"/>
      <c r="BU26" s="20"/>
      <c r="BY26" s="20"/>
      <c r="BZ26" s="20"/>
      <c r="CA26" s="20"/>
      <c r="CB26" s="20"/>
      <c r="CC26" s="20"/>
      <c r="CD26" s="20"/>
      <c r="CE26" s="20"/>
      <c r="CF26" s="20"/>
      <c r="CG26" s="20"/>
      <c r="CH26" s="20"/>
      <c r="CI26" s="20"/>
      <c r="CJ26" s="20"/>
      <c r="CK26" s="20"/>
      <c r="CL26" s="20"/>
      <c r="CM26" s="20"/>
      <c r="CN26" s="20"/>
      <c r="CO26" s="20"/>
      <c r="CP26" s="20"/>
      <c r="CQ26" s="20"/>
      <c r="CR26" s="20"/>
      <c r="CS26" s="20"/>
      <c r="CT26" s="20"/>
      <c r="CU26" s="20"/>
      <c r="CV26" s="20"/>
      <c r="CW26" s="20"/>
      <c r="CX26" s="20"/>
      <c r="CY26" s="20"/>
      <c r="CZ26" s="20"/>
      <c r="DA26" s="20"/>
      <c r="DB26" s="20"/>
      <c r="DC26" s="20"/>
      <c r="DD26" s="20"/>
      <c r="DE26" s="20"/>
      <c r="DF26" s="20"/>
      <c r="DG26" s="20"/>
      <c r="DH26" s="20"/>
      <c r="DI26" s="20"/>
      <c r="DJ26" s="20"/>
      <c r="DK26" s="20"/>
      <c r="DL26" s="20"/>
      <c r="DM26" s="20"/>
      <c r="DN26" s="20"/>
      <c r="DO26" s="20"/>
      <c r="DP26" s="20"/>
      <c r="DQ26" s="20"/>
      <c r="DR26" s="20"/>
      <c r="DS26" s="20"/>
      <c r="DT26" s="20"/>
      <c r="DU26" s="20"/>
      <c r="DV26" s="20"/>
      <c r="DW26" s="20"/>
      <c r="DX26" s="20"/>
      <c r="DY26" s="20"/>
      <c r="DZ26" s="20"/>
      <c r="EA26" s="20"/>
      <c r="EB26" s="20"/>
      <c r="EC26" s="20"/>
      <c r="ED26" s="20"/>
      <c r="EE26" s="20"/>
      <c r="EF26" s="20"/>
      <c r="EG26" s="20"/>
      <c r="EH26" s="20"/>
      <c r="EI26" s="20"/>
      <c r="EJ26" s="20"/>
      <c r="EK26" s="20"/>
      <c r="EL26" s="20"/>
      <c r="EM26" s="20"/>
      <c r="EN26" s="20"/>
      <c r="EO26" s="20"/>
      <c r="EP26" s="20"/>
      <c r="EQ26" s="20"/>
      <c r="ER26" s="20"/>
      <c r="ES26" s="20"/>
      <c r="ET26" s="20"/>
      <c r="EU26" s="20"/>
      <c r="EV26" s="20"/>
      <c r="EW26" s="20"/>
      <c r="EX26" s="20"/>
      <c r="EY26" s="20"/>
      <c r="EZ26" s="20"/>
      <c r="FA26" s="20"/>
      <c r="FB26" s="20"/>
      <c r="FC26" s="20"/>
      <c r="FD26" s="20"/>
      <c r="FE26" s="20"/>
      <c r="FF26" s="20"/>
      <c r="FG26" s="20"/>
      <c r="FH26" s="20"/>
      <c r="FI26" s="20"/>
      <c r="FJ26" s="20"/>
      <c r="FK26" s="20"/>
      <c r="FL26" s="20"/>
      <c r="FM26" s="20"/>
      <c r="FN26" s="20"/>
      <c r="FO26" s="20"/>
      <c r="FP26" s="20"/>
      <c r="FQ26" s="20"/>
      <c r="FR26" s="20"/>
      <c r="FS26" s="20"/>
      <c r="FT26" s="20"/>
      <c r="FU26" s="20"/>
      <c r="FV26" s="20"/>
      <c r="FW26" s="20"/>
      <c r="FX26" s="20"/>
      <c r="FY26" s="20"/>
      <c r="FZ26" s="20"/>
      <c r="GA26" s="20"/>
      <c r="GB26" s="20"/>
      <c r="GC26" s="20"/>
      <c r="GD26" s="20"/>
      <c r="GE26" s="20"/>
      <c r="GF26" s="20"/>
      <c r="GG26" s="20"/>
      <c r="GH26" s="20"/>
      <c r="GI26" s="20"/>
      <c r="GJ26" s="20"/>
      <c r="GK26" s="20"/>
      <c r="GL26" s="20"/>
      <c r="GM26" s="20"/>
      <c r="GN26" s="20"/>
      <c r="GO26" s="20"/>
      <c r="GP26" s="20"/>
      <c r="GQ26" s="20"/>
      <c r="GR26" s="20"/>
      <c r="GS26" s="20"/>
      <c r="GT26" s="20"/>
      <c r="GU26" s="20"/>
      <c r="GV26" s="20"/>
      <c r="GW26" s="20"/>
      <c r="GX26" s="20"/>
      <c r="GY26" s="20"/>
      <c r="GZ26" s="20"/>
      <c r="HA26" s="20"/>
      <c r="HB26" s="20"/>
      <c r="HC26" s="20"/>
      <c r="HD26" s="20"/>
      <c r="HE26" s="20"/>
      <c r="HF26" s="20"/>
      <c r="HG26" s="20"/>
      <c r="HH26" s="20"/>
      <c r="HI26" s="20"/>
      <c r="HJ26" s="20"/>
      <c r="HK26" s="20"/>
      <c r="HL26" s="20"/>
      <c r="HM26" s="20"/>
      <c r="HN26" s="20"/>
      <c r="HO26" s="20"/>
      <c r="HP26" s="20"/>
      <c r="HQ26" s="20"/>
      <c r="HR26" s="20"/>
      <c r="HS26" s="20"/>
      <c r="HT26" s="20"/>
      <c r="HU26" s="20"/>
      <c r="HV26" s="20"/>
      <c r="HW26" s="20"/>
      <c r="HX26" s="20"/>
      <c r="HY26" s="20"/>
      <c r="HZ26" s="20"/>
      <c r="IA26" s="20"/>
      <c r="IB26" s="20"/>
      <c r="IC26" s="20"/>
      <c r="ID26" s="20"/>
      <c r="IE26" s="20"/>
      <c r="IF26" s="20"/>
      <c r="IG26" s="20"/>
    </row>
    <row r="27" spans="1:241" ht="15.95" customHeight="1">
      <c r="A27" s="690"/>
      <c r="B27" s="896" t="s">
        <v>120</v>
      </c>
      <c r="C27" s="897" t="s">
        <v>29</v>
      </c>
      <c r="D27" s="898">
        <f>買物ﾌﾘﾜｹ計算ｼｰﾄ!U22</f>
        <v>0</v>
      </c>
      <c r="E27" s="899">
        <f>買物ﾌﾘﾜｹ計算ｼｰﾄ!V22</f>
        <v>0</v>
      </c>
      <c r="F27" s="900">
        <v>8.6643705768600074E-2</v>
      </c>
      <c r="G27" s="1047">
        <f t="shared" si="9"/>
        <v>0</v>
      </c>
      <c r="H27" s="1047">
        <f t="shared" si="10"/>
        <v>0</v>
      </c>
      <c r="I27" s="901">
        <v>1.5744121851926307E-2</v>
      </c>
      <c r="J27" s="1047">
        <f t="shared" si="11"/>
        <v>0</v>
      </c>
      <c r="K27" s="1053">
        <f t="shared" si="12"/>
        <v>0</v>
      </c>
      <c r="L27" s="898">
        <f t="shared" si="13"/>
        <v>0</v>
      </c>
      <c r="M27" s="899">
        <f t="shared" si="0"/>
        <v>0</v>
      </c>
      <c r="N27" s="902">
        <v>1</v>
      </c>
      <c r="O27" s="903">
        <v>0.31742981801622505</v>
      </c>
      <c r="P27" s="904">
        <f t="shared" si="14"/>
        <v>0</v>
      </c>
      <c r="Q27" s="905">
        <f t="shared" si="14"/>
        <v>0</v>
      </c>
      <c r="R27" s="906">
        <f t="shared" si="1"/>
        <v>0</v>
      </c>
      <c r="S27" s="907">
        <f t="shared" si="2"/>
        <v>0</v>
      </c>
      <c r="T27" s="908">
        <v>0</v>
      </c>
      <c r="U27" s="909">
        <f>'37部門取引基本表'!BM23</f>
        <v>0.15218517607226276</v>
      </c>
      <c r="V27" s="910">
        <f t="shared" si="15"/>
        <v>0</v>
      </c>
      <c r="W27" s="942"/>
      <c r="X27" s="912"/>
      <c r="Y27" s="910">
        <f>IF('37部門取引基本表'!AQ23&lt;0,0,'37部門取引基本表'!AQ23)</f>
        <v>36265.171791410183</v>
      </c>
      <c r="Z27" s="913">
        <f t="shared" si="16"/>
        <v>1.9627762438016044E-2</v>
      </c>
      <c r="AA27" s="914">
        <f t="shared" si="17"/>
        <v>0</v>
      </c>
      <c r="AB27" s="915">
        <f t="shared" si="3"/>
        <v>0.31742981801622505</v>
      </c>
      <c r="AC27" s="908">
        <f t="shared" si="18"/>
        <v>0</v>
      </c>
      <c r="AD27" s="916">
        <v>0</v>
      </c>
      <c r="AE27" s="917">
        <f t="shared" si="19"/>
        <v>0.15218517607226276</v>
      </c>
      <c r="AF27" s="918">
        <f t="shared" si="20"/>
        <v>0</v>
      </c>
      <c r="AG27" s="942"/>
      <c r="AH27" s="912"/>
      <c r="AI27" s="919">
        <f t="shared" si="21"/>
        <v>1.9627762438016044E-2</v>
      </c>
      <c r="AJ27" s="920">
        <f t="shared" si="22"/>
        <v>0</v>
      </c>
      <c r="AK27" s="921">
        <f t="shared" si="23"/>
        <v>0.31742981801622505</v>
      </c>
      <c r="AL27" s="922">
        <f t="shared" si="24"/>
        <v>0</v>
      </c>
      <c r="AM27" s="923">
        <v>0</v>
      </c>
      <c r="AN27" s="917">
        <f t="shared" si="25"/>
        <v>0</v>
      </c>
      <c r="AO27" s="924">
        <f t="shared" si="26"/>
        <v>0</v>
      </c>
      <c r="AP27" s="925">
        <f t="shared" si="4"/>
        <v>0</v>
      </c>
      <c r="AQ27" s="926">
        <f t="shared" si="27"/>
        <v>0</v>
      </c>
      <c r="AR27" s="927"/>
      <c r="AS27" s="927"/>
      <c r="AT27" s="935" t="s">
        <v>120</v>
      </c>
      <c r="AU27" s="936" t="s">
        <v>29</v>
      </c>
      <c r="AV27" s="937">
        <f t="shared" si="5"/>
        <v>0</v>
      </c>
      <c r="AW27" s="938">
        <f t="shared" si="6"/>
        <v>0</v>
      </c>
      <c r="AX27" s="939">
        <f t="shared" si="7"/>
        <v>0</v>
      </c>
      <c r="AY27" s="940">
        <f t="shared" si="8"/>
        <v>0</v>
      </c>
      <c r="AZ27" s="941">
        <f>AQ27*'37部門取引基本表'!BG23</f>
        <v>0</v>
      </c>
      <c r="BA27" s="941">
        <f>AQ27*'37部門取引基本表'!BH23</f>
        <v>0</v>
      </c>
      <c r="BB27" s="941">
        <f>AQ27*'37部門取引基本表'!BI23</f>
        <v>0</v>
      </c>
      <c r="BC27" s="941">
        <f>AQ27*'37部門取引基本表'!BJ23</f>
        <v>0</v>
      </c>
      <c r="BD27" s="941">
        <f>市税収効果!S25</f>
        <v>0</v>
      </c>
      <c r="BE27" s="291"/>
      <c r="BF27" s="291"/>
      <c r="BG27" s="20"/>
      <c r="BL27" s="20"/>
      <c r="BM27" s="20"/>
      <c r="BN27" s="20"/>
      <c r="BO27" s="20"/>
      <c r="BP27" s="20"/>
      <c r="BQ27" s="20"/>
      <c r="BR27" s="20"/>
      <c r="BS27" s="20"/>
      <c r="BT27" s="20"/>
      <c r="BU27" s="20"/>
      <c r="BY27" s="20"/>
      <c r="BZ27" s="20"/>
      <c r="CA27" s="20"/>
      <c r="CB27" s="20"/>
      <c r="CC27" s="20"/>
      <c r="CD27" s="20"/>
      <c r="CE27" s="20"/>
      <c r="CF27" s="20"/>
      <c r="CG27" s="20"/>
      <c r="CH27" s="20"/>
      <c r="CI27" s="20"/>
      <c r="CJ27" s="20"/>
      <c r="CK27" s="20"/>
      <c r="CL27" s="20"/>
      <c r="CM27" s="20"/>
      <c r="CN27" s="20"/>
      <c r="CO27" s="20"/>
      <c r="CP27" s="20"/>
      <c r="CQ27" s="20"/>
      <c r="CR27" s="20"/>
      <c r="CS27" s="20"/>
      <c r="CT27" s="20"/>
      <c r="CU27" s="20"/>
      <c r="CV27" s="20"/>
      <c r="CW27" s="20"/>
      <c r="CX27" s="20"/>
      <c r="CY27" s="20"/>
      <c r="CZ27" s="20"/>
      <c r="DA27" s="20"/>
      <c r="DB27" s="20"/>
      <c r="DC27" s="20"/>
      <c r="DD27" s="20"/>
      <c r="DE27" s="20"/>
      <c r="DF27" s="20"/>
      <c r="DG27" s="20"/>
      <c r="DH27" s="20"/>
      <c r="DI27" s="20"/>
      <c r="DJ27" s="20"/>
      <c r="DK27" s="20"/>
      <c r="DL27" s="20"/>
      <c r="DM27" s="20"/>
      <c r="DN27" s="20"/>
      <c r="DO27" s="20"/>
      <c r="DP27" s="20"/>
      <c r="DQ27" s="20"/>
      <c r="DR27" s="20"/>
      <c r="DS27" s="20"/>
      <c r="DT27" s="20"/>
      <c r="DU27" s="20"/>
      <c r="DV27" s="20"/>
      <c r="DW27" s="20"/>
      <c r="DX27" s="20"/>
      <c r="DY27" s="20"/>
      <c r="DZ27" s="20"/>
      <c r="EA27" s="20"/>
      <c r="EB27" s="20"/>
      <c r="EC27" s="20"/>
      <c r="ED27" s="20"/>
      <c r="EE27" s="20"/>
      <c r="EF27" s="20"/>
      <c r="EG27" s="20"/>
      <c r="EH27" s="20"/>
      <c r="EI27" s="20"/>
      <c r="EJ27" s="20"/>
      <c r="EK27" s="20"/>
      <c r="EL27" s="20"/>
      <c r="EM27" s="20"/>
      <c r="EN27" s="20"/>
      <c r="EO27" s="20"/>
      <c r="EP27" s="20"/>
      <c r="EQ27" s="20"/>
      <c r="ER27" s="20"/>
      <c r="ES27" s="20"/>
      <c r="ET27" s="20"/>
      <c r="EU27" s="20"/>
      <c r="EV27" s="20"/>
      <c r="EW27" s="20"/>
      <c r="EX27" s="20"/>
      <c r="EY27" s="20"/>
      <c r="EZ27" s="20"/>
      <c r="FA27" s="20"/>
      <c r="FB27" s="20"/>
      <c r="FC27" s="20"/>
      <c r="FD27" s="20"/>
      <c r="FE27" s="20"/>
      <c r="FF27" s="20"/>
      <c r="FG27" s="20"/>
      <c r="FH27" s="20"/>
      <c r="FI27" s="20"/>
      <c r="FJ27" s="20"/>
      <c r="FK27" s="20"/>
      <c r="FL27" s="20"/>
      <c r="FM27" s="20"/>
      <c r="FN27" s="20"/>
      <c r="FO27" s="20"/>
      <c r="FP27" s="20"/>
      <c r="FQ27" s="20"/>
      <c r="FR27" s="20"/>
      <c r="FS27" s="20"/>
      <c r="FT27" s="20"/>
      <c r="FU27" s="20"/>
      <c r="FV27" s="20"/>
      <c r="FW27" s="20"/>
      <c r="FX27" s="20"/>
      <c r="FY27" s="20"/>
      <c r="FZ27" s="20"/>
      <c r="GA27" s="20"/>
      <c r="GB27" s="20"/>
      <c r="GC27" s="20"/>
      <c r="GD27" s="20"/>
      <c r="GE27" s="20"/>
      <c r="GF27" s="20"/>
      <c r="GG27" s="20"/>
      <c r="GH27" s="20"/>
      <c r="GI27" s="20"/>
      <c r="GJ27" s="20"/>
      <c r="GK27" s="20"/>
      <c r="GL27" s="20"/>
      <c r="GM27" s="20"/>
      <c r="GN27" s="20"/>
      <c r="GO27" s="20"/>
      <c r="GP27" s="20"/>
      <c r="GQ27" s="20"/>
      <c r="GR27" s="20"/>
      <c r="GS27" s="20"/>
      <c r="GT27" s="20"/>
      <c r="GU27" s="20"/>
      <c r="GV27" s="20"/>
      <c r="GW27" s="20"/>
      <c r="GX27" s="20"/>
      <c r="GY27" s="20"/>
      <c r="GZ27" s="20"/>
      <c r="HA27" s="20"/>
      <c r="HB27" s="20"/>
      <c r="HC27" s="20"/>
      <c r="HD27" s="20"/>
      <c r="HE27" s="20"/>
      <c r="HF27" s="20"/>
      <c r="HG27" s="20"/>
      <c r="HH27" s="20"/>
      <c r="HI27" s="20"/>
      <c r="HJ27" s="20"/>
      <c r="HK27" s="20"/>
      <c r="HL27" s="20"/>
      <c r="HM27" s="20"/>
      <c r="HN27" s="20"/>
      <c r="HO27" s="20"/>
      <c r="HP27" s="20"/>
      <c r="HQ27" s="20"/>
      <c r="HR27" s="20"/>
      <c r="HS27" s="20"/>
      <c r="HT27" s="20"/>
      <c r="HU27" s="20"/>
      <c r="HV27" s="20"/>
      <c r="HW27" s="20"/>
      <c r="HX27" s="20"/>
      <c r="HY27" s="20"/>
      <c r="HZ27" s="20"/>
      <c r="IA27" s="20"/>
      <c r="IB27" s="20"/>
      <c r="IC27" s="20"/>
      <c r="ID27" s="20"/>
      <c r="IE27" s="20"/>
      <c r="IF27" s="20"/>
      <c r="IG27" s="20"/>
    </row>
    <row r="28" spans="1:241" ht="15.95" customHeight="1">
      <c r="A28" s="690"/>
      <c r="B28" s="896" t="s">
        <v>121</v>
      </c>
      <c r="C28" s="897" t="s">
        <v>0</v>
      </c>
      <c r="D28" s="898">
        <f>買物ﾌﾘﾜｹ計算ｼｰﾄ!U23</f>
        <v>0</v>
      </c>
      <c r="E28" s="899">
        <f>買物ﾌﾘﾜｹ計算ｼｰﾄ!V23</f>
        <v>0</v>
      </c>
      <c r="F28" s="900">
        <v>0.31630659187034799</v>
      </c>
      <c r="G28" s="1047">
        <f t="shared" si="9"/>
        <v>0</v>
      </c>
      <c r="H28" s="1047">
        <f t="shared" si="10"/>
        <v>0</v>
      </c>
      <c r="I28" s="901">
        <v>3.5669638098325747E-2</v>
      </c>
      <c r="J28" s="1047">
        <f t="shared" si="11"/>
        <v>0</v>
      </c>
      <c r="K28" s="1053">
        <f t="shared" si="12"/>
        <v>0</v>
      </c>
      <c r="L28" s="898">
        <f t="shared" si="13"/>
        <v>0</v>
      </c>
      <c r="M28" s="899">
        <f t="shared" si="0"/>
        <v>0</v>
      </c>
      <c r="N28" s="902">
        <v>1</v>
      </c>
      <c r="O28" s="903">
        <v>0.32195385969151613</v>
      </c>
      <c r="P28" s="904">
        <f t="shared" si="14"/>
        <v>0</v>
      </c>
      <c r="Q28" s="905">
        <f t="shared" si="14"/>
        <v>0</v>
      </c>
      <c r="R28" s="906">
        <f t="shared" si="1"/>
        <v>0</v>
      </c>
      <c r="S28" s="907">
        <f t="shared" si="2"/>
        <v>0</v>
      </c>
      <c r="T28" s="908">
        <v>0</v>
      </c>
      <c r="U28" s="909">
        <f>'37部門取引基本表'!BM24</f>
        <v>0.24339585324301258</v>
      </c>
      <c r="V28" s="910">
        <f t="shared" si="15"/>
        <v>0</v>
      </c>
      <c r="W28" s="942"/>
      <c r="X28" s="912"/>
      <c r="Y28" s="910">
        <f>IF('37部門取引基本表'!AQ24&lt;0,0,'37部門取引基本表'!AQ24)</f>
        <v>26075.681526620705</v>
      </c>
      <c r="Z28" s="913">
        <f t="shared" si="16"/>
        <v>1.4112914874847003E-2</v>
      </c>
      <c r="AA28" s="914">
        <f t="shared" si="17"/>
        <v>0</v>
      </c>
      <c r="AB28" s="915">
        <f t="shared" si="3"/>
        <v>0.32195385969151613</v>
      </c>
      <c r="AC28" s="908">
        <f t="shared" si="18"/>
        <v>0</v>
      </c>
      <c r="AD28" s="916">
        <v>0</v>
      </c>
      <c r="AE28" s="917">
        <f t="shared" si="19"/>
        <v>0.24339585324301258</v>
      </c>
      <c r="AF28" s="918">
        <f t="shared" si="20"/>
        <v>0</v>
      </c>
      <c r="AG28" s="942"/>
      <c r="AH28" s="912"/>
      <c r="AI28" s="919">
        <f t="shared" si="21"/>
        <v>1.4112914874847003E-2</v>
      </c>
      <c r="AJ28" s="920">
        <f t="shared" si="22"/>
        <v>0</v>
      </c>
      <c r="AK28" s="921">
        <f t="shared" si="23"/>
        <v>0.32195385969151613</v>
      </c>
      <c r="AL28" s="922">
        <f t="shared" si="24"/>
        <v>0</v>
      </c>
      <c r="AM28" s="923">
        <v>0</v>
      </c>
      <c r="AN28" s="917">
        <f t="shared" si="25"/>
        <v>0</v>
      </c>
      <c r="AO28" s="924">
        <f t="shared" si="26"/>
        <v>0</v>
      </c>
      <c r="AP28" s="925">
        <f t="shared" si="4"/>
        <v>0</v>
      </c>
      <c r="AQ28" s="926">
        <f t="shared" si="27"/>
        <v>0</v>
      </c>
      <c r="AR28" s="927"/>
      <c r="AS28" s="927"/>
      <c r="AT28" s="935" t="s">
        <v>121</v>
      </c>
      <c r="AU28" s="936" t="s">
        <v>0</v>
      </c>
      <c r="AV28" s="937">
        <f t="shared" si="5"/>
        <v>0</v>
      </c>
      <c r="AW28" s="938">
        <f t="shared" si="6"/>
        <v>0</v>
      </c>
      <c r="AX28" s="939">
        <f t="shared" si="7"/>
        <v>0</v>
      </c>
      <c r="AY28" s="940">
        <f t="shared" si="8"/>
        <v>0</v>
      </c>
      <c r="AZ28" s="941">
        <f>AQ28*'37部門取引基本表'!BG24</f>
        <v>0</v>
      </c>
      <c r="BA28" s="941">
        <f>AQ28*'37部門取引基本表'!BH24</f>
        <v>0</v>
      </c>
      <c r="BB28" s="941">
        <f>AQ28*'37部門取引基本表'!BI24</f>
        <v>0</v>
      </c>
      <c r="BC28" s="941">
        <f>AQ28*'37部門取引基本表'!BJ24</f>
        <v>0</v>
      </c>
      <c r="BD28" s="941">
        <f>市税収効果!S26</f>
        <v>0</v>
      </c>
      <c r="BE28" s="291"/>
      <c r="BF28" s="291"/>
      <c r="BG28" s="20"/>
      <c r="BL28" s="20"/>
      <c r="BM28" s="20"/>
      <c r="BN28" s="20"/>
      <c r="BO28" s="20"/>
      <c r="BP28" s="20"/>
      <c r="BQ28" s="20"/>
      <c r="BR28" s="20"/>
      <c r="BS28" s="20"/>
      <c r="BT28" s="20"/>
      <c r="BU28" s="20"/>
      <c r="BV28" s="20"/>
      <c r="BW28" s="20"/>
      <c r="BX28" s="20"/>
      <c r="BY28" s="20"/>
      <c r="BZ28" s="20"/>
      <c r="CA28" s="20"/>
      <c r="CB28" s="20"/>
      <c r="CC28" s="20"/>
      <c r="CD28" s="20"/>
      <c r="CE28" s="20"/>
      <c r="CF28" s="20"/>
      <c r="CG28" s="20"/>
      <c r="CH28" s="20"/>
      <c r="CI28" s="20"/>
      <c r="CJ28" s="20"/>
      <c r="CK28" s="20"/>
      <c r="CL28" s="20"/>
      <c r="CM28" s="20"/>
      <c r="CN28" s="20"/>
      <c r="CO28" s="20"/>
      <c r="CP28" s="20"/>
      <c r="CQ28" s="20"/>
      <c r="CR28" s="20"/>
      <c r="CS28" s="20"/>
      <c r="CT28" s="20"/>
      <c r="CU28" s="20"/>
      <c r="CV28" s="20"/>
      <c r="CW28" s="20"/>
      <c r="CX28" s="20"/>
      <c r="CY28" s="20"/>
      <c r="CZ28" s="20"/>
      <c r="DA28" s="20"/>
      <c r="DB28" s="20"/>
      <c r="DC28" s="20"/>
      <c r="DD28" s="20"/>
      <c r="DE28" s="20"/>
      <c r="DF28" s="20"/>
      <c r="DG28" s="20"/>
      <c r="DH28" s="20"/>
      <c r="DI28" s="20"/>
      <c r="DJ28" s="20"/>
      <c r="DK28" s="20"/>
      <c r="DL28" s="20"/>
      <c r="DM28" s="20"/>
      <c r="DN28" s="20"/>
      <c r="DO28" s="20"/>
      <c r="DP28" s="20"/>
      <c r="DQ28" s="20"/>
      <c r="DR28" s="20"/>
      <c r="DS28" s="20"/>
      <c r="DT28" s="20"/>
      <c r="DU28" s="20"/>
      <c r="DV28" s="20"/>
      <c r="DW28" s="20"/>
      <c r="DX28" s="20"/>
      <c r="DY28" s="20"/>
      <c r="DZ28" s="20"/>
      <c r="EA28" s="20"/>
      <c r="EB28" s="20"/>
      <c r="EC28" s="20"/>
      <c r="ED28" s="20"/>
      <c r="EE28" s="20"/>
      <c r="EF28" s="20"/>
      <c r="EG28" s="20"/>
      <c r="EH28" s="20"/>
      <c r="EI28" s="20"/>
      <c r="EJ28" s="20"/>
      <c r="EK28" s="20"/>
      <c r="EL28" s="20"/>
      <c r="EM28" s="20"/>
      <c r="EN28" s="20"/>
      <c r="EO28" s="20"/>
      <c r="EP28" s="20"/>
      <c r="EQ28" s="20"/>
      <c r="ER28" s="20"/>
      <c r="ES28" s="20"/>
      <c r="ET28" s="20"/>
      <c r="EU28" s="20"/>
      <c r="EV28" s="20"/>
      <c r="EW28" s="20"/>
      <c r="EX28" s="20"/>
      <c r="EY28" s="20"/>
      <c r="EZ28" s="20"/>
      <c r="FA28" s="20"/>
      <c r="FB28" s="20"/>
      <c r="FC28" s="20"/>
      <c r="FD28" s="20"/>
      <c r="FE28" s="20"/>
      <c r="FF28" s="20"/>
      <c r="FG28" s="20"/>
      <c r="FH28" s="20"/>
      <c r="FI28" s="20"/>
      <c r="FJ28" s="20"/>
      <c r="FK28" s="20"/>
      <c r="FL28" s="20"/>
      <c r="FM28" s="20"/>
      <c r="FN28" s="20"/>
      <c r="FO28" s="20"/>
      <c r="FP28" s="20"/>
      <c r="FQ28" s="20"/>
      <c r="FR28" s="20"/>
      <c r="FS28" s="20"/>
      <c r="FT28" s="20"/>
      <c r="FU28" s="20"/>
      <c r="FV28" s="20"/>
      <c r="FW28" s="20"/>
      <c r="FX28" s="20"/>
      <c r="FY28" s="20"/>
      <c r="FZ28" s="20"/>
      <c r="GA28" s="20"/>
      <c r="GB28" s="20"/>
      <c r="GC28" s="20"/>
      <c r="GD28" s="20"/>
      <c r="GE28" s="20"/>
      <c r="GF28" s="20"/>
      <c r="GG28" s="20"/>
      <c r="GH28" s="20"/>
      <c r="GI28" s="20"/>
      <c r="GJ28" s="20"/>
      <c r="GK28" s="20"/>
      <c r="GL28" s="20"/>
      <c r="GM28" s="20"/>
      <c r="GN28" s="20"/>
      <c r="GO28" s="20"/>
      <c r="GP28" s="20"/>
      <c r="GQ28" s="20"/>
      <c r="GR28" s="20"/>
      <c r="GS28" s="20"/>
      <c r="GT28" s="20"/>
      <c r="GU28" s="20"/>
      <c r="GV28" s="20"/>
      <c r="GW28" s="20"/>
      <c r="GX28" s="20"/>
      <c r="GY28" s="20"/>
      <c r="GZ28" s="20"/>
      <c r="HA28" s="20"/>
      <c r="HB28" s="20"/>
      <c r="HC28" s="20"/>
      <c r="HD28" s="20"/>
      <c r="HE28" s="20"/>
      <c r="HF28" s="20"/>
      <c r="HG28" s="20"/>
      <c r="HH28" s="20"/>
      <c r="HI28" s="20"/>
      <c r="HJ28" s="20"/>
      <c r="HK28" s="20"/>
      <c r="HL28" s="20"/>
      <c r="HM28" s="20"/>
      <c r="HN28" s="20"/>
      <c r="HO28" s="20"/>
      <c r="HP28" s="20"/>
      <c r="HQ28" s="20"/>
      <c r="HR28" s="20"/>
      <c r="HS28" s="20"/>
      <c r="HT28" s="20"/>
      <c r="HU28" s="20"/>
      <c r="HV28" s="20"/>
      <c r="HW28" s="20"/>
      <c r="HX28" s="20"/>
      <c r="HY28" s="20"/>
      <c r="HZ28" s="20"/>
      <c r="IA28" s="20"/>
      <c r="IB28" s="20"/>
      <c r="IC28" s="20"/>
      <c r="ID28" s="20"/>
      <c r="IE28" s="20"/>
      <c r="IF28" s="20"/>
      <c r="IG28" s="20"/>
    </row>
    <row r="29" spans="1:241" ht="15.95" customHeight="1">
      <c r="A29" s="690"/>
      <c r="B29" s="896" t="s">
        <v>122</v>
      </c>
      <c r="C29" s="897" t="s">
        <v>30</v>
      </c>
      <c r="D29" s="898">
        <f>買物ﾌﾘﾜｹ計算ｼｰﾄ!U24</f>
        <v>0</v>
      </c>
      <c r="E29" s="899">
        <f>買物ﾌﾘﾜｹ計算ｼｰﾄ!V24</f>
        <v>0</v>
      </c>
      <c r="F29" s="900">
        <v>0</v>
      </c>
      <c r="G29" s="1047">
        <f t="shared" si="9"/>
        <v>0</v>
      </c>
      <c r="H29" s="1047">
        <f t="shared" si="10"/>
        <v>0</v>
      </c>
      <c r="I29" s="901">
        <v>0</v>
      </c>
      <c r="J29" s="1047">
        <f t="shared" si="11"/>
        <v>0</v>
      </c>
      <c r="K29" s="1053">
        <f t="shared" si="12"/>
        <v>0</v>
      </c>
      <c r="L29" s="898">
        <f t="shared" si="13"/>
        <v>0</v>
      </c>
      <c r="M29" s="899">
        <f t="shared" si="0"/>
        <v>0</v>
      </c>
      <c r="N29" s="902">
        <v>1</v>
      </c>
      <c r="O29" s="903">
        <v>1</v>
      </c>
      <c r="P29" s="904">
        <f t="shared" si="14"/>
        <v>0</v>
      </c>
      <c r="Q29" s="905">
        <f t="shared" si="14"/>
        <v>0</v>
      </c>
      <c r="R29" s="906">
        <f t="shared" si="1"/>
        <v>0</v>
      </c>
      <c r="S29" s="907">
        <f t="shared" si="2"/>
        <v>0</v>
      </c>
      <c r="T29" s="908">
        <v>0</v>
      </c>
      <c r="U29" s="909">
        <f>'37部門取引基本表'!BM25</f>
        <v>0.38825194570483285</v>
      </c>
      <c r="V29" s="910">
        <f t="shared" si="15"/>
        <v>0</v>
      </c>
      <c r="W29" s="942"/>
      <c r="X29" s="912"/>
      <c r="Y29" s="910">
        <f>IF('37部門取引基本表'!AQ25&lt;0,0,'37部門取引基本表'!AQ25)</f>
        <v>0</v>
      </c>
      <c r="Z29" s="913">
        <f t="shared" si="16"/>
        <v>0</v>
      </c>
      <c r="AA29" s="914">
        <f t="shared" si="17"/>
        <v>0</v>
      </c>
      <c r="AB29" s="915">
        <f t="shared" si="3"/>
        <v>1</v>
      </c>
      <c r="AC29" s="908">
        <f t="shared" si="18"/>
        <v>0</v>
      </c>
      <c r="AD29" s="916">
        <v>0</v>
      </c>
      <c r="AE29" s="917">
        <f t="shared" si="19"/>
        <v>0.38825194570483285</v>
      </c>
      <c r="AF29" s="918">
        <f t="shared" si="20"/>
        <v>0</v>
      </c>
      <c r="AG29" s="942"/>
      <c r="AH29" s="912"/>
      <c r="AI29" s="919">
        <f t="shared" si="21"/>
        <v>0</v>
      </c>
      <c r="AJ29" s="920">
        <f t="shared" si="22"/>
        <v>0</v>
      </c>
      <c r="AK29" s="921">
        <f t="shared" si="23"/>
        <v>1</v>
      </c>
      <c r="AL29" s="922">
        <f t="shared" si="24"/>
        <v>0</v>
      </c>
      <c r="AM29" s="923">
        <v>0</v>
      </c>
      <c r="AN29" s="917">
        <f t="shared" si="25"/>
        <v>0</v>
      </c>
      <c r="AO29" s="924">
        <f t="shared" si="26"/>
        <v>0</v>
      </c>
      <c r="AP29" s="925">
        <f t="shared" si="4"/>
        <v>0</v>
      </c>
      <c r="AQ29" s="926">
        <f t="shared" si="27"/>
        <v>0</v>
      </c>
      <c r="AR29" s="927"/>
      <c r="AS29" s="927"/>
      <c r="AT29" s="935" t="s">
        <v>122</v>
      </c>
      <c r="AU29" s="936" t="s">
        <v>30</v>
      </c>
      <c r="AV29" s="937">
        <f t="shared" si="5"/>
        <v>0</v>
      </c>
      <c r="AW29" s="938">
        <f t="shared" si="6"/>
        <v>0</v>
      </c>
      <c r="AX29" s="939">
        <f t="shared" si="7"/>
        <v>0</v>
      </c>
      <c r="AY29" s="940">
        <f t="shared" si="8"/>
        <v>0</v>
      </c>
      <c r="AZ29" s="941">
        <f>AQ29*'37部門取引基本表'!BG25</f>
        <v>0</v>
      </c>
      <c r="BA29" s="941">
        <f>AQ29*'37部門取引基本表'!BH25</f>
        <v>0</v>
      </c>
      <c r="BB29" s="941">
        <f>AQ29*'37部門取引基本表'!BI25</f>
        <v>0</v>
      </c>
      <c r="BC29" s="941">
        <f>AQ29*'37部門取引基本表'!BJ25</f>
        <v>0</v>
      </c>
      <c r="BD29" s="941">
        <f>市税収効果!S27</f>
        <v>0</v>
      </c>
      <c r="BE29" s="291"/>
      <c r="BF29" s="291"/>
      <c r="BG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c r="CW29" s="20"/>
      <c r="CX29" s="20"/>
      <c r="CY29" s="20"/>
      <c r="CZ29" s="20"/>
      <c r="DA29" s="20"/>
      <c r="DB29" s="20"/>
      <c r="DC29" s="20"/>
      <c r="DD29" s="20"/>
      <c r="DE29" s="20"/>
      <c r="DF29" s="20"/>
      <c r="DG29" s="20"/>
      <c r="DH29" s="20"/>
      <c r="DI29" s="20"/>
      <c r="DJ29" s="20"/>
      <c r="DK29" s="20"/>
      <c r="DL29" s="20"/>
      <c r="DM29" s="20"/>
      <c r="DN29" s="20"/>
      <c r="DO29" s="20"/>
      <c r="DP29" s="20"/>
      <c r="DQ29" s="20"/>
      <c r="DR29" s="20"/>
      <c r="DS29" s="20"/>
      <c r="DT29" s="20"/>
      <c r="DU29" s="20"/>
      <c r="DV29" s="20"/>
      <c r="DW29" s="20"/>
      <c r="DX29" s="20"/>
      <c r="DY29" s="20"/>
      <c r="DZ29" s="20"/>
      <c r="EA29" s="20"/>
      <c r="EB29" s="20"/>
      <c r="EC29" s="20"/>
      <c r="ED29" s="20"/>
      <c r="EE29" s="20"/>
      <c r="EF29" s="20"/>
      <c r="EG29" s="20"/>
      <c r="EH29" s="20"/>
      <c r="EI29" s="20"/>
      <c r="EJ29" s="20"/>
      <c r="EK29" s="20"/>
      <c r="EL29" s="20"/>
      <c r="EM29" s="20"/>
      <c r="EN29" s="20"/>
      <c r="EO29" s="20"/>
      <c r="EP29" s="20"/>
      <c r="EQ29" s="20"/>
      <c r="ER29" s="20"/>
      <c r="ES29" s="20"/>
      <c r="ET29" s="20"/>
      <c r="EU29" s="20"/>
      <c r="EV29" s="20"/>
      <c r="EW29" s="20"/>
      <c r="EX29" s="20"/>
      <c r="EY29" s="20"/>
      <c r="EZ29" s="20"/>
      <c r="FA29" s="20"/>
      <c r="FB29" s="20"/>
      <c r="FC29" s="20"/>
      <c r="FD29" s="20"/>
      <c r="FE29" s="20"/>
      <c r="FF29" s="20"/>
      <c r="FG29" s="20"/>
      <c r="FH29" s="20"/>
      <c r="FI29" s="20"/>
      <c r="FJ29" s="20"/>
      <c r="FK29" s="20"/>
      <c r="FL29" s="20"/>
      <c r="FM29" s="20"/>
      <c r="FN29" s="20"/>
      <c r="FO29" s="20"/>
      <c r="FP29" s="20"/>
      <c r="FQ29" s="20"/>
      <c r="FR29" s="20"/>
      <c r="FS29" s="20"/>
      <c r="FT29" s="20"/>
      <c r="FU29" s="20"/>
      <c r="FV29" s="20"/>
      <c r="FW29" s="20"/>
      <c r="FX29" s="20"/>
      <c r="FY29" s="20"/>
      <c r="FZ29" s="20"/>
      <c r="GA29" s="20"/>
      <c r="GB29" s="20"/>
      <c r="GC29" s="20"/>
      <c r="GD29" s="20"/>
      <c r="GE29" s="20"/>
      <c r="GF29" s="20"/>
      <c r="GG29" s="20"/>
      <c r="GH29" s="20"/>
      <c r="GI29" s="20"/>
      <c r="GJ29" s="20"/>
      <c r="GK29" s="20"/>
      <c r="GL29" s="20"/>
      <c r="GM29" s="20"/>
      <c r="GN29" s="20"/>
      <c r="GO29" s="20"/>
      <c r="GP29" s="20"/>
      <c r="GQ29" s="20"/>
      <c r="GR29" s="20"/>
      <c r="GS29" s="20"/>
      <c r="GT29" s="20"/>
      <c r="GU29" s="20"/>
      <c r="GV29" s="20"/>
      <c r="GW29" s="20"/>
      <c r="GX29" s="20"/>
      <c r="GY29" s="20"/>
      <c r="GZ29" s="20"/>
      <c r="HA29" s="20"/>
      <c r="HB29" s="20"/>
      <c r="HC29" s="20"/>
      <c r="HD29" s="20"/>
      <c r="HE29" s="20"/>
      <c r="HF29" s="20"/>
      <c r="HG29" s="20"/>
      <c r="HH29" s="20"/>
      <c r="HI29" s="20"/>
      <c r="HJ29" s="20"/>
      <c r="HK29" s="20"/>
      <c r="HL29" s="20"/>
      <c r="HM29" s="20"/>
      <c r="HN29" s="20"/>
      <c r="HO29" s="20"/>
      <c r="HP29" s="20"/>
      <c r="HQ29" s="20"/>
      <c r="HR29" s="20"/>
      <c r="HS29" s="20"/>
      <c r="HT29" s="20"/>
      <c r="HU29" s="20"/>
      <c r="HV29" s="20"/>
      <c r="HW29" s="20"/>
      <c r="HX29" s="20"/>
      <c r="HY29" s="20"/>
      <c r="HZ29" s="20"/>
      <c r="IA29" s="20"/>
      <c r="IB29" s="20"/>
      <c r="IC29" s="20"/>
      <c r="ID29" s="20"/>
      <c r="IE29" s="20"/>
      <c r="IF29" s="20"/>
      <c r="IG29" s="20"/>
    </row>
    <row r="30" spans="1:241" ht="15.95" customHeight="1">
      <c r="A30" s="690"/>
      <c r="B30" s="896" t="s">
        <v>123</v>
      </c>
      <c r="C30" s="897" t="s">
        <v>31</v>
      </c>
      <c r="D30" s="898">
        <f>買物ﾌﾘﾜｹ計算ｼｰﾄ!U25</f>
        <v>0</v>
      </c>
      <c r="E30" s="899">
        <f>買物ﾌﾘﾜｹ計算ｼｰﾄ!V25</f>
        <v>0</v>
      </c>
      <c r="F30" s="900">
        <v>0</v>
      </c>
      <c r="G30" s="1047">
        <f t="shared" si="9"/>
        <v>0</v>
      </c>
      <c r="H30" s="1047">
        <f t="shared" si="10"/>
        <v>0</v>
      </c>
      <c r="I30" s="901">
        <v>0</v>
      </c>
      <c r="J30" s="1047">
        <f t="shared" si="11"/>
        <v>0</v>
      </c>
      <c r="K30" s="1053">
        <f t="shared" si="12"/>
        <v>0</v>
      </c>
      <c r="L30" s="898">
        <f t="shared" si="13"/>
        <v>0</v>
      </c>
      <c r="M30" s="899">
        <f t="shared" si="0"/>
        <v>0</v>
      </c>
      <c r="N30" s="902">
        <v>1</v>
      </c>
      <c r="O30" s="903">
        <v>0.35985550178465853</v>
      </c>
      <c r="P30" s="904">
        <f t="shared" si="14"/>
        <v>0</v>
      </c>
      <c r="Q30" s="905">
        <f t="shared" si="14"/>
        <v>0</v>
      </c>
      <c r="R30" s="906">
        <f t="shared" si="1"/>
        <v>0</v>
      </c>
      <c r="S30" s="907">
        <f t="shared" si="2"/>
        <v>0</v>
      </c>
      <c r="T30" s="908">
        <v>0</v>
      </c>
      <c r="U30" s="909">
        <f>'37部門取引基本表'!BM26</f>
        <v>8.4468514602722519E-2</v>
      </c>
      <c r="V30" s="910">
        <f t="shared" si="15"/>
        <v>0</v>
      </c>
      <c r="W30" s="942"/>
      <c r="X30" s="912"/>
      <c r="Y30" s="910">
        <f>IF('37部門取引基本表'!AQ26&lt;0,0,'37部門取引基本表'!AQ26)</f>
        <v>42003.045762451038</v>
      </c>
      <c r="Z30" s="913">
        <f t="shared" si="16"/>
        <v>2.2733266193813537E-2</v>
      </c>
      <c r="AA30" s="914">
        <f t="shared" si="17"/>
        <v>0</v>
      </c>
      <c r="AB30" s="915">
        <f t="shared" si="3"/>
        <v>0.35985550178465853</v>
      </c>
      <c r="AC30" s="908">
        <f t="shared" si="18"/>
        <v>0</v>
      </c>
      <c r="AD30" s="916">
        <v>0</v>
      </c>
      <c r="AE30" s="917">
        <f t="shared" si="19"/>
        <v>8.4468514602722519E-2</v>
      </c>
      <c r="AF30" s="918">
        <f t="shared" si="20"/>
        <v>0</v>
      </c>
      <c r="AG30" s="942"/>
      <c r="AH30" s="912"/>
      <c r="AI30" s="919">
        <f t="shared" si="21"/>
        <v>2.2733266193813537E-2</v>
      </c>
      <c r="AJ30" s="920">
        <f t="shared" si="22"/>
        <v>0</v>
      </c>
      <c r="AK30" s="921">
        <f t="shared" si="23"/>
        <v>0.35985550178465853</v>
      </c>
      <c r="AL30" s="922">
        <f t="shared" si="24"/>
        <v>0</v>
      </c>
      <c r="AM30" s="923">
        <v>0</v>
      </c>
      <c r="AN30" s="917">
        <f t="shared" si="25"/>
        <v>0</v>
      </c>
      <c r="AO30" s="924">
        <f t="shared" si="26"/>
        <v>0</v>
      </c>
      <c r="AP30" s="925">
        <f t="shared" si="4"/>
        <v>0</v>
      </c>
      <c r="AQ30" s="926">
        <f t="shared" si="27"/>
        <v>0</v>
      </c>
      <c r="AR30" s="927"/>
      <c r="AS30" s="927"/>
      <c r="AT30" s="935" t="s">
        <v>123</v>
      </c>
      <c r="AU30" s="936" t="s">
        <v>31</v>
      </c>
      <c r="AV30" s="937">
        <f t="shared" si="5"/>
        <v>0</v>
      </c>
      <c r="AW30" s="938">
        <f t="shared" si="6"/>
        <v>0</v>
      </c>
      <c r="AX30" s="939">
        <f t="shared" si="7"/>
        <v>0</v>
      </c>
      <c r="AY30" s="940">
        <f t="shared" si="8"/>
        <v>0</v>
      </c>
      <c r="AZ30" s="941">
        <f>AQ30*'37部門取引基本表'!BG26</f>
        <v>0</v>
      </c>
      <c r="BA30" s="941">
        <f>AQ30*'37部門取引基本表'!BH26</f>
        <v>0</v>
      </c>
      <c r="BB30" s="941">
        <f>AQ30*'37部門取引基本表'!BI26</f>
        <v>0</v>
      </c>
      <c r="BC30" s="941">
        <f>AQ30*'37部門取引基本表'!BJ26</f>
        <v>0</v>
      </c>
      <c r="BD30" s="941">
        <f>市税収効果!S28</f>
        <v>0</v>
      </c>
      <c r="BE30" s="291"/>
      <c r="BF30" s="291"/>
      <c r="BG30" s="20"/>
      <c r="BL30" s="20"/>
      <c r="BM30" s="20"/>
      <c r="BN30" s="20"/>
      <c r="BO30" s="20"/>
      <c r="BP30" s="20"/>
      <c r="BQ30" s="20"/>
      <c r="BR30" s="20"/>
      <c r="BS30" s="20"/>
      <c r="BT30" s="20"/>
      <c r="BU30" s="20"/>
      <c r="BV30" s="20"/>
      <c r="BW30" s="20"/>
      <c r="BX30" s="20"/>
      <c r="BY30" s="20"/>
      <c r="BZ30" s="20"/>
      <c r="CA30" s="20"/>
      <c r="CB30" s="20"/>
      <c r="CC30" s="20"/>
      <c r="CD30" s="20"/>
      <c r="CE30" s="20"/>
      <c r="CF30" s="20"/>
      <c r="CG30" s="20"/>
      <c r="CH30" s="20"/>
      <c r="CI30" s="20"/>
      <c r="CJ30" s="20"/>
      <c r="CK30" s="20"/>
      <c r="CL30" s="20"/>
      <c r="CM30" s="20"/>
      <c r="CN30" s="20"/>
      <c r="CO30" s="20"/>
      <c r="CP30" s="20"/>
      <c r="CQ30" s="20"/>
      <c r="CR30" s="20"/>
      <c r="CS30" s="20"/>
      <c r="CT30" s="20"/>
      <c r="CU30" s="20"/>
      <c r="CV30" s="20"/>
      <c r="CW30" s="20"/>
      <c r="CX30" s="20"/>
      <c r="CY30" s="20"/>
      <c r="CZ30" s="20"/>
      <c r="DA30" s="20"/>
      <c r="DB30" s="20"/>
      <c r="DC30" s="20"/>
      <c r="DD30" s="20"/>
      <c r="DE30" s="20"/>
      <c r="DF30" s="20"/>
      <c r="DG30" s="20"/>
      <c r="DH30" s="20"/>
      <c r="DI30" s="20"/>
      <c r="DJ30" s="20"/>
      <c r="DK30" s="20"/>
      <c r="DL30" s="20"/>
      <c r="DM30" s="20"/>
      <c r="DN30" s="20"/>
      <c r="DO30" s="20"/>
      <c r="DP30" s="20"/>
      <c r="DQ30" s="20"/>
      <c r="DR30" s="20"/>
      <c r="DS30" s="20"/>
      <c r="DT30" s="20"/>
      <c r="DU30" s="20"/>
      <c r="DV30" s="20"/>
      <c r="DW30" s="20"/>
      <c r="DX30" s="20"/>
      <c r="DY30" s="20"/>
      <c r="DZ30" s="20"/>
      <c r="EA30" s="20"/>
      <c r="EB30" s="20"/>
      <c r="EC30" s="20"/>
      <c r="ED30" s="20"/>
      <c r="EE30" s="20"/>
      <c r="EF30" s="20"/>
      <c r="EG30" s="20"/>
      <c r="EH30" s="20"/>
      <c r="EI30" s="20"/>
      <c r="EJ30" s="20"/>
      <c r="EK30" s="20"/>
      <c r="EL30" s="20"/>
      <c r="EM30" s="20"/>
      <c r="EN30" s="20"/>
      <c r="EO30" s="20"/>
      <c r="EP30" s="20"/>
      <c r="EQ30" s="20"/>
      <c r="ER30" s="20"/>
      <c r="ES30" s="20"/>
      <c r="ET30" s="20"/>
      <c r="EU30" s="20"/>
      <c r="EV30" s="20"/>
      <c r="EW30" s="20"/>
      <c r="EX30" s="20"/>
      <c r="EY30" s="20"/>
      <c r="EZ30" s="20"/>
      <c r="FA30" s="20"/>
      <c r="FB30" s="20"/>
      <c r="FC30" s="20"/>
      <c r="FD30" s="20"/>
      <c r="FE30" s="20"/>
      <c r="FF30" s="20"/>
      <c r="FG30" s="20"/>
      <c r="FH30" s="20"/>
      <c r="FI30" s="20"/>
      <c r="FJ30" s="20"/>
      <c r="FK30" s="20"/>
      <c r="FL30" s="20"/>
      <c r="FM30" s="20"/>
      <c r="FN30" s="20"/>
      <c r="FO30" s="20"/>
      <c r="FP30" s="20"/>
      <c r="FQ30" s="20"/>
      <c r="FR30" s="20"/>
      <c r="FS30" s="20"/>
      <c r="FT30" s="20"/>
      <c r="FU30" s="20"/>
      <c r="FV30" s="20"/>
      <c r="FW30" s="20"/>
      <c r="FX30" s="20"/>
      <c r="FY30" s="20"/>
      <c r="FZ30" s="20"/>
      <c r="GA30" s="20"/>
      <c r="GB30" s="20"/>
      <c r="GC30" s="20"/>
      <c r="GD30" s="20"/>
      <c r="GE30" s="20"/>
      <c r="GF30" s="20"/>
      <c r="GG30" s="20"/>
      <c r="GH30" s="20"/>
      <c r="GI30" s="20"/>
      <c r="GJ30" s="20"/>
      <c r="GK30" s="20"/>
      <c r="GL30" s="20"/>
      <c r="GM30" s="20"/>
      <c r="GN30" s="20"/>
      <c r="GO30" s="20"/>
      <c r="GP30" s="20"/>
      <c r="GQ30" s="20"/>
      <c r="GR30" s="20"/>
      <c r="GS30" s="20"/>
      <c r="GT30" s="20"/>
      <c r="GU30" s="20"/>
      <c r="GV30" s="20"/>
      <c r="GW30" s="20"/>
      <c r="GX30" s="20"/>
      <c r="GY30" s="20"/>
      <c r="GZ30" s="20"/>
      <c r="HA30" s="20"/>
      <c r="HB30" s="20"/>
      <c r="HC30" s="20"/>
      <c r="HD30" s="20"/>
      <c r="HE30" s="20"/>
      <c r="HF30" s="20"/>
      <c r="HG30" s="20"/>
      <c r="HH30" s="20"/>
      <c r="HI30" s="20"/>
      <c r="HJ30" s="20"/>
      <c r="HK30" s="20"/>
      <c r="HL30" s="20"/>
      <c r="HM30" s="20"/>
      <c r="HN30" s="20"/>
      <c r="HO30" s="20"/>
      <c r="HP30" s="20"/>
      <c r="HQ30" s="20"/>
      <c r="HR30" s="20"/>
      <c r="HS30" s="20"/>
      <c r="HT30" s="20"/>
      <c r="HU30" s="20"/>
      <c r="HV30" s="20"/>
      <c r="HW30" s="20"/>
      <c r="HX30" s="20"/>
      <c r="HY30" s="20"/>
      <c r="HZ30" s="20"/>
      <c r="IA30" s="20"/>
      <c r="IB30" s="20"/>
      <c r="IC30" s="20"/>
      <c r="ID30" s="20"/>
      <c r="IE30" s="20"/>
      <c r="IF30" s="20"/>
      <c r="IG30" s="20"/>
    </row>
    <row r="31" spans="1:241" ht="15.95" customHeight="1">
      <c r="A31" s="690"/>
      <c r="B31" s="896" t="s">
        <v>124</v>
      </c>
      <c r="C31" s="897" t="s">
        <v>125</v>
      </c>
      <c r="D31" s="898">
        <f>買物ﾌﾘﾜｹ計算ｼｰﾄ!U26</f>
        <v>0</v>
      </c>
      <c r="E31" s="899">
        <f>買物ﾌﾘﾜｹ計算ｼｰﾄ!V26</f>
        <v>0</v>
      </c>
      <c r="F31" s="900">
        <v>0</v>
      </c>
      <c r="G31" s="1047">
        <f t="shared" si="9"/>
        <v>0</v>
      </c>
      <c r="H31" s="1047">
        <f t="shared" si="10"/>
        <v>0</v>
      </c>
      <c r="I31" s="901">
        <v>0</v>
      </c>
      <c r="J31" s="1047">
        <f t="shared" si="11"/>
        <v>0</v>
      </c>
      <c r="K31" s="1053">
        <f t="shared" si="12"/>
        <v>0</v>
      </c>
      <c r="L31" s="898">
        <f t="shared" si="13"/>
        <v>0</v>
      </c>
      <c r="M31" s="899">
        <f t="shared" si="0"/>
        <v>0</v>
      </c>
      <c r="N31" s="902">
        <v>1</v>
      </c>
      <c r="O31" s="903">
        <v>1</v>
      </c>
      <c r="P31" s="904">
        <f t="shared" si="14"/>
        <v>0</v>
      </c>
      <c r="Q31" s="905">
        <f t="shared" si="14"/>
        <v>0</v>
      </c>
      <c r="R31" s="906">
        <f t="shared" si="1"/>
        <v>0</v>
      </c>
      <c r="S31" s="907">
        <f t="shared" si="2"/>
        <v>0</v>
      </c>
      <c r="T31" s="908">
        <v>0</v>
      </c>
      <c r="U31" s="909">
        <f>'37部門取引基本表'!BM27</f>
        <v>0.12041153119935774</v>
      </c>
      <c r="V31" s="910">
        <f t="shared" si="15"/>
        <v>0</v>
      </c>
      <c r="W31" s="942"/>
      <c r="X31" s="912"/>
      <c r="Y31" s="910">
        <f>IF('37部門取引基本表'!AQ27&lt;0,0,'37部門取引基本表'!AQ27)</f>
        <v>22751.095621429275</v>
      </c>
      <c r="Z31" s="913">
        <f t="shared" si="16"/>
        <v>1.2313552590636616E-2</v>
      </c>
      <c r="AA31" s="914">
        <f t="shared" si="17"/>
        <v>0</v>
      </c>
      <c r="AB31" s="915">
        <f t="shared" si="3"/>
        <v>1</v>
      </c>
      <c r="AC31" s="908">
        <f t="shared" si="18"/>
        <v>0</v>
      </c>
      <c r="AD31" s="916">
        <v>0</v>
      </c>
      <c r="AE31" s="917">
        <f t="shared" si="19"/>
        <v>0.12041153119935774</v>
      </c>
      <c r="AF31" s="918">
        <f t="shared" si="20"/>
        <v>0</v>
      </c>
      <c r="AG31" s="942"/>
      <c r="AH31" s="912"/>
      <c r="AI31" s="919">
        <f t="shared" si="21"/>
        <v>1.2313552590636616E-2</v>
      </c>
      <c r="AJ31" s="920">
        <f t="shared" si="22"/>
        <v>0</v>
      </c>
      <c r="AK31" s="921">
        <f t="shared" si="23"/>
        <v>1</v>
      </c>
      <c r="AL31" s="922">
        <f t="shared" si="24"/>
        <v>0</v>
      </c>
      <c r="AM31" s="923">
        <v>0</v>
      </c>
      <c r="AN31" s="917">
        <f t="shared" si="25"/>
        <v>0</v>
      </c>
      <c r="AO31" s="924">
        <f t="shared" si="26"/>
        <v>0</v>
      </c>
      <c r="AP31" s="925">
        <f t="shared" si="4"/>
        <v>0</v>
      </c>
      <c r="AQ31" s="926">
        <f t="shared" si="27"/>
        <v>0</v>
      </c>
      <c r="AR31" s="927"/>
      <c r="AS31" s="927"/>
      <c r="AT31" s="935" t="s">
        <v>124</v>
      </c>
      <c r="AU31" s="936" t="s">
        <v>125</v>
      </c>
      <c r="AV31" s="937">
        <f t="shared" si="5"/>
        <v>0</v>
      </c>
      <c r="AW31" s="938">
        <f t="shared" si="6"/>
        <v>0</v>
      </c>
      <c r="AX31" s="939">
        <f t="shared" si="7"/>
        <v>0</v>
      </c>
      <c r="AY31" s="940">
        <f t="shared" si="8"/>
        <v>0</v>
      </c>
      <c r="AZ31" s="941">
        <f>AQ31*'37部門取引基本表'!BG27</f>
        <v>0</v>
      </c>
      <c r="BA31" s="941">
        <f>AQ31*'37部門取引基本表'!BH27</f>
        <v>0</v>
      </c>
      <c r="BB31" s="941">
        <f>AQ31*'37部門取引基本表'!BI27</f>
        <v>0</v>
      </c>
      <c r="BC31" s="941">
        <f>AQ31*'37部門取引基本表'!BJ27</f>
        <v>0</v>
      </c>
      <c r="BD31" s="941">
        <f>市税収効果!S29</f>
        <v>0</v>
      </c>
      <c r="BE31" s="291"/>
      <c r="BF31" s="291"/>
      <c r="BG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c r="FB31" s="20"/>
      <c r="FC31" s="20"/>
      <c r="FD31" s="20"/>
      <c r="FE31" s="20"/>
      <c r="FF31" s="20"/>
      <c r="FG31" s="20"/>
      <c r="FH31" s="20"/>
      <c r="FI31" s="20"/>
      <c r="FJ31" s="20"/>
      <c r="FK31" s="20"/>
      <c r="FL31" s="20"/>
      <c r="FM31" s="20"/>
      <c r="FN31" s="20"/>
      <c r="FO31" s="20"/>
      <c r="FP31" s="20"/>
      <c r="FQ31" s="20"/>
      <c r="FR31" s="20"/>
      <c r="FS31" s="20"/>
      <c r="FT31" s="20"/>
      <c r="FU31" s="20"/>
      <c r="FV31" s="20"/>
      <c r="FW31" s="20"/>
      <c r="FX31" s="20"/>
      <c r="FY31" s="20"/>
      <c r="FZ31" s="20"/>
      <c r="GA31" s="20"/>
      <c r="GB31" s="20"/>
      <c r="GC31" s="20"/>
      <c r="GD31" s="20"/>
      <c r="GE31" s="20"/>
      <c r="GF31" s="20"/>
      <c r="GG31" s="20"/>
      <c r="GH31" s="20"/>
      <c r="GI31" s="20"/>
      <c r="GJ31" s="20"/>
      <c r="GK31" s="20"/>
      <c r="GL31" s="20"/>
      <c r="GM31" s="20"/>
      <c r="GN31" s="20"/>
      <c r="GO31" s="20"/>
      <c r="GP31" s="20"/>
      <c r="GQ31" s="20"/>
      <c r="GR31" s="20"/>
      <c r="GS31" s="20"/>
      <c r="GT31" s="20"/>
      <c r="GU31" s="20"/>
      <c r="GV31" s="20"/>
      <c r="GW31" s="20"/>
      <c r="GX31" s="20"/>
      <c r="GY31" s="20"/>
      <c r="GZ31" s="20"/>
      <c r="HA31" s="20"/>
      <c r="HB31" s="20"/>
      <c r="HC31" s="20"/>
      <c r="HD31" s="20"/>
      <c r="HE31" s="20"/>
      <c r="HF31" s="20"/>
      <c r="HG31" s="20"/>
      <c r="HH31" s="20"/>
      <c r="HI31" s="20"/>
      <c r="HJ31" s="20"/>
      <c r="HK31" s="20"/>
      <c r="HL31" s="20"/>
      <c r="HM31" s="20"/>
      <c r="HN31" s="20"/>
      <c r="HO31" s="20"/>
      <c r="HP31" s="20"/>
      <c r="HQ31" s="20"/>
      <c r="HR31" s="20"/>
      <c r="HS31" s="20"/>
      <c r="HT31" s="20"/>
      <c r="HU31" s="20"/>
      <c r="HV31" s="20"/>
      <c r="HW31" s="20"/>
      <c r="HX31" s="20"/>
      <c r="HY31" s="20"/>
      <c r="HZ31" s="20"/>
      <c r="IA31" s="20"/>
      <c r="IB31" s="20"/>
      <c r="IC31" s="20"/>
      <c r="ID31" s="20"/>
      <c r="IE31" s="20"/>
      <c r="IF31" s="20"/>
      <c r="IG31" s="20"/>
    </row>
    <row r="32" spans="1:241" ht="15.95" customHeight="1">
      <c r="A32" s="690"/>
      <c r="B32" s="896" t="s">
        <v>126</v>
      </c>
      <c r="C32" s="897" t="s">
        <v>127</v>
      </c>
      <c r="D32" s="898">
        <f>買物ﾌﾘﾜｹ計算ｼｰﾄ!U27</f>
        <v>0</v>
      </c>
      <c r="E32" s="899">
        <f>買物ﾌﾘﾜｹ計算ｼｰﾄ!V27</f>
        <v>0</v>
      </c>
      <c r="F32" s="900">
        <v>0</v>
      </c>
      <c r="G32" s="1047">
        <f t="shared" si="9"/>
        <v>0</v>
      </c>
      <c r="H32" s="1047">
        <f t="shared" si="10"/>
        <v>0</v>
      </c>
      <c r="I32" s="901">
        <v>0</v>
      </c>
      <c r="J32" s="1047">
        <f t="shared" si="11"/>
        <v>0</v>
      </c>
      <c r="K32" s="1053">
        <f t="shared" si="12"/>
        <v>0</v>
      </c>
      <c r="L32" s="898">
        <f t="shared" si="13"/>
        <v>0</v>
      </c>
      <c r="M32" s="899">
        <f t="shared" si="0"/>
        <v>0</v>
      </c>
      <c r="N32" s="902">
        <v>1</v>
      </c>
      <c r="O32" s="903">
        <v>0.99999999999999989</v>
      </c>
      <c r="P32" s="904">
        <f t="shared" si="14"/>
        <v>0</v>
      </c>
      <c r="Q32" s="905">
        <f t="shared" si="14"/>
        <v>0</v>
      </c>
      <c r="R32" s="906">
        <f t="shared" si="1"/>
        <v>0</v>
      </c>
      <c r="S32" s="907">
        <f t="shared" si="2"/>
        <v>0</v>
      </c>
      <c r="T32" s="908">
        <v>0</v>
      </c>
      <c r="U32" s="909">
        <f>'37部門取引基本表'!BM28</f>
        <v>0.48026235411375112</v>
      </c>
      <c r="V32" s="910">
        <f t="shared" si="15"/>
        <v>0</v>
      </c>
      <c r="W32" s="942"/>
      <c r="X32" s="912"/>
      <c r="Y32" s="910">
        <f>IF('37部門取引基本表'!AQ28&lt;0,0,'37部門取引基本表'!AQ28)</f>
        <v>1314.6414262039939</v>
      </c>
      <c r="Z32" s="913">
        <f t="shared" si="16"/>
        <v>7.1152205628923653E-4</v>
      </c>
      <c r="AA32" s="914">
        <f t="shared" si="17"/>
        <v>0</v>
      </c>
      <c r="AB32" s="915">
        <f t="shared" si="3"/>
        <v>0.99999999999999989</v>
      </c>
      <c r="AC32" s="908">
        <f t="shared" si="18"/>
        <v>0</v>
      </c>
      <c r="AD32" s="916">
        <v>0</v>
      </c>
      <c r="AE32" s="917">
        <f t="shared" si="19"/>
        <v>0.48026235411375112</v>
      </c>
      <c r="AF32" s="918">
        <f t="shared" si="20"/>
        <v>0</v>
      </c>
      <c r="AG32" s="942"/>
      <c r="AH32" s="912"/>
      <c r="AI32" s="919">
        <f t="shared" si="21"/>
        <v>7.1152205628923653E-4</v>
      </c>
      <c r="AJ32" s="920">
        <f t="shared" si="22"/>
        <v>0</v>
      </c>
      <c r="AK32" s="921">
        <f t="shared" si="23"/>
        <v>0.99999999999999989</v>
      </c>
      <c r="AL32" s="922">
        <f t="shared" si="24"/>
        <v>0</v>
      </c>
      <c r="AM32" s="923">
        <v>0</v>
      </c>
      <c r="AN32" s="917">
        <f t="shared" si="25"/>
        <v>0</v>
      </c>
      <c r="AO32" s="924">
        <f t="shared" si="26"/>
        <v>0</v>
      </c>
      <c r="AP32" s="925">
        <f t="shared" si="4"/>
        <v>0</v>
      </c>
      <c r="AQ32" s="926">
        <f t="shared" si="27"/>
        <v>0</v>
      </c>
      <c r="AR32" s="927"/>
      <c r="AS32" s="927"/>
      <c r="AT32" s="935" t="s">
        <v>126</v>
      </c>
      <c r="AU32" s="936" t="s">
        <v>127</v>
      </c>
      <c r="AV32" s="937">
        <f t="shared" si="5"/>
        <v>0</v>
      </c>
      <c r="AW32" s="938">
        <f t="shared" si="6"/>
        <v>0</v>
      </c>
      <c r="AX32" s="939">
        <f t="shared" si="7"/>
        <v>0</v>
      </c>
      <c r="AY32" s="940">
        <f t="shared" si="8"/>
        <v>0</v>
      </c>
      <c r="AZ32" s="941">
        <f>AQ32*'37部門取引基本表'!BG28</f>
        <v>0</v>
      </c>
      <c r="BA32" s="941">
        <f>AQ32*'37部門取引基本表'!BH28</f>
        <v>0</v>
      </c>
      <c r="BB32" s="941">
        <f>AQ32*'37部門取引基本表'!BI28</f>
        <v>0</v>
      </c>
      <c r="BC32" s="941">
        <f>AQ32*'37部門取引基本表'!BJ28</f>
        <v>0</v>
      </c>
      <c r="BD32" s="941">
        <f>市税収効果!S30</f>
        <v>0</v>
      </c>
      <c r="BE32" s="291"/>
      <c r="BF32" s="291"/>
      <c r="BG32" s="20"/>
      <c r="BL32" s="20"/>
      <c r="BM32" s="20"/>
      <c r="BN32" s="20"/>
      <c r="BO32" s="20"/>
      <c r="BP32" s="20"/>
      <c r="BQ32" s="20"/>
      <c r="BR32" s="20"/>
      <c r="BS32" s="20"/>
      <c r="BT32" s="20"/>
      <c r="BU32" s="20"/>
      <c r="BV32" s="20"/>
      <c r="BW32" s="20"/>
      <c r="BX32" s="20"/>
      <c r="BY32" s="20"/>
      <c r="BZ32" s="20"/>
      <c r="CA32" s="20"/>
      <c r="CB32" s="20"/>
      <c r="CC32" s="20"/>
      <c r="CD32" s="20"/>
      <c r="CE32" s="20"/>
      <c r="CF32" s="20"/>
      <c r="CG32" s="20"/>
      <c r="CH32" s="20"/>
      <c r="CI32" s="20"/>
      <c r="CJ32" s="20"/>
      <c r="CK32" s="20"/>
      <c r="CL32" s="20"/>
      <c r="CM32" s="20"/>
      <c r="CN32" s="20"/>
      <c r="CO32" s="20"/>
      <c r="CP32" s="20"/>
      <c r="CQ32" s="20"/>
      <c r="CR32" s="20"/>
      <c r="CS32" s="20"/>
      <c r="CT32" s="20"/>
      <c r="CU32" s="20"/>
      <c r="CV32" s="20"/>
      <c r="CW32" s="20"/>
      <c r="CX32" s="20"/>
      <c r="CY32" s="20"/>
      <c r="CZ32" s="20"/>
      <c r="DA32" s="20"/>
      <c r="DB32" s="20"/>
      <c r="DC32" s="20"/>
      <c r="DD32" s="20"/>
      <c r="DE32" s="20"/>
      <c r="DF32" s="20"/>
      <c r="DG32" s="20"/>
      <c r="DH32" s="20"/>
      <c r="DI32" s="20"/>
      <c r="DJ32" s="20"/>
      <c r="DK32" s="20"/>
      <c r="DL32" s="20"/>
      <c r="DM32" s="20"/>
      <c r="DN32" s="20"/>
      <c r="DO32" s="20"/>
      <c r="DP32" s="20"/>
      <c r="DQ32" s="20"/>
      <c r="DR32" s="20"/>
      <c r="DS32" s="20"/>
      <c r="DT32" s="20"/>
      <c r="DU32" s="20"/>
      <c r="DV32" s="20"/>
      <c r="DW32" s="20"/>
      <c r="DX32" s="20"/>
      <c r="DY32" s="20"/>
      <c r="DZ32" s="20"/>
      <c r="EA32" s="20"/>
      <c r="EB32" s="20"/>
      <c r="EC32" s="20"/>
      <c r="ED32" s="20"/>
      <c r="EE32" s="20"/>
      <c r="EF32" s="20"/>
      <c r="EG32" s="20"/>
      <c r="EH32" s="20"/>
      <c r="EI32" s="20"/>
      <c r="EJ32" s="20"/>
      <c r="EK32" s="20"/>
      <c r="EL32" s="20"/>
      <c r="EM32" s="20"/>
      <c r="EN32" s="20"/>
      <c r="EO32" s="20"/>
      <c r="EP32" s="20"/>
      <c r="EQ32" s="20"/>
      <c r="ER32" s="20"/>
      <c r="ES32" s="20"/>
      <c r="ET32" s="20"/>
      <c r="EU32" s="20"/>
      <c r="EV32" s="20"/>
      <c r="EW32" s="20"/>
      <c r="EX32" s="20"/>
      <c r="EY32" s="20"/>
      <c r="EZ32" s="20"/>
      <c r="FA32" s="20"/>
      <c r="FB32" s="20"/>
      <c r="FC32" s="20"/>
      <c r="FD32" s="20"/>
      <c r="FE32" s="20"/>
      <c r="FF32" s="20"/>
      <c r="FG32" s="20"/>
      <c r="FH32" s="20"/>
      <c r="FI32" s="20"/>
      <c r="FJ32" s="20"/>
      <c r="FK32" s="20"/>
      <c r="FL32" s="20"/>
      <c r="FM32" s="20"/>
      <c r="FN32" s="20"/>
      <c r="FO32" s="20"/>
      <c r="FP32" s="20"/>
      <c r="FQ32" s="20"/>
      <c r="FR32" s="20"/>
      <c r="FS32" s="20"/>
      <c r="FT32" s="20"/>
      <c r="FU32" s="20"/>
      <c r="FV32" s="20"/>
      <c r="FW32" s="20"/>
      <c r="FX32" s="20"/>
      <c r="FY32" s="20"/>
      <c r="FZ32" s="20"/>
      <c r="GA32" s="20"/>
      <c r="GB32" s="20"/>
      <c r="GC32" s="20"/>
      <c r="GD32" s="20"/>
      <c r="GE32" s="20"/>
      <c r="GF32" s="20"/>
      <c r="GG32" s="20"/>
      <c r="GH32" s="20"/>
      <c r="GI32" s="20"/>
      <c r="GJ32" s="20"/>
      <c r="GK32" s="20"/>
      <c r="GL32" s="20"/>
      <c r="GM32" s="20"/>
      <c r="GN32" s="20"/>
      <c r="GO32" s="20"/>
      <c r="GP32" s="20"/>
      <c r="GQ32" s="20"/>
      <c r="GR32" s="20"/>
      <c r="GS32" s="20"/>
      <c r="GT32" s="20"/>
      <c r="GU32" s="20"/>
      <c r="GV32" s="20"/>
      <c r="GW32" s="20"/>
      <c r="GX32" s="20"/>
      <c r="GY32" s="20"/>
      <c r="GZ32" s="20"/>
      <c r="HA32" s="20"/>
      <c r="HB32" s="20"/>
      <c r="HC32" s="20"/>
      <c r="HD32" s="20"/>
      <c r="HE32" s="20"/>
      <c r="HF32" s="20"/>
      <c r="HG32" s="20"/>
      <c r="HH32" s="20"/>
      <c r="HI32" s="20"/>
      <c r="HJ32" s="20"/>
      <c r="HK32" s="20"/>
      <c r="HL32" s="20"/>
      <c r="HM32" s="20"/>
      <c r="HN32" s="20"/>
      <c r="HO32" s="20"/>
      <c r="HP32" s="20"/>
      <c r="HQ32" s="20"/>
      <c r="HR32" s="20"/>
      <c r="HS32" s="20"/>
      <c r="HT32" s="20"/>
      <c r="HU32" s="20"/>
      <c r="HV32" s="20"/>
      <c r="HW32" s="20"/>
      <c r="HX32" s="20"/>
      <c r="HY32" s="20"/>
      <c r="HZ32" s="20"/>
      <c r="IA32" s="20"/>
      <c r="IB32" s="20"/>
      <c r="IC32" s="20"/>
      <c r="ID32" s="20"/>
      <c r="IE32" s="20"/>
      <c r="IF32" s="20"/>
      <c r="IG32" s="20"/>
    </row>
    <row r="33" spans="1:241" ht="15.95" customHeight="1">
      <c r="A33" s="690"/>
      <c r="B33" s="896" t="s">
        <v>128</v>
      </c>
      <c r="C33" s="897" t="s">
        <v>14</v>
      </c>
      <c r="D33" s="898">
        <f>買物ﾌﾘﾜｹ計算ｼｰﾄ!U28</f>
        <v>0</v>
      </c>
      <c r="E33" s="899">
        <f>買物ﾌﾘﾜｹ計算ｼｰﾄ!V28</f>
        <v>0</v>
      </c>
      <c r="F33" s="943"/>
      <c r="G33" s="1048">
        <f>D33</f>
        <v>0</v>
      </c>
      <c r="H33" s="1048">
        <f>E33</f>
        <v>0</v>
      </c>
      <c r="I33" s="901">
        <v>0</v>
      </c>
      <c r="J33" s="1047">
        <f t="shared" si="11"/>
        <v>0</v>
      </c>
      <c r="K33" s="1053">
        <f t="shared" si="12"/>
        <v>0</v>
      </c>
      <c r="L33" s="898">
        <f>G8</f>
        <v>0</v>
      </c>
      <c r="M33" s="899">
        <f>H8</f>
        <v>0</v>
      </c>
      <c r="N33" s="902">
        <v>1</v>
      </c>
      <c r="O33" s="903">
        <v>0.67282231642670065</v>
      </c>
      <c r="P33" s="904">
        <f t="shared" si="14"/>
        <v>0</v>
      </c>
      <c r="Q33" s="905">
        <f t="shared" si="14"/>
        <v>0</v>
      </c>
      <c r="R33" s="906">
        <f t="shared" si="1"/>
        <v>0</v>
      </c>
      <c r="S33" s="907">
        <f t="shared" si="2"/>
        <v>0</v>
      </c>
      <c r="T33" s="908">
        <v>0</v>
      </c>
      <c r="U33" s="909">
        <f>'37部門取引基本表'!BM29</f>
        <v>0.40625781222556073</v>
      </c>
      <c r="V33" s="910">
        <f t="shared" si="15"/>
        <v>0</v>
      </c>
      <c r="W33" s="942"/>
      <c r="X33" s="912"/>
      <c r="Y33" s="910">
        <f>IF('37部門取引基本表'!AQ29&lt;0,0,'37部門取引基本表'!AQ29)</f>
        <v>296011.30942501401</v>
      </c>
      <c r="Z33" s="913">
        <f t="shared" si="16"/>
        <v>0.16020990314835371</v>
      </c>
      <c r="AA33" s="914">
        <f t="shared" si="17"/>
        <v>0</v>
      </c>
      <c r="AB33" s="915">
        <f t="shared" si="3"/>
        <v>0.67282231642670065</v>
      </c>
      <c r="AC33" s="908">
        <f t="shared" si="18"/>
        <v>0</v>
      </c>
      <c r="AD33" s="916">
        <v>0</v>
      </c>
      <c r="AE33" s="917">
        <f t="shared" si="19"/>
        <v>0.40625781222556073</v>
      </c>
      <c r="AF33" s="918">
        <f t="shared" si="20"/>
        <v>0</v>
      </c>
      <c r="AG33" s="942"/>
      <c r="AH33" s="912"/>
      <c r="AI33" s="919">
        <f t="shared" si="21"/>
        <v>0.16020990314835371</v>
      </c>
      <c r="AJ33" s="920">
        <f t="shared" si="22"/>
        <v>0</v>
      </c>
      <c r="AK33" s="921">
        <f t="shared" si="23"/>
        <v>0.67282231642670065</v>
      </c>
      <c r="AL33" s="922">
        <f t="shared" si="24"/>
        <v>0</v>
      </c>
      <c r="AM33" s="923">
        <v>0</v>
      </c>
      <c r="AN33" s="917">
        <f t="shared" si="25"/>
        <v>0</v>
      </c>
      <c r="AO33" s="924">
        <f t="shared" si="26"/>
        <v>0</v>
      </c>
      <c r="AP33" s="925">
        <f t="shared" si="4"/>
        <v>0</v>
      </c>
      <c r="AQ33" s="926">
        <f t="shared" si="27"/>
        <v>0</v>
      </c>
      <c r="AR33" s="927"/>
      <c r="AS33" s="927"/>
      <c r="AT33" s="935" t="s">
        <v>128</v>
      </c>
      <c r="AU33" s="936" t="s">
        <v>14</v>
      </c>
      <c r="AV33" s="937">
        <f t="shared" si="5"/>
        <v>0</v>
      </c>
      <c r="AW33" s="938">
        <f t="shared" si="6"/>
        <v>0</v>
      </c>
      <c r="AX33" s="939">
        <f t="shared" si="7"/>
        <v>0</v>
      </c>
      <c r="AY33" s="940">
        <f t="shared" si="8"/>
        <v>0</v>
      </c>
      <c r="AZ33" s="941">
        <f>AQ33*'37部門取引基本表'!BG29</f>
        <v>0</v>
      </c>
      <c r="BA33" s="941">
        <f>AQ33*'37部門取引基本表'!BH29</f>
        <v>0</v>
      </c>
      <c r="BB33" s="941">
        <f>AQ33*'37部門取引基本表'!BI29</f>
        <v>0</v>
      </c>
      <c r="BC33" s="941">
        <f>AQ33*'37部門取引基本表'!BJ29</f>
        <v>0</v>
      </c>
      <c r="BD33" s="941">
        <f>市税収効果!S31</f>
        <v>0</v>
      </c>
      <c r="BE33" s="291"/>
      <c r="BF33" s="291"/>
      <c r="BG33" s="20"/>
      <c r="BL33" s="20"/>
      <c r="BM33" s="20"/>
      <c r="BN33" s="20"/>
      <c r="BO33" s="20"/>
      <c r="BP33" s="20"/>
      <c r="BQ33" s="20"/>
      <c r="BR33" s="20"/>
      <c r="BS33" s="20"/>
      <c r="BT33" s="20"/>
      <c r="BU33" s="20"/>
      <c r="BV33" s="20"/>
      <c r="BW33" s="20"/>
      <c r="BX33" s="20"/>
      <c r="BY33" s="20"/>
      <c r="BZ33" s="20"/>
      <c r="CA33" s="20"/>
      <c r="CB33" s="20"/>
      <c r="CC33" s="20"/>
      <c r="CD33" s="20"/>
      <c r="CE33" s="20"/>
      <c r="CF33" s="20"/>
      <c r="CG33" s="20"/>
      <c r="CH33" s="20"/>
      <c r="CI33" s="20"/>
      <c r="CJ33" s="20"/>
      <c r="CK33" s="20"/>
      <c r="CL33" s="20"/>
      <c r="CM33" s="20"/>
      <c r="CN33" s="20"/>
      <c r="CO33" s="20"/>
      <c r="CP33" s="20"/>
      <c r="CQ33" s="20"/>
      <c r="CR33" s="20"/>
      <c r="CS33" s="20"/>
      <c r="CT33" s="20"/>
      <c r="CU33" s="20"/>
      <c r="CV33" s="20"/>
      <c r="CW33" s="20"/>
      <c r="CX33" s="20"/>
      <c r="CY33" s="20"/>
      <c r="CZ33" s="20"/>
      <c r="DA33" s="20"/>
      <c r="DB33" s="20"/>
      <c r="DC33" s="20"/>
      <c r="DD33" s="20"/>
      <c r="DE33" s="20"/>
      <c r="DF33" s="20"/>
      <c r="DG33" s="20"/>
      <c r="DH33" s="20"/>
      <c r="DI33" s="20"/>
      <c r="DJ33" s="20"/>
      <c r="DK33" s="20"/>
      <c r="DL33" s="20"/>
      <c r="DM33" s="20"/>
      <c r="DN33" s="20"/>
      <c r="DO33" s="20"/>
      <c r="DP33" s="20"/>
      <c r="DQ33" s="20"/>
      <c r="DR33" s="20"/>
      <c r="DS33" s="20"/>
      <c r="DT33" s="20"/>
      <c r="DU33" s="20"/>
      <c r="DV33" s="20"/>
      <c r="DW33" s="20"/>
      <c r="DX33" s="20"/>
      <c r="DY33" s="20"/>
      <c r="DZ33" s="20"/>
      <c r="EA33" s="20"/>
      <c r="EB33" s="20"/>
      <c r="EC33" s="20"/>
      <c r="ED33" s="20"/>
      <c r="EE33" s="20"/>
      <c r="EF33" s="20"/>
      <c r="EG33" s="20"/>
      <c r="EH33" s="20"/>
      <c r="EI33" s="20"/>
      <c r="EJ33" s="20"/>
      <c r="EK33" s="20"/>
      <c r="EL33" s="20"/>
      <c r="EM33" s="20"/>
      <c r="EN33" s="20"/>
      <c r="EO33" s="20"/>
      <c r="EP33" s="20"/>
      <c r="EQ33" s="20"/>
      <c r="ER33" s="20"/>
      <c r="ES33" s="20"/>
      <c r="ET33" s="20"/>
      <c r="EU33" s="20"/>
      <c r="EV33" s="20"/>
      <c r="EW33" s="20"/>
      <c r="EX33" s="20"/>
      <c r="EY33" s="20"/>
      <c r="EZ33" s="20"/>
      <c r="FA33" s="20"/>
      <c r="FB33" s="20"/>
      <c r="FC33" s="20"/>
      <c r="FD33" s="20"/>
      <c r="FE33" s="20"/>
      <c r="FF33" s="20"/>
      <c r="FG33" s="20"/>
      <c r="FH33" s="20"/>
      <c r="FI33" s="20"/>
      <c r="FJ33" s="20"/>
      <c r="FK33" s="20"/>
      <c r="FL33" s="20"/>
      <c r="FM33" s="20"/>
      <c r="FN33" s="20"/>
      <c r="FO33" s="20"/>
      <c r="FP33" s="20"/>
      <c r="FQ33" s="20"/>
      <c r="FR33" s="20"/>
      <c r="FS33" s="20"/>
      <c r="FT33" s="20"/>
      <c r="FU33" s="20"/>
      <c r="FV33" s="20"/>
      <c r="FW33" s="20"/>
      <c r="FX33" s="20"/>
      <c r="FY33" s="20"/>
      <c r="FZ33" s="20"/>
      <c r="GA33" s="20"/>
      <c r="GB33" s="20"/>
      <c r="GC33" s="20"/>
      <c r="GD33" s="20"/>
      <c r="GE33" s="20"/>
      <c r="GF33" s="20"/>
      <c r="GG33" s="20"/>
      <c r="GH33" s="20"/>
      <c r="GI33" s="20"/>
      <c r="GJ33" s="20"/>
      <c r="GK33" s="20"/>
      <c r="GL33" s="20"/>
      <c r="GM33" s="20"/>
      <c r="GN33" s="20"/>
      <c r="GO33" s="20"/>
      <c r="GP33" s="20"/>
      <c r="GQ33" s="20"/>
      <c r="GR33" s="20"/>
      <c r="GS33" s="20"/>
      <c r="GT33" s="20"/>
      <c r="GU33" s="20"/>
      <c r="GV33" s="20"/>
      <c r="GW33" s="20"/>
      <c r="GX33" s="20"/>
      <c r="GY33" s="20"/>
      <c r="GZ33" s="20"/>
      <c r="HA33" s="20"/>
      <c r="HB33" s="20"/>
      <c r="HC33" s="20"/>
      <c r="HD33" s="20"/>
      <c r="HE33" s="20"/>
      <c r="HF33" s="20"/>
      <c r="HG33" s="20"/>
      <c r="HH33" s="20"/>
      <c r="HI33" s="20"/>
      <c r="HJ33" s="20"/>
      <c r="HK33" s="20"/>
      <c r="HL33" s="20"/>
      <c r="HM33" s="20"/>
      <c r="HN33" s="20"/>
      <c r="HO33" s="20"/>
      <c r="HP33" s="20"/>
      <c r="HQ33" s="20"/>
      <c r="HR33" s="20"/>
      <c r="HS33" s="20"/>
      <c r="HT33" s="20"/>
      <c r="HU33" s="20"/>
      <c r="HV33" s="20"/>
      <c r="HW33" s="20"/>
      <c r="HX33" s="20"/>
      <c r="HY33" s="20"/>
      <c r="HZ33" s="20"/>
      <c r="IA33" s="20"/>
      <c r="IB33" s="20"/>
      <c r="IC33" s="20"/>
      <c r="ID33" s="20"/>
      <c r="IE33" s="20"/>
      <c r="IF33" s="20"/>
      <c r="IG33" s="20"/>
    </row>
    <row r="34" spans="1:241" ht="15.95" customHeight="1">
      <c r="A34" s="690"/>
      <c r="B34" s="896" t="s">
        <v>129</v>
      </c>
      <c r="C34" s="897" t="s">
        <v>15</v>
      </c>
      <c r="D34" s="898">
        <f>買物ﾌﾘﾜｹ計算ｼｰﾄ!U29</f>
        <v>0</v>
      </c>
      <c r="E34" s="899">
        <f>買物ﾌﾘﾜｹ計算ｼｰﾄ!V29</f>
        <v>0</v>
      </c>
      <c r="F34" s="900">
        <v>0</v>
      </c>
      <c r="G34" s="1047">
        <f t="shared" si="9"/>
        <v>0</v>
      </c>
      <c r="H34" s="1047">
        <f t="shared" si="10"/>
        <v>0</v>
      </c>
      <c r="I34" s="901">
        <v>0</v>
      </c>
      <c r="J34" s="1047">
        <f t="shared" si="11"/>
        <v>0</v>
      </c>
      <c r="K34" s="1053">
        <f t="shared" si="12"/>
        <v>0</v>
      </c>
      <c r="L34" s="898">
        <f t="shared" si="13"/>
        <v>0</v>
      </c>
      <c r="M34" s="899">
        <f t="shared" si="0"/>
        <v>0</v>
      </c>
      <c r="N34" s="902">
        <v>1</v>
      </c>
      <c r="O34" s="903">
        <v>0.90111030240133982</v>
      </c>
      <c r="P34" s="904">
        <f t="shared" si="14"/>
        <v>0</v>
      </c>
      <c r="Q34" s="905">
        <f t="shared" si="14"/>
        <v>0</v>
      </c>
      <c r="R34" s="906">
        <f t="shared" si="1"/>
        <v>0</v>
      </c>
      <c r="S34" s="907">
        <f t="shared" si="2"/>
        <v>0</v>
      </c>
      <c r="T34" s="908">
        <v>0</v>
      </c>
      <c r="U34" s="909">
        <f>'37部門取引基本表'!BM30</f>
        <v>0.31827298808801457</v>
      </c>
      <c r="V34" s="910">
        <f t="shared" si="15"/>
        <v>0</v>
      </c>
      <c r="W34" s="942"/>
      <c r="X34" s="912"/>
      <c r="Y34" s="910">
        <f>IF('37部門取引基本表'!AQ30&lt;0,0,'37部門取引基本表'!AQ30)</f>
        <v>109261.86499090654</v>
      </c>
      <c r="Z34" s="913">
        <f t="shared" si="16"/>
        <v>5.9135689247832551E-2</v>
      </c>
      <c r="AA34" s="914">
        <f t="shared" si="17"/>
        <v>0</v>
      </c>
      <c r="AB34" s="915">
        <f t="shared" si="3"/>
        <v>0.90111030240133982</v>
      </c>
      <c r="AC34" s="908">
        <f t="shared" si="18"/>
        <v>0</v>
      </c>
      <c r="AD34" s="916">
        <v>0</v>
      </c>
      <c r="AE34" s="917">
        <f t="shared" si="19"/>
        <v>0.31827298808801457</v>
      </c>
      <c r="AF34" s="918">
        <f t="shared" si="20"/>
        <v>0</v>
      </c>
      <c r="AG34" s="942"/>
      <c r="AH34" s="912"/>
      <c r="AI34" s="919">
        <f t="shared" si="21"/>
        <v>5.9135689247832551E-2</v>
      </c>
      <c r="AJ34" s="920">
        <f t="shared" si="22"/>
        <v>0</v>
      </c>
      <c r="AK34" s="921">
        <f t="shared" si="23"/>
        <v>0.90111030240133982</v>
      </c>
      <c r="AL34" s="922">
        <f t="shared" si="24"/>
        <v>0</v>
      </c>
      <c r="AM34" s="923">
        <v>0</v>
      </c>
      <c r="AN34" s="917">
        <f t="shared" si="25"/>
        <v>0</v>
      </c>
      <c r="AO34" s="924">
        <f t="shared" si="26"/>
        <v>0</v>
      </c>
      <c r="AP34" s="925">
        <f t="shared" si="4"/>
        <v>0</v>
      </c>
      <c r="AQ34" s="926">
        <f t="shared" si="27"/>
        <v>0</v>
      </c>
      <c r="AR34" s="927"/>
      <c r="AS34" s="927"/>
      <c r="AT34" s="935" t="s">
        <v>129</v>
      </c>
      <c r="AU34" s="936" t="s">
        <v>15</v>
      </c>
      <c r="AV34" s="937">
        <f t="shared" si="5"/>
        <v>0</v>
      </c>
      <c r="AW34" s="938">
        <f t="shared" si="6"/>
        <v>0</v>
      </c>
      <c r="AX34" s="939">
        <f t="shared" si="7"/>
        <v>0</v>
      </c>
      <c r="AY34" s="940">
        <f t="shared" si="8"/>
        <v>0</v>
      </c>
      <c r="AZ34" s="941">
        <f>AQ34*'37部門取引基本表'!BG30</f>
        <v>0</v>
      </c>
      <c r="BA34" s="941">
        <f>AQ34*'37部門取引基本表'!BH30</f>
        <v>0</v>
      </c>
      <c r="BB34" s="941">
        <f>AQ34*'37部門取引基本表'!BI30</f>
        <v>0</v>
      </c>
      <c r="BC34" s="941">
        <f>AQ34*'37部門取引基本表'!BJ30</f>
        <v>0</v>
      </c>
      <c r="BD34" s="941">
        <f>市税収効果!S32</f>
        <v>0</v>
      </c>
      <c r="BE34" s="291"/>
      <c r="BF34" s="291"/>
      <c r="BG34" s="20"/>
      <c r="BL34" s="20"/>
      <c r="BM34" s="20"/>
      <c r="BN34" s="20"/>
      <c r="BO34" s="20"/>
      <c r="BP34" s="20"/>
      <c r="BQ34" s="20"/>
      <c r="BR34" s="20"/>
      <c r="BS34" s="20"/>
      <c r="BT34" s="20"/>
      <c r="BU34" s="20"/>
      <c r="BV34" s="20"/>
      <c r="BW34" s="20"/>
      <c r="BX34" s="20"/>
      <c r="BY34" s="20"/>
      <c r="BZ34" s="20"/>
      <c r="CA34" s="20"/>
      <c r="CB34" s="20"/>
      <c r="CC34" s="20"/>
      <c r="CD34" s="20"/>
      <c r="CE34" s="20"/>
      <c r="CF34" s="20"/>
      <c r="CG34" s="20"/>
      <c r="CH34" s="20"/>
      <c r="CI34" s="20"/>
      <c r="CJ34" s="20"/>
      <c r="CK34" s="20"/>
      <c r="CL34" s="20"/>
      <c r="CM34" s="20"/>
      <c r="CN34" s="20"/>
      <c r="CO34" s="20"/>
      <c r="CP34" s="20"/>
      <c r="CQ34" s="20"/>
      <c r="CR34" s="20"/>
      <c r="CS34" s="20"/>
      <c r="CT34" s="20"/>
      <c r="CU34" s="20"/>
      <c r="CV34" s="20"/>
      <c r="CW34" s="20"/>
      <c r="CX34" s="20"/>
      <c r="CY34" s="20"/>
      <c r="CZ34" s="20"/>
      <c r="DA34" s="20"/>
      <c r="DB34" s="20"/>
      <c r="DC34" s="20"/>
      <c r="DD34" s="20"/>
      <c r="DE34" s="20"/>
      <c r="DF34" s="20"/>
      <c r="DG34" s="20"/>
      <c r="DH34" s="20"/>
      <c r="DI34" s="20"/>
      <c r="DJ34" s="20"/>
      <c r="DK34" s="20"/>
      <c r="DL34" s="20"/>
      <c r="DM34" s="20"/>
      <c r="DN34" s="20"/>
      <c r="DO34" s="20"/>
      <c r="DP34" s="20"/>
      <c r="DQ34" s="20"/>
      <c r="DR34" s="20"/>
      <c r="DS34" s="20"/>
      <c r="DT34" s="20"/>
      <c r="DU34" s="20"/>
      <c r="DV34" s="20"/>
      <c r="DW34" s="20"/>
      <c r="DX34" s="20"/>
      <c r="DY34" s="20"/>
      <c r="DZ34" s="20"/>
      <c r="EA34" s="20"/>
      <c r="EB34" s="20"/>
      <c r="EC34" s="20"/>
      <c r="ED34" s="20"/>
      <c r="EE34" s="20"/>
      <c r="EF34" s="20"/>
      <c r="EG34" s="20"/>
      <c r="EH34" s="20"/>
      <c r="EI34" s="20"/>
      <c r="EJ34" s="20"/>
      <c r="EK34" s="20"/>
      <c r="EL34" s="20"/>
      <c r="EM34" s="20"/>
      <c r="EN34" s="20"/>
      <c r="EO34" s="20"/>
      <c r="EP34" s="20"/>
      <c r="EQ34" s="20"/>
      <c r="ER34" s="20"/>
      <c r="ES34" s="20"/>
      <c r="ET34" s="20"/>
      <c r="EU34" s="20"/>
      <c r="EV34" s="20"/>
      <c r="EW34" s="20"/>
      <c r="EX34" s="20"/>
      <c r="EY34" s="20"/>
      <c r="EZ34" s="20"/>
      <c r="FA34" s="20"/>
      <c r="FB34" s="20"/>
      <c r="FC34" s="20"/>
      <c r="FD34" s="20"/>
      <c r="FE34" s="20"/>
      <c r="FF34" s="20"/>
      <c r="FG34" s="20"/>
      <c r="FH34" s="20"/>
      <c r="FI34" s="20"/>
      <c r="FJ34" s="20"/>
      <c r="FK34" s="20"/>
      <c r="FL34" s="20"/>
      <c r="FM34" s="20"/>
      <c r="FN34" s="20"/>
      <c r="FO34" s="20"/>
      <c r="FP34" s="20"/>
      <c r="FQ34" s="20"/>
      <c r="FR34" s="20"/>
      <c r="FS34" s="20"/>
      <c r="FT34" s="20"/>
      <c r="FU34" s="20"/>
      <c r="FV34" s="20"/>
      <c r="FW34" s="20"/>
      <c r="FX34" s="20"/>
      <c r="FY34" s="20"/>
      <c r="FZ34" s="20"/>
      <c r="GA34" s="20"/>
      <c r="GB34" s="20"/>
      <c r="GC34" s="20"/>
      <c r="GD34" s="20"/>
      <c r="GE34" s="20"/>
      <c r="GF34" s="20"/>
      <c r="GG34" s="20"/>
      <c r="GH34" s="20"/>
      <c r="GI34" s="20"/>
      <c r="GJ34" s="20"/>
      <c r="GK34" s="20"/>
      <c r="GL34" s="20"/>
      <c r="GM34" s="20"/>
      <c r="GN34" s="20"/>
      <c r="GO34" s="20"/>
      <c r="GP34" s="20"/>
      <c r="GQ34" s="20"/>
      <c r="GR34" s="20"/>
      <c r="GS34" s="20"/>
      <c r="GT34" s="20"/>
      <c r="GU34" s="20"/>
      <c r="GV34" s="20"/>
      <c r="GW34" s="20"/>
      <c r="GX34" s="20"/>
      <c r="GY34" s="20"/>
      <c r="GZ34" s="20"/>
      <c r="HA34" s="20"/>
      <c r="HB34" s="20"/>
      <c r="HC34" s="20"/>
      <c r="HD34" s="20"/>
      <c r="HE34" s="20"/>
      <c r="HF34" s="20"/>
      <c r="HG34" s="20"/>
      <c r="HH34" s="20"/>
      <c r="HI34" s="20"/>
      <c r="HJ34" s="20"/>
      <c r="HK34" s="20"/>
      <c r="HL34" s="20"/>
      <c r="HM34" s="20"/>
      <c r="HN34" s="20"/>
      <c r="HO34" s="20"/>
      <c r="HP34" s="20"/>
      <c r="HQ34" s="20"/>
      <c r="HR34" s="20"/>
      <c r="HS34" s="20"/>
      <c r="HT34" s="20"/>
      <c r="HU34" s="20"/>
      <c r="HV34" s="20"/>
      <c r="HW34" s="20"/>
      <c r="HX34" s="20"/>
      <c r="HY34" s="20"/>
      <c r="HZ34" s="20"/>
      <c r="IA34" s="20"/>
      <c r="IB34" s="20"/>
      <c r="IC34" s="20"/>
      <c r="ID34" s="20"/>
      <c r="IE34" s="20"/>
      <c r="IF34" s="20"/>
      <c r="IG34" s="20"/>
    </row>
    <row r="35" spans="1:241" ht="15.95" customHeight="1">
      <c r="A35" s="690"/>
      <c r="B35" s="896" t="s">
        <v>130</v>
      </c>
      <c r="C35" s="897" t="s">
        <v>32</v>
      </c>
      <c r="D35" s="898">
        <f>買物ﾌﾘﾜｹ計算ｼｰﾄ!U30</f>
        <v>0</v>
      </c>
      <c r="E35" s="899">
        <f>買物ﾌﾘﾜｹ計算ｼｰﾄ!V30</f>
        <v>0</v>
      </c>
      <c r="F35" s="900">
        <v>0</v>
      </c>
      <c r="G35" s="1047">
        <f t="shared" si="9"/>
        <v>0</v>
      </c>
      <c r="H35" s="1047">
        <f t="shared" si="10"/>
        <v>0</v>
      </c>
      <c r="I35" s="901">
        <v>0</v>
      </c>
      <c r="J35" s="1047">
        <f t="shared" si="11"/>
        <v>0</v>
      </c>
      <c r="K35" s="1053">
        <f t="shared" si="12"/>
        <v>0</v>
      </c>
      <c r="L35" s="898">
        <f t="shared" si="13"/>
        <v>0</v>
      </c>
      <c r="M35" s="899">
        <f t="shared" si="0"/>
        <v>0</v>
      </c>
      <c r="N35" s="902">
        <v>1</v>
      </c>
      <c r="O35" s="903">
        <v>0.99544703430498305</v>
      </c>
      <c r="P35" s="904">
        <f t="shared" si="14"/>
        <v>0</v>
      </c>
      <c r="Q35" s="905">
        <f t="shared" si="14"/>
        <v>0</v>
      </c>
      <c r="R35" s="906">
        <f t="shared" si="1"/>
        <v>0</v>
      </c>
      <c r="S35" s="907">
        <f t="shared" si="2"/>
        <v>0</v>
      </c>
      <c r="T35" s="908">
        <v>0</v>
      </c>
      <c r="U35" s="909">
        <f>'37部門取引基本表'!BM31</f>
        <v>5.2361752033231131E-2</v>
      </c>
      <c r="V35" s="910">
        <f t="shared" si="15"/>
        <v>0</v>
      </c>
      <c r="W35" s="942"/>
      <c r="X35" s="912"/>
      <c r="Y35" s="910">
        <f>IF('37部門取引基本表'!AQ31&lt;0,0,'37部門取引基本表'!AQ31)</f>
        <v>356131.482449156</v>
      </c>
      <c r="Z35" s="913">
        <f t="shared" si="16"/>
        <v>0.19274868390024252</v>
      </c>
      <c r="AA35" s="914">
        <f t="shared" si="17"/>
        <v>0</v>
      </c>
      <c r="AB35" s="915">
        <f t="shared" si="3"/>
        <v>0.99544703430498305</v>
      </c>
      <c r="AC35" s="908">
        <f t="shared" si="18"/>
        <v>0</v>
      </c>
      <c r="AD35" s="916">
        <v>0</v>
      </c>
      <c r="AE35" s="917">
        <f t="shared" si="19"/>
        <v>5.2361752033231131E-2</v>
      </c>
      <c r="AF35" s="918">
        <f t="shared" si="20"/>
        <v>0</v>
      </c>
      <c r="AG35" s="942"/>
      <c r="AH35" s="912"/>
      <c r="AI35" s="919">
        <f t="shared" si="21"/>
        <v>0.19274868390024252</v>
      </c>
      <c r="AJ35" s="920">
        <f t="shared" si="22"/>
        <v>0</v>
      </c>
      <c r="AK35" s="921">
        <f t="shared" si="23"/>
        <v>0.99544703430498305</v>
      </c>
      <c r="AL35" s="922">
        <f t="shared" si="24"/>
        <v>0</v>
      </c>
      <c r="AM35" s="923">
        <v>0</v>
      </c>
      <c r="AN35" s="917">
        <f t="shared" si="25"/>
        <v>0</v>
      </c>
      <c r="AO35" s="924">
        <f t="shared" si="26"/>
        <v>0</v>
      </c>
      <c r="AP35" s="925">
        <f t="shared" si="4"/>
        <v>0</v>
      </c>
      <c r="AQ35" s="926">
        <f t="shared" si="27"/>
        <v>0</v>
      </c>
      <c r="AR35" s="927"/>
      <c r="AS35" s="927"/>
      <c r="AT35" s="935" t="s">
        <v>130</v>
      </c>
      <c r="AU35" s="936" t="s">
        <v>32</v>
      </c>
      <c r="AV35" s="937">
        <f t="shared" si="5"/>
        <v>0</v>
      </c>
      <c r="AW35" s="938">
        <f t="shared" si="6"/>
        <v>0</v>
      </c>
      <c r="AX35" s="939">
        <f t="shared" si="7"/>
        <v>0</v>
      </c>
      <c r="AY35" s="940">
        <f t="shared" si="8"/>
        <v>0</v>
      </c>
      <c r="AZ35" s="941">
        <f>AQ35*'37部門取引基本表'!BG31</f>
        <v>0</v>
      </c>
      <c r="BA35" s="941">
        <f>AQ35*'37部門取引基本表'!BH31</f>
        <v>0</v>
      </c>
      <c r="BB35" s="941">
        <f>AQ35*'37部門取引基本表'!BI31</f>
        <v>0</v>
      </c>
      <c r="BC35" s="941">
        <f>AQ35*'37部門取引基本表'!BJ31</f>
        <v>0</v>
      </c>
      <c r="BD35" s="941">
        <f>市税収効果!S33</f>
        <v>0</v>
      </c>
      <c r="BE35" s="291"/>
      <c r="BF35" s="291"/>
      <c r="BG35" s="20"/>
      <c r="BL35" s="20"/>
      <c r="BM35" s="20"/>
      <c r="BN35" s="20"/>
      <c r="BO35" s="20"/>
      <c r="BP35" s="20"/>
      <c r="BQ35" s="20"/>
      <c r="BR35" s="20"/>
      <c r="BS35" s="20"/>
      <c r="BT35" s="20"/>
      <c r="BU35" s="20"/>
      <c r="BV35" s="20"/>
      <c r="BW35" s="20"/>
      <c r="BX35" s="20"/>
      <c r="BY35" s="20"/>
      <c r="BZ35" s="20"/>
      <c r="CA35" s="20"/>
      <c r="CB35" s="20"/>
      <c r="CC35" s="20"/>
      <c r="CD35" s="20"/>
      <c r="CE35" s="20"/>
      <c r="CF35" s="20"/>
      <c r="CG35" s="20"/>
      <c r="CH35" s="20"/>
      <c r="CI35" s="20"/>
      <c r="CJ35" s="20"/>
      <c r="CK35" s="20"/>
      <c r="CL35" s="20"/>
      <c r="CM35" s="20"/>
      <c r="CN35" s="20"/>
      <c r="CO35" s="20"/>
      <c r="CP35" s="20"/>
      <c r="CQ35" s="20"/>
      <c r="CR35" s="20"/>
      <c r="CS35" s="20"/>
      <c r="CT35" s="20"/>
      <c r="CU35" s="20"/>
      <c r="CV35" s="20"/>
      <c r="CW35" s="20"/>
      <c r="CX35" s="20"/>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0"/>
      <c r="FB35" s="20"/>
      <c r="FC35" s="20"/>
      <c r="FD35" s="20"/>
      <c r="FE35" s="20"/>
      <c r="FF35" s="20"/>
      <c r="FG35" s="20"/>
      <c r="FH35" s="20"/>
      <c r="FI35" s="20"/>
      <c r="FJ35" s="20"/>
      <c r="FK35" s="20"/>
      <c r="FL35" s="20"/>
      <c r="FM35" s="20"/>
      <c r="FN35" s="20"/>
      <c r="FO35" s="20"/>
      <c r="FP35" s="20"/>
      <c r="FQ35" s="20"/>
      <c r="FR35" s="20"/>
      <c r="FS35" s="20"/>
      <c r="FT35" s="20"/>
      <c r="FU35" s="20"/>
      <c r="FV35" s="20"/>
      <c r="FW35" s="20"/>
      <c r="FX35" s="20"/>
      <c r="FY35" s="20"/>
      <c r="FZ35" s="20"/>
      <c r="GA35" s="20"/>
      <c r="GB35" s="20"/>
      <c r="GC35" s="20"/>
      <c r="GD35" s="20"/>
      <c r="GE35" s="20"/>
      <c r="GF35" s="20"/>
      <c r="GG35" s="20"/>
      <c r="GH35" s="20"/>
      <c r="GI35" s="20"/>
      <c r="GJ35" s="20"/>
      <c r="GK35" s="20"/>
      <c r="GL35" s="20"/>
      <c r="GM35" s="20"/>
      <c r="GN35" s="20"/>
      <c r="GO35" s="20"/>
      <c r="GP35" s="20"/>
      <c r="GQ35" s="20"/>
      <c r="GR35" s="20"/>
      <c r="GS35" s="20"/>
      <c r="GT35" s="20"/>
      <c r="GU35" s="20"/>
      <c r="GV35" s="20"/>
      <c r="GW35" s="20"/>
      <c r="GX35" s="20"/>
      <c r="GY35" s="20"/>
      <c r="GZ35" s="20"/>
      <c r="HA35" s="20"/>
      <c r="HB35" s="20"/>
      <c r="HC35" s="20"/>
      <c r="HD35" s="20"/>
      <c r="HE35" s="20"/>
      <c r="HF35" s="20"/>
      <c r="HG35" s="20"/>
      <c r="HH35" s="20"/>
      <c r="HI35" s="20"/>
      <c r="HJ35" s="20"/>
      <c r="HK35" s="20"/>
      <c r="HL35" s="20"/>
      <c r="HM35" s="20"/>
      <c r="HN35" s="20"/>
      <c r="HO35" s="20"/>
      <c r="HP35" s="20"/>
      <c r="HQ35" s="20"/>
      <c r="HR35" s="20"/>
      <c r="HS35" s="20"/>
      <c r="HT35" s="20"/>
      <c r="HU35" s="20"/>
      <c r="HV35" s="20"/>
      <c r="HW35" s="20"/>
      <c r="HX35" s="20"/>
      <c r="HY35" s="20"/>
      <c r="HZ35" s="20"/>
      <c r="IA35" s="20"/>
      <c r="IB35" s="20"/>
      <c r="IC35" s="20"/>
      <c r="ID35" s="20"/>
      <c r="IE35" s="20"/>
      <c r="IF35" s="20"/>
      <c r="IG35" s="20"/>
    </row>
    <row r="36" spans="1:241" ht="15.95" customHeight="1">
      <c r="A36" s="690"/>
      <c r="B36" s="896" t="s">
        <v>131</v>
      </c>
      <c r="C36" s="897" t="s">
        <v>72</v>
      </c>
      <c r="D36" s="898">
        <f>買物ﾌﾘﾜｹ計算ｼｰﾄ!U31</f>
        <v>0</v>
      </c>
      <c r="E36" s="899">
        <f>買物ﾌﾘﾜｹ計算ｼｰﾄ!V31</f>
        <v>0</v>
      </c>
      <c r="F36" s="900">
        <v>0</v>
      </c>
      <c r="G36" s="1047">
        <f t="shared" si="9"/>
        <v>0</v>
      </c>
      <c r="H36" s="1047">
        <f t="shared" si="10"/>
        <v>0</v>
      </c>
      <c r="I36" s="944"/>
      <c r="J36" s="1048">
        <f>D36</f>
        <v>0</v>
      </c>
      <c r="K36" s="1054">
        <f>E36</f>
        <v>0</v>
      </c>
      <c r="L36" s="898">
        <f>J8</f>
        <v>0</v>
      </c>
      <c r="M36" s="899">
        <f>K8</f>
        <v>0</v>
      </c>
      <c r="N36" s="902">
        <v>1</v>
      </c>
      <c r="O36" s="903">
        <v>0.58325043988411618</v>
      </c>
      <c r="P36" s="904">
        <f t="shared" si="14"/>
        <v>0</v>
      </c>
      <c r="Q36" s="905">
        <f t="shared" si="14"/>
        <v>0</v>
      </c>
      <c r="R36" s="906">
        <f t="shared" si="1"/>
        <v>0</v>
      </c>
      <c r="S36" s="907">
        <f t="shared" si="2"/>
        <v>0</v>
      </c>
      <c r="T36" s="908">
        <v>0</v>
      </c>
      <c r="U36" s="909">
        <f>'37部門取引基本表'!BM32</f>
        <v>0.29217377001027883</v>
      </c>
      <c r="V36" s="910">
        <f t="shared" si="15"/>
        <v>0</v>
      </c>
      <c r="W36" s="942"/>
      <c r="X36" s="912"/>
      <c r="Y36" s="910">
        <f>IF('37部門取引基本表'!AQ32&lt;0,0,'37部門取引基本表'!AQ32)</f>
        <v>99915.138364417042</v>
      </c>
      <c r="Z36" s="913">
        <f t="shared" si="16"/>
        <v>5.4076969800617124E-2</v>
      </c>
      <c r="AA36" s="914">
        <f t="shared" si="17"/>
        <v>0</v>
      </c>
      <c r="AB36" s="915">
        <f t="shared" si="3"/>
        <v>0.58325043988411618</v>
      </c>
      <c r="AC36" s="908">
        <f t="shared" si="18"/>
        <v>0</v>
      </c>
      <c r="AD36" s="916">
        <v>0</v>
      </c>
      <c r="AE36" s="917">
        <f t="shared" si="19"/>
        <v>0.29217377001027883</v>
      </c>
      <c r="AF36" s="918">
        <f t="shared" si="20"/>
        <v>0</v>
      </c>
      <c r="AG36" s="942"/>
      <c r="AH36" s="912"/>
      <c r="AI36" s="919">
        <f t="shared" si="21"/>
        <v>5.4076969800617124E-2</v>
      </c>
      <c r="AJ36" s="920">
        <f t="shared" si="22"/>
        <v>0</v>
      </c>
      <c r="AK36" s="921">
        <f t="shared" si="23"/>
        <v>0.58325043988411618</v>
      </c>
      <c r="AL36" s="922">
        <f t="shared" si="24"/>
        <v>0</v>
      </c>
      <c r="AM36" s="923">
        <v>0</v>
      </c>
      <c r="AN36" s="917">
        <f t="shared" si="25"/>
        <v>0</v>
      </c>
      <c r="AO36" s="924">
        <f t="shared" si="26"/>
        <v>0</v>
      </c>
      <c r="AP36" s="925">
        <f t="shared" si="4"/>
        <v>0</v>
      </c>
      <c r="AQ36" s="926">
        <f t="shared" si="27"/>
        <v>0</v>
      </c>
      <c r="AR36" s="927"/>
      <c r="AS36" s="927"/>
      <c r="AT36" s="935" t="s">
        <v>131</v>
      </c>
      <c r="AU36" s="936" t="s">
        <v>72</v>
      </c>
      <c r="AV36" s="937">
        <f t="shared" si="5"/>
        <v>0</v>
      </c>
      <c r="AW36" s="938">
        <f t="shared" si="6"/>
        <v>0</v>
      </c>
      <c r="AX36" s="939">
        <f t="shared" si="7"/>
        <v>0</v>
      </c>
      <c r="AY36" s="940">
        <f t="shared" si="8"/>
        <v>0</v>
      </c>
      <c r="AZ36" s="941">
        <f>AQ36*'37部門取引基本表'!BG32</f>
        <v>0</v>
      </c>
      <c r="BA36" s="941">
        <f>AQ36*'37部門取引基本表'!BH32</f>
        <v>0</v>
      </c>
      <c r="BB36" s="941">
        <f>AQ36*'37部門取引基本表'!BI32</f>
        <v>0</v>
      </c>
      <c r="BC36" s="941">
        <f>AQ36*'37部門取引基本表'!BJ32</f>
        <v>0</v>
      </c>
      <c r="BD36" s="941">
        <f>市税収効果!S34</f>
        <v>0</v>
      </c>
      <c r="BE36" s="291"/>
      <c r="BF36" s="291"/>
      <c r="BG36" s="20"/>
      <c r="BL36" s="20"/>
      <c r="BM36" s="20"/>
      <c r="BN36" s="20"/>
      <c r="BO36" s="20"/>
      <c r="BP36" s="20"/>
      <c r="BQ36" s="20"/>
      <c r="BR36" s="20"/>
      <c r="BS36" s="20"/>
      <c r="BT36" s="20"/>
      <c r="BU36" s="20"/>
      <c r="BV36" s="20"/>
      <c r="BW36" s="20"/>
      <c r="BX36" s="20"/>
      <c r="BY36" s="20"/>
      <c r="BZ36" s="20"/>
      <c r="CA36" s="20"/>
      <c r="CB36" s="20"/>
      <c r="CC36" s="20"/>
      <c r="CD36" s="20"/>
      <c r="CE36" s="20"/>
      <c r="CF36" s="20"/>
      <c r="CG36" s="20"/>
      <c r="CH36" s="20"/>
      <c r="CI36" s="20"/>
      <c r="CJ36" s="20"/>
      <c r="CK36" s="20"/>
      <c r="CL36" s="20"/>
      <c r="CM36" s="20"/>
      <c r="CN36" s="20"/>
      <c r="CO36" s="20"/>
      <c r="CP36" s="20"/>
      <c r="CQ36" s="20"/>
      <c r="CR36" s="20"/>
      <c r="CS36" s="20"/>
      <c r="CT36" s="20"/>
      <c r="CU36" s="20"/>
      <c r="CV36" s="20"/>
      <c r="CW36" s="20"/>
      <c r="CX36" s="20"/>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0"/>
      <c r="FB36" s="20"/>
      <c r="FC36" s="20"/>
      <c r="FD36" s="20"/>
      <c r="FE36" s="20"/>
      <c r="FF36" s="20"/>
      <c r="FG36" s="20"/>
      <c r="FH36" s="20"/>
      <c r="FI36" s="20"/>
      <c r="FJ36" s="20"/>
      <c r="FK36" s="20"/>
      <c r="FL36" s="20"/>
      <c r="FM36" s="20"/>
      <c r="FN36" s="20"/>
      <c r="FO36" s="20"/>
      <c r="FP36" s="20"/>
      <c r="FQ36" s="20"/>
      <c r="FR36" s="20"/>
      <c r="FS36" s="20"/>
      <c r="FT36" s="20"/>
      <c r="FU36" s="20"/>
      <c r="FV36" s="20"/>
      <c r="FW36" s="20"/>
      <c r="FX36" s="20"/>
      <c r="FY36" s="20"/>
      <c r="FZ36" s="20"/>
      <c r="GA36" s="20"/>
      <c r="GB36" s="20"/>
      <c r="GC36" s="20"/>
      <c r="GD36" s="20"/>
      <c r="GE36" s="20"/>
      <c r="GF36" s="20"/>
      <c r="GG36" s="20"/>
      <c r="GH36" s="20"/>
      <c r="GI36" s="20"/>
      <c r="GJ36" s="20"/>
      <c r="GK36" s="20"/>
      <c r="GL36" s="20"/>
      <c r="GM36" s="20"/>
      <c r="GN36" s="20"/>
      <c r="GO36" s="20"/>
      <c r="GP36" s="20"/>
      <c r="GQ36" s="20"/>
      <c r="GR36" s="20"/>
      <c r="GS36" s="20"/>
      <c r="GT36" s="20"/>
      <c r="GU36" s="20"/>
      <c r="GV36" s="20"/>
      <c r="GW36" s="20"/>
      <c r="GX36" s="20"/>
      <c r="GY36" s="20"/>
      <c r="GZ36" s="20"/>
      <c r="HA36" s="20"/>
      <c r="HB36" s="20"/>
      <c r="HC36" s="20"/>
      <c r="HD36" s="20"/>
      <c r="HE36" s="20"/>
      <c r="HF36" s="20"/>
      <c r="HG36" s="20"/>
      <c r="HH36" s="20"/>
      <c r="HI36" s="20"/>
      <c r="HJ36" s="20"/>
      <c r="HK36" s="20"/>
      <c r="HL36" s="20"/>
      <c r="HM36" s="20"/>
      <c r="HN36" s="20"/>
      <c r="HO36" s="20"/>
      <c r="HP36" s="20"/>
      <c r="HQ36" s="20"/>
      <c r="HR36" s="20"/>
      <c r="HS36" s="20"/>
      <c r="HT36" s="20"/>
      <c r="HU36" s="20"/>
      <c r="HV36" s="20"/>
      <c r="HW36" s="20"/>
      <c r="HX36" s="20"/>
      <c r="HY36" s="20"/>
      <c r="HZ36" s="20"/>
      <c r="IA36" s="20"/>
      <c r="IB36" s="20"/>
      <c r="IC36" s="20"/>
      <c r="ID36" s="20"/>
      <c r="IE36" s="20"/>
      <c r="IF36" s="20"/>
      <c r="IG36" s="20"/>
    </row>
    <row r="37" spans="1:241" ht="15.95" customHeight="1">
      <c r="A37" s="690"/>
      <c r="B37" s="896" t="s">
        <v>132</v>
      </c>
      <c r="C37" s="897" t="s">
        <v>40</v>
      </c>
      <c r="D37" s="898">
        <f>買物ﾌﾘﾜｹ計算ｼｰﾄ!U32</f>
        <v>0</v>
      </c>
      <c r="E37" s="899">
        <f>買物ﾌﾘﾜｹ計算ｼｰﾄ!V32</f>
        <v>0</v>
      </c>
      <c r="F37" s="900">
        <v>4.1768910156901172E-2</v>
      </c>
      <c r="G37" s="1047">
        <f t="shared" si="9"/>
        <v>0</v>
      </c>
      <c r="H37" s="1047">
        <f t="shared" si="10"/>
        <v>0</v>
      </c>
      <c r="I37" s="901">
        <v>4.1083551813920855E-3</v>
      </c>
      <c r="J37" s="1047">
        <f t="shared" si="11"/>
        <v>0</v>
      </c>
      <c r="K37" s="1053">
        <f t="shared" si="12"/>
        <v>0</v>
      </c>
      <c r="L37" s="898">
        <f t="shared" si="13"/>
        <v>0</v>
      </c>
      <c r="M37" s="899">
        <f t="shared" si="0"/>
        <v>0</v>
      </c>
      <c r="N37" s="902">
        <v>1</v>
      </c>
      <c r="O37" s="903">
        <v>0.37995218477963455</v>
      </c>
      <c r="P37" s="904">
        <f t="shared" si="14"/>
        <v>0</v>
      </c>
      <c r="Q37" s="905">
        <f t="shared" si="14"/>
        <v>0</v>
      </c>
      <c r="R37" s="906">
        <f t="shared" si="1"/>
        <v>0</v>
      </c>
      <c r="S37" s="907">
        <f t="shared" si="2"/>
        <v>0</v>
      </c>
      <c r="T37" s="908">
        <v>0</v>
      </c>
      <c r="U37" s="909">
        <f>'37部門取引基本表'!BM33</f>
        <v>0.1561028592881773</v>
      </c>
      <c r="V37" s="910">
        <f t="shared" si="15"/>
        <v>0</v>
      </c>
      <c r="W37" s="942"/>
      <c r="X37" s="912"/>
      <c r="Y37" s="910">
        <f>IF('37部門取引基本表'!AQ33&lt;0,0,'37部門取引基本表'!AQ33)</f>
        <v>82984.707995243429</v>
      </c>
      <c r="Z37" s="913">
        <f t="shared" si="16"/>
        <v>4.4913730007603861E-2</v>
      </c>
      <c r="AA37" s="914">
        <f t="shared" si="17"/>
        <v>0</v>
      </c>
      <c r="AB37" s="915">
        <f t="shared" si="3"/>
        <v>0.37995218477963455</v>
      </c>
      <c r="AC37" s="908">
        <f t="shared" si="18"/>
        <v>0</v>
      </c>
      <c r="AD37" s="916">
        <v>0</v>
      </c>
      <c r="AE37" s="917">
        <f t="shared" si="19"/>
        <v>0.1561028592881773</v>
      </c>
      <c r="AF37" s="918">
        <f t="shared" si="20"/>
        <v>0</v>
      </c>
      <c r="AG37" s="942"/>
      <c r="AH37" s="912"/>
      <c r="AI37" s="919">
        <f t="shared" si="21"/>
        <v>4.4913730007603861E-2</v>
      </c>
      <c r="AJ37" s="920">
        <f t="shared" si="22"/>
        <v>0</v>
      </c>
      <c r="AK37" s="921">
        <f t="shared" si="23"/>
        <v>0.37995218477963455</v>
      </c>
      <c r="AL37" s="922">
        <f t="shared" si="24"/>
        <v>0</v>
      </c>
      <c r="AM37" s="923">
        <v>0</v>
      </c>
      <c r="AN37" s="917">
        <f t="shared" si="25"/>
        <v>0</v>
      </c>
      <c r="AO37" s="924">
        <f t="shared" si="26"/>
        <v>0</v>
      </c>
      <c r="AP37" s="925">
        <f t="shared" si="4"/>
        <v>0</v>
      </c>
      <c r="AQ37" s="926">
        <f t="shared" si="27"/>
        <v>0</v>
      </c>
      <c r="AR37" s="927"/>
      <c r="AS37" s="927"/>
      <c r="AT37" s="935" t="s">
        <v>132</v>
      </c>
      <c r="AU37" s="936" t="s">
        <v>40</v>
      </c>
      <c r="AV37" s="937">
        <f t="shared" si="5"/>
        <v>0</v>
      </c>
      <c r="AW37" s="938">
        <f t="shared" si="6"/>
        <v>0</v>
      </c>
      <c r="AX37" s="939">
        <f t="shared" si="7"/>
        <v>0</v>
      </c>
      <c r="AY37" s="940">
        <f t="shared" si="8"/>
        <v>0</v>
      </c>
      <c r="AZ37" s="941">
        <f>AQ37*'37部門取引基本表'!BG33</f>
        <v>0</v>
      </c>
      <c r="BA37" s="941">
        <f>AQ37*'37部門取引基本表'!BH33</f>
        <v>0</v>
      </c>
      <c r="BB37" s="941">
        <f>AQ37*'37部門取引基本表'!BI33</f>
        <v>0</v>
      </c>
      <c r="BC37" s="941">
        <f>AQ37*'37部門取引基本表'!BJ33</f>
        <v>0</v>
      </c>
      <c r="BD37" s="941">
        <f>市税収効果!S35</f>
        <v>0</v>
      </c>
      <c r="BE37" s="291"/>
      <c r="BF37" s="291"/>
      <c r="BG37" s="20"/>
      <c r="BL37" s="20"/>
      <c r="BM37" s="20"/>
      <c r="BN37" s="20"/>
      <c r="BO37" s="20"/>
      <c r="BP37" s="20"/>
      <c r="BQ37" s="20"/>
      <c r="BR37" s="20"/>
      <c r="BS37" s="20"/>
      <c r="BT37" s="20"/>
      <c r="BU37" s="20"/>
      <c r="BV37" s="20"/>
      <c r="BW37" s="20"/>
      <c r="BX37" s="20"/>
      <c r="BY37" s="20"/>
      <c r="BZ37" s="20"/>
      <c r="CA37" s="20"/>
      <c r="CB37" s="20"/>
      <c r="CC37" s="20"/>
      <c r="CD37" s="20"/>
      <c r="CE37" s="20"/>
      <c r="CF37" s="20"/>
      <c r="CG37" s="20"/>
      <c r="CH37" s="20"/>
      <c r="CI37" s="20"/>
      <c r="CJ37" s="20"/>
      <c r="CK37" s="20"/>
      <c r="CL37" s="20"/>
      <c r="CM37" s="20"/>
      <c r="CN37" s="20"/>
      <c r="CO37" s="20"/>
      <c r="CP37" s="20"/>
      <c r="CQ37" s="20"/>
      <c r="CR37" s="20"/>
      <c r="CS37" s="20"/>
      <c r="CT37" s="20"/>
      <c r="CU37" s="20"/>
      <c r="CV37" s="20"/>
      <c r="CW37" s="20"/>
      <c r="CX37" s="20"/>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0"/>
      <c r="FB37" s="20"/>
      <c r="FC37" s="20"/>
      <c r="FD37" s="20"/>
      <c r="FE37" s="20"/>
      <c r="FF37" s="20"/>
      <c r="FG37" s="20"/>
      <c r="FH37" s="20"/>
      <c r="FI37" s="20"/>
      <c r="FJ37" s="20"/>
      <c r="FK37" s="20"/>
      <c r="FL37" s="20"/>
      <c r="FM37" s="20"/>
      <c r="FN37" s="20"/>
      <c r="FO37" s="20"/>
      <c r="FP37" s="20"/>
      <c r="FQ37" s="20"/>
      <c r="FR37" s="20"/>
      <c r="FS37" s="20"/>
      <c r="FT37" s="20"/>
      <c r="FU37" s="20"/>
      <c r="FV37" s="20"/>
      <c r="FW37" s="20"/>
      <c r="FX37" s="20"/>
      <c r="FY37" s="20"/>
      <c r="FZ37" s="20"/>
      <c r="GA37" s="20"/>
      <c r="GB37" s="20"/>
      <c r="GC37" s="20"/>
      <c r="GD37" s="20"/>
      <c r="GE37" s="20"/>
      <c r="GF37" s="20"/>
      <c r="GG37" s="20"/>
      <c r="GH37" s="20"/>
      <c r="GI37" s="20"/>
      <c r="GJ37" s="20"/>
      <c r="GK37" s="20"/>
      <c r="GL37" s="20"/>
      <c r="GM37" s="20"/>
      <c r="GN37" s="20"/>
      <c r="GO37" s="20"/>
      <c r="GP37" s="20"/>
      <c r="GQ37" s="20"/>
      <c r="GR37" s="20"/>
      <c r="GS37" s="20"/>
      <c r="GT37" s="20"/>
      <c r="GU37" s="20"/>
      <c r="GV37" s="20"/>
      <c r="GW37" s="20"/>
      <c r="GX37" s="20"/>
      <c r="GY37" s="20"/>
      <c r="GZ37" s="20"/>
      <c r="HA37" s="20"/>
      <c r="HB37" s="20"/>
      <c r="HC37" s="20"/>
      <c r="HD37" s="20"/>
      <c r="HE37" s="20"/>
      <c r="HF37" s="20"/>
      <c r="HG37" s="20"/>
      <c r="HH37" s="20"/>
      <c r="HI37" s="20"/>
      <c r="HJ37" s="20"/>
      <c r="HK37" s="20"/>
      <c r="HL37" s="20"/>
      <c r="HM37" s="20"/>
      <c r="HN37" s="20"/>
      <c r="HO37" s="20"/>
      <c r="HP37" s="20"/>
      <c r="HQ37" s="20"/>
      <c r="HR37" s="20"/>
      <c r="HS37" s="20"/>
      <c r="HT37" s="20"/>
      <c r="HU37" s="20"/>
      <c r="HV37" s="20"/>
      <c r="HW37" s="20"/>
      <c r="HX37" s="20"/>
      <c r="HY37" s="20"/>
      <c r="HZ37" s="20"/>
      <c r="IA37" s="20"/>
      <c r="IB37" s="20"/>
      <c r="IC37" s="20"/>
      <c r="ID37" s="20"/>
      <c r="IE37" s="20"/>
      <c r="IF37" s="20"/>
      <c r="IG37" s="20"/>
    </row>
    <row r="38" spans="1:241" ht="15.95" customHeight="1">
      <c r="A38" s="690"/>
      <c r="B38" s="896" t="s">
        <v>133</v>
      </c>
      <c r="C38" s="897" t="s">
        <v>16</v>
      </c>
      <c r="D38" s="898">
        <f>買物ﾌﾘﾜｹ計算ｼｰﾄ!U33</f>
        <v>0</v>
      </c>
      <c r="E38" s="899">
        <f>買物ﾌﾘﾜｹ計算ｼｰﾄ!V33</f>
        <v>0</v>
      </c>
      <c r="F38" s="900">
        <v>0</v>
      </c>
      <c r="G38" s="1047">
        <f t="shared" si="9"/>
        <v>0</v>
      </c>
      <c r="H38" s="1047">
        <f t="shared" si="10"/>
        <v>0</v>
      </c>
      <c r="I38" s="901">
        <v>0</v>
      </c>
      <c r="J38" s="1047">
        <f t="shared" si="11"/>
        <v>0</v>
      </c>
      <c r="K38" s="1053">
        <f t="shared" si="12"/>
        <v>0</v>
      </c>
      <c r="L38" s="898">
        <f t="shared" si="13"/>
        <v>0</v>
      </c>
      <c r="M38" s="899">
        <f t="shared" si="0"/>
        <v>0</v>
      </c>
      <c r="N38" s="902">
        <v>1</v>
      </c>
      <c r="O38" s="903">
        <v>1</v>
      </c>
      <c r="P38" s="904">
        <f t="shared" si="14"/>
        <v>0</v>
      </c>
      <c r="Q38" s="905">
        <f t="shared" si="14"/>
        <v>0</v>
      </c>
      <c r="R38" s="906">
        <f t="shared" si="1"/>
        <v>0</v>
      </c>
      <c r="S38" s="907">
        <f t="shared" si="2"/>
        <v>0</v>
      </c>
      <c r="T38" s="908">
        <v>0</v>
      </c>
      <c r="U38" s="909">
        <f>'37部門取引基本表'!BM34</f>
        <v>0.34130805301777678</v>
      </c>
      <c r="V38" s="910">
        <f t="shared" si="15"/>
        <v>0</v>
      </c>
      <c r="W38" s="942"/>
      <c r="X38" s="912"/>
      <c r="Y38" s="910">
        <f>IF('37部門取引基本表'!AQ34&lt;0,0,'37部門取引基本表'!AQ34)</f>
        <v>5505.325553848862</v>
      </c>
      <c r="Z38" s="913">
        <f t="shared" si="16"/>
        <v>2.9796418099549481E-3</v>
      </c>
      <c r="AA38" s="914">
        <f t="shared" si="17"/>
        <v>0</v>
      </c>
      <c r="AB38" s="915">
        <f t="shared" si="3"/>
        <v>1</v>
      </c>
      <c r="AC38" s="908">
        <f t="shared" si="18"/>
        <v>0</v>
      </c>
      <c r="AD38" s="916">
        <v>0</v>
      </c>
      <c r="AE38" s="917">
        <f t="shared" si="19"/>
        <v>0.34130805301777678</v>
      </c>
      <c r="AF38" s="918">
        <f t="shared" si="20"/>
        <v>0</v>
      </c>
      <c r="AG38" s="942"/>
      <c r="AH38" s="912"/>
      <c r="AI38" s="919">
        <f t="shared" si="21"/>
        <v>2.9796418099549481E-3</v>
      </c>
      <c r="AJ38" s="920">
        <f t="shared" si="22"/>
        <v>0</v>
      </c>
      <c r="AK38" s="921">
        <f t="shared" si="23"/>
        <v>1</v>
      </c>
      <c r="AL38" s="922">
        <f t="shared" si="24"/>
        <v>0</v>
      </c>
      <c r="AM38" s="923">
        <v>0</v>
      </c>
      <c r="AN38" s="917">
        <f t="shared" si="25"/>
        <v>0</v>
      </c>
      <c r="AO38" s="924">
        <f t="shared" si="26"/>
        <v>0</v>
      </c>
      <c r="AP38" s="925">
        <f t="shared" si="4"/>
        <v>0</v>
      </c>
      <c r="AQ38" s="926">
        <f t="shared" si="27"/>
        <v>0</v>
      </c>
      <c r="AR38" s="927"/>
      <c r="AS38" s="927"/>
      <c r="AT38" s="935" t="s">
        <v>133</v>
      </c>
      <c r="AU38" s="936" t="s">
        <v>16</v>
      </c>
      <c r="AV38" s="937">
        <f t="shared" si="5"/>
        <v>0</v>
      </c>
      <c r="AW38" s="938">
        <f t="shared" si="6"/>
        <v>0</v>
      </c>
      <c r="AX38" s="939">
        <f t="shared" si="7"/>
        <v>0</v>
      </c>
      <c r="AY38" s="940">
        <f t="shared" si="8"/>
        <v>0</v>
      </c>
      <c r="AZ38" s="941">
        <f>AQ38*'37部門取引基本表'!BG34</f>
        <v>0</v>
      </c>
      <c r="BA38" s="941">
        <f>AQ38*'37部門取引基本表'!BH34</f>
        <v>0</v>
      </c>
      <c r="BB38" s="941">
        <f>AQ38*'37部門取引基本表'!BI34</f>
        <v>0</v>
      </c>
      <c r="BC38" s="941">
        <f>AQ38*'37部門取引基本表'!BJ34</f>
        <v>0</v>
      </c>
      <c r="BD38" s="941">
        <f>市税収効果!S36</f>
        <v>0</v>
      </c>
      <c r="BE38" s="291"/>
      <c r="BF38" s="291"/>
      <c r="BG38" s="20"/>
      <c r="BL38" s="20"/>
      <c r="BM38" s="20"/>
      <c r="BN38" s="20"/>
      <c r="BO38" s="20"/>
      <c r="BP38" s="20"/>
      <c r="BQ38" s="20"/>
      <c r="BR38" s="20"/>
      <c r="BS38" s="20"/>
      <c r="BT38" s="20"/>
      <c r="BU38" s="20"/>
      <c r="BV38" s="20"/>
      <c r="BW38" s="20"/>
      <c r="BX38" s="20"/>
      <c r="BY38" s="20"/>
      <c r="BZ38" s="20"/>
      <c r="CA38" s="20"/>
      <c r="CB38" s="20"/>
      <c r="CC38" s="20"/>
      <c r="CD38" s="20"/>
      <c r="CE38" s="20"/>
      <c r="CF38" s="20"/>
      <c r="CG38" s="20"/>
      <c r="CH38" s="20"/>
      <c r="CI38" s="20"/>
      <c r="CJ38" s="20"/>
      <c r="CK38" s="20"/>
      <c r="CL38" s="20"/>
      <c r="CM38" s="20"/>
      <c r="CN38" s="20"/>
      <c r="CO38" s="20"/>
      <c r="CP38" s="20"/>
      <c r="CQ38" s="20"/>
      <c r="CR38" s="20"/>
      <c r="CS38" s="20"/>
      <c r="CT38" s="20"/>
      <c r="CU38" s="20"/>
      <c r="CV38" s="20"/>
      <c r="CW38" s="20"/>
      <c r="CX38" s="20"/>
      <c r="CY38" s="20"/>
      <c r="CZ38" s="20"/>
      <c r="DA38" s="20"/>
      <c r="DB38" s="20"/>
      <c r="DC38" s="20"/>
      <c r="DD38" s="20"/>
      <c r="DE38" s="20"/>
      <c r="DF38" s="20"/>
      <c r="DG38" s="20"/>
      <c r="DH38" s="20"/>
      <c r="DI38" s="20"/>
      <c r="DJ38" s="20"/>
      <c r="DK38" s="20"/>
      <c r="DL38" s="20"/>
      <c r="DM38" s="20"/>
      <c r="DN38" s="20"/>
      <c r="DO38" s="20"/>
      <c r="DP38" s="20"/>
      <c r="DQ38" s="20"/>
      <c r="DR38" s="20"/>
      <c r="DS38" s="20"/>
      <c r="DT38" s="20"/>
      <c r="DU38" s="20"/>
      <c r="DV38" s="20"/>
      <c r="DW38" s="20"/>
      <c r="DX38" s="20"/>
      <c r="DY38" s="20"/>
      <c r="DZ38" s="20"/>
      <c r="EA38" s="20"/>
      <c r="EB38" s="20"/>
      <c r="EC38" s="20"/>
      <c r="ED38" s="20"/>
      <c r="EE38" s="20"/>
      <c r="EF38" s="20"/>
      <c r="EG38" s="20"/>
      <c r="EH38" s="20"/>
      <c r="EI38" s="20"/>
      <c r="EJ38" s="20"/>
      <c r="EK38" s="20"/>
      <c r="EL38" s="20"/>
      <c r="EM38" s="20"/>
      <c r="EN38" s="20"/>
      <c r="EO38" s="20"/>
      <c r="EP38" s="20"/>
      <c r="EQ38" s="20"/>
      <c r="ER38" s="20"/>
      <c r="ES38" s="20"/>
      <c r="ET38" s="20"/>
      <c r="EU38" s="20"/>
      <c r="EV38" s="20"/>
      <c r="EW38" s="20"/>
      <c r="EX38" s="20"/>
      <c r="EY38" s="20"/>
      <c r="EZ38" s="20"/>
      <c r="FA38" s="20"/>
      <c r="FB38" s="20"/>
      <c r="FC38" s="20"/>
      <c r="FD38" s="20"/>
      <c r="FE38" s="20"/>
      <c r="FF38" s="20"/>
      <c r="FG38" s="20"/>
      <c r="FH38" s="20"/>
      <c r="FI38" s="20"/>
      <c r="FJ38" s="20"/>
      <c r="FK38" s="20"/>
      <c r="FL38" s="20"/>
      <c r="FM38" s="20"/>
      <c r="FN38" s="20"/>
      <c r="FO38" s="20"/>
      <c r="FP38" s="20"/>
      <c r="FQ38" s="20"/>
      <c r="FR38" s="20"/>
      <c r="FS38" s="20"/>
      <c r="FT38" s="20"/>
      <c r="FU38" s="20"/>
      <c r="FV38" s="20"/>
      <c r="FW38" s="20"/>
      <c r="FX38" s="20"/>
      <c r="FY38" s="20"/>
      <c r="FZ38" s="20"/>
      <c r="GA38" s="20"/>
      <c r="GB38" s="20"/>
      <c r="GC38" s="20"/>
      <c r="GD38" s="20"/>
      <c r="GE38" s="20"/>
      <c r="GF38" s="20"/>
      <c r="GG38" s="20"/>
      <c r="GH38" s="20"/>
      <c r="GI38" s="20"/>
      <c r="GJ38" s="20"/>
      <c r="GK38" s="20"/>
      <c r="GL38" s="20"/>
      <c r="GM38" s="20"/>
      <c r="GN38" s="20"/>
      <c r="GO38" s="20"/>
      <c r="GP38" s="20"/>
      <c r="GQ38" s="20"/>
      <c r="GR38" s="20"/>
      <c r="GS38" s="20"/>
      <c r="GT38" s="20"/>
      <c r="GU38" s="20"/>
      <c r="GV38" s="20"/>
      <c r="GW38" s="20"/>
      <c r="GX38" s="20"/>
      <c r="GY38" s="20"/>
      <c r="GZ38" s="20"/>
      <c r="HA38" s="20"/>
      <c r="HB38" s="20"/>
      <c r="HC38" s="20"/>
      <c r="HD38" s="20"/>
      <c r="HE38" s="20"/>
      <c r="HF38" s="20"/>
      <c r="HG38" s="20"/>
      <c r="HH38" s="20"/>
      <c r="HI38" s="20"/>
      <c r="HJ38" s="20"/>
      <c r="HK38" s="20"/>
      <c r="HL38" s="20"/>
      <c r="HM38" s="20"/>
      <c r="HN38" s="20"/>
      <c r="HO38" s="20"/>
      <c r="HP38" s="20"/>
      <c r="HQ38" s="20"/>
      <c r="HR38" s="20"/>
      <c r="HS38" s="20"/>
      <c r="HT38" s="20"/>
      <c r="HU38" s="20"/>
      <c r="HV38" s="20"/>
      <c r="HW38" s="20"/>
      <c r="HX38" s="20"/>
      <c r="HY38" s="20"/>
      <c r="HZ38" s="20"/>
      <c r="IA38" s="20"/>
      <c r="IB38" s="20"/>
      <c r="IC38" s="20"/>
      <c r="ID38" s="20"/>
      <c r="IE38" s="20"/>
      <c r="IF38" s="20"/>
      <c r="IG38" s="20"/>
    </row>
    <row r="39" spans="1:241" ht="15.95" customHeight="1">
      <c r="A39" s="690"/>
      <c r="B39" s="896" t="s">
        <v>134</v>
      </c>
      <c r="C39" s="897" t="s">
        <v>33</v>
      </c>
      <c r="D39" s="898">
        <f>買物ﾌﾘﾜｹ計算ｼｰﾄ!U34</f>
        <v>0</v>
      </c>
      <c r="E39" s="899">
        <f>買物ﾌﾘﾜｹ計算ｼｰﾄ!V34</f>
        <v>0</v>
      </c>
      <c r="F39" s="900">
        <v>0</v>
      </c>
      <c r="G39" s="1047">
        <f t="shared" si="9"/>
        <v>0</v>
      </c>
      <c r="H39" s="1047">
        <f t="shared" si="10"/>
        <v>0</v>
      </c>
      <c r="I39" s="901">
        <v>1.3798717042961616E-5</v>
      </c>
      <c r="J39" s="1047">
        <f t="shared" si="11"/>
        <v>0</v>
      </c>
      <c r="K39" s="1053">
        <f t="shared" si="12"/>
        <v>0</v>
      </c>
      <c r="L39" s="898">
        <f t="shared" si="13"/>
        <v>0</v>
      </c>
      <c r="M39" s="899">
        <f t="shared" si="0"/>
        <v>0</v>
      </c>
      <c r="N39" s="902">
        <v>1</v>
      </c>
      <c r="O39" s="903">
        <v>0.7283653691367391</v>
      </c>
      <c r="P39" s="904">
        <f t="shared" si="14"/>
        <v>0</v>
      </c>
      <c r="Q39" s="905">
        <f t="shared" si="14"/>
        <v>0</v>
      </c>
      <c r="R39" s="906">
        <f t="shared" si="1"/>
        <v>0</v>
      </c>
      <c r="S39" s="907">
        <f t="shared" si="2"/>
        <v>0</v>
      </c>
      <c r="T39" s="908">
        <v>0</v>
      </c>
      <c r="U39" s="909">
        <f>'37部門取引基本表'!BM35</f>
        <v>0.51886241353370144</v>
      </c>
      <c r="V39" s="910">
        <f t="shared" si="15"/>
        <v>0</v>
      </c>
      <c r="W39" s="942"/>
      <c r="X39" s="912"/>
      <c r="Y39" s="910">
        <f>IF('37部門取引基本表'!AQ35&lt;0,0,'37部門取引基本表'!AQ35)</f>
        <v>51139.853837383314</v>
      </c>
      <c r="Z39" s="913">
        <f t="shared" si="16"/>
        <v>2.7678371634593357E-2</v>
      </c>
      <c r="AA39" s="914">
        <f t="shared" si="17"/>
        <v>0</v>
      </c>
      <c r="AB39" s="915">
        <f t="shared" si="3"/>
        <v>0.7283653691367391</v>
      </c>
      <c r="AC39" s="908">
        <f t="shared" si="18"/>
        <v>0</v>
      </c>
      <c r="AD39" s="916">
        <v>0</v>
      </c>
      <c r="AE39" s="917">
        <f t="shared" si="19"/>
        <v>0.51886241353370144</v>
      </c>
      <c r="AF39" s="918">
        <f t="shared" si="20"/>
        <v>0</v>
      </c>
      <c r="AG39" s="942"/>
      <c r="AH39" s="912"/>
      <c r="AI39" s="919">
        <f t="shared" si="21"/>
        <v>2.7678371634593357E-2</v>
      </c>
      <c r="AJ39" s="920">
        <f t="shared" si="22"/>
        <v>0</v>
      </c>
      <c r="AK39" s="921">
        <f t="shared" si="23"/>
        <v>0.7283653691367391</v>
      </c>
      <c r="AL39" s="922">
        <f t="shared" si="24"/>
        <v>0</v>
      </c>
      <c r="AM39" s="923">
        <v>0</v>
      </c>
      <c r="AN39" s="917">
        <f t="shared" si="25"/>
        <v>0</v>
      </c>
      <c r="AO39" s="924">
        <f t="shared" si="26"/>
        <v>0</v>
      </c>
      <c r="AP39" s="925">
        <f t="shared" si="4"/>
        <v>0</v>
      </c>
      <c r="AQ39" s="926">
        <f t="shared" si="27"/>
        <v>0</v>
      </c>
      <c r="AR39" s="927"/>
      <c r="AS39" s="927"/>
      <c r="AT39" s="935" t="s">
        <v>134</v>
      </c>
      <c r="AU39" s="936" t="s">
        <v>33</v>
      </c>
      <c r="AV39" s="937">
        <f t="shared" si="5"/>
        <v>0</v>
      </c>
      <c r="AW39" s="938">
        <f t="shared" si="6"/>
        <v>0</v>
      </c>
      <c r="AX39" s="939">
        <f t="shared" si="7"/>
        <v>0</v>
      </c>
      <c r="AY39" s="940">
        <f t="shared" si="8"/>
        <v>0</v>
      </c>
      <c r="AZ39" s="941">
        <f>AQ39*'37部門取引基本表'!BG35</f>
        <v>0</v>
      </c>
      <c r="BA39" s="941">
        <f>AQ39*'37部門取引基本表'!BH35</f>
        <v>0</v>
      </c>
      <c r="BB39" s="941">
        <f>AQ39*'37部門取引基本表'!BI35</f>
        <v>0</v>
      </c>
      <c r="BC39" s="941">
        <f>AQ39*'37部門取引基本表'!BJ35</f>
        <v>0</v>
      </c>
      <c r="BD39" s="941">
        <f>市税収効果!S37</f>
        <v>0</v>
      </c>
      <c r="BE39" s="291"/>
      <c r="BF39" s="291"/>
      <c r="BG39" s="20"/>
      <c r="BL39" s="20"/>
      <c r="BM39" s="20"/>
      <c r="BN39" s="20"/>
      <c r="BO39" s="20"/>
      <c r="BP39" s="20"/>
      <c r="BQ39" s="20"/>
      <c r="BR39" s="20"/>
      <c r="BS39" s="20"/>
      <c r="BT39" s="20"/>
      <c r="BU39" s="20"/>
      <c r="BV39" s="20"/>
      <c r="BW39" s="20"/>
      <c r="BX39" s="20"/>
      <c r="BY39" s="20"/>
      <c r="BZ39" s="20"/>
      <c r="CA39" s="20"/>
      <c r="CB39" s="20"/>
      <c r="CC39" s="20"/>
      <c r="CD39" s="20"/>
      <c r="CE39" s="20"/>
      <c r="CF39" s="20"/>
      <c r="CG39" s="20"/>
      <c r="CH39" s="20"/>
      <c r="CI39" s="20"/>
      <c r="CJ39" s="20"/>
      <c r="CK39" s="20"/>
      <c r="CL39" s="20"/>
      <c r="CM39" s="20"/>
      <c r="CN39" s="20"/>
      <c r="CO39" s="20"/>
      <c r="CP39" s="20"/>
      <c r="CQ39" s="20"/>
      <c r="CR39" s="20"/>
      <c r="CS39" s="20"/>
      <c r="CT39" s="20"/>
      <c r="CU39" s="20"/>
      <c r="CV39" s="20"/>
      <c r="CW39" s="20"/>
      <c r="CX39" s="20"/>
      <c r="CY39" s="20"/>
      <c r="CZ39" s="20"/>
      <c r="DA39" s="20"/>
      <c r="DB39" s="20"/>
      <c r="DC39" s="20"/>
      <c r="DD39" s="20"/>
      <c r="DE39" s="20"/>
      <c r="DF39" s="20"/>
      <c r="DG39" s="20"/>
      <c r="DH39" s="20"/>
      <c r="DI39" s="20"/>
      <c r="DJ39" s="20"/>
      <c r="DK39" s="20"/>
      <c r="DL39" s="20"/>
      <c r="DM39" s="20"/>
      <c r="DN39" s="20"/>
      <c r="DO39" s="20"/>
      <c r="DP39" s="20"/>
      <c r="DQ39" s="20"/>
      <c r="DR39" s="20"/>
      <c r="DS39" s="20"/>
      <c r="DT39" s="20"/>
      <c r="DU39" s="20"/>
      <c r="DV39" s="20"/>
      <c r="DW39" s="20"/>
      <c r="DX39" s="20"/>
      <c r="DY39" s="20"/>
      <c r="DZ39" s="20"/>
      <c r="EA39" s="20"/>
      <c r="EB39" s="20"/>
      <c r="EC39" s="20"/>
      <c r="ED39" s="20"/>
      <c r="EE39" s="20"/>
      <c r="EF39" s="20"/>
      <c r="EG39" s="20"/>
      <c r="EH39" s="20"/>
      <c r="EI39" s="20"/>
      <c r="EJ39" s="20"/>
      <c r="EK39" s="20"/>
      <c r="EL39" s="20"/>
      <c r="EM39" s="20"/>
      <c r="EN39" s="20"/>
      <c r="EO39" s="20"/>
      <c r="EP39" s="20"/>
      <c r="EQ39" s="20"/>
      <c r="ER39" s="20"/>
      <c r="ES39" s="20"/>
      <c r="ET39" s="20"/>
      <c r="EU39" s="20"/>
      <c r="EV39" s="20"/>
      <c r="EW39" s="20"/>
      <c r="EX39" s="20"/>
      <c r="EY39" s="20"/>
      <c r="EZ39" s="20"/>
      <c r="FA39" s="20"/>
      <c r="FB39" s="20"/>
      <c r="FC39" s="20"/>
      <c r="FD39" s="20"/>
      <c r="FE39" s="20"/>
      <c r="FF39" s="20"/>
      <c r="FG39" s="20"/>
      <c r="FH39" s="20"/>
      <c r="FI39" s="20"/>
      <c r="FJ39" s="20"/>
      <c r="FK39" s="20"/>
      <c r="FL39" s="20"/>
      <c r="FM39" s="20"/>
      <c r="FN39" s="20"/>
      <c r="FO39" s="20"/>
      <c r="FP39" s="20"/>
      <c r="FQ39" s="20"/>
      <c r="FR39" s="20"/>
      <c r="FS39" s="20"/>
      <c r="FT39" s="20"/>
      <c r="FU39" s="20"/>
      <c r="FV39" s="20"/>
      <c r="FW39" s="20"/>
      <c r="FX39" s="20"/>
      <c r="FY39" s="20"/>
      <c r="FZ39" s="20"/>
      <c r="GA39" s="20"/>
      <c r="GB39" s="20"/>
      <c r="GC39" s="20"/>
      <c r="GD39" s="20"/>
      <c r="GE39" s="20"/>
      <c r="GF39" s="20"/>
      <c r="GG39" s="20"/>
      <c r="GH39" s="20"/>
      <c r="GI39" s="20"/>
      <c r="GJ39" s="20"/>
      <c r="GK39" s="20"/>
      <c r="GL39" s="20"/>
      <c r="GM39" s="20"/>
      <c r="GN39" s="20"/>
      <c r="GO39" s="20"/>
      <c r="GP39" s="20"/>
      <c r="GQ39" s="20"/>
      <c r="GR39" s="20"/>
      <c r="GS39" s="20"/>
      <c r="GT39" s="20"/>
      <c r="GU39" s="20"/>
      <c r="GV39" s="20"/>
      <c r="GW39" s="20"/>
      <c r="GX39" s="20"/>
      <c r="GY39" s="20"/>
      <c r="GZ39" s="20"/>
      <c r="HA39" s="20"/>
      <c r="HB39" s="20"/>
      <c r="HC39" s="20"/>
      <c r="HD39" s="20"/>
      <c r="HE39" s="20"/>
      <c r="HF39" s="20"/>
      <c r="HG39" s="20"/>
      <c r="HH39" s="20"/>
      <c r="HI39" s="20"/>
      <c r="HJ39" s="20"/>
      <c r="HK39" s="20"/>
      <c r="HL39" s="20"/>
      <c r="HM39" s="20"/>
      <c r="HN39" s="20"/>
      <c r="HO39" s="20"/>
      <c r="HP39" s="20"/>
      <c r="HQ39" s="20"/>
      <c r="HR39" s="20"/>
      <c r="HS39" s="20"/>
      <c r="HT39" s="20"/>
      <c r="HU39" s="20"/>
      <c r="HV39" s="20"/>
      <c r="HW39" s="20"/>
      <c r="HX39" s="20"/>
      <c r="HY39" s="20"/>
      <c r="HZ39" s="20"/>
      <c r="IA39" s="20"/>
      <c r="IB39" s="20"/>
      <c r="IC39" s="20"/>
      <c r="ID39" s="20"/>
      <c r="IE39" s="20"/>
      <c r="IF39" s="20"/>
      <c r="IG39" s="20"/>
    </row>
    <row r="40" spans="1:241" ht="15.95" customHeight="1">
      <c r="A40" s="690"/>
      <c r="B40" s="896" t="s">
        <v>135</v>
      </c>
      <c r="C40" s="897" t="s">
        <v>77</v>
      </c>
      <c r="D40" s="898">
        <f>買物ﾌﾘﾜｹ計算ｼｰﾄ!U35</f>
        <v>0</v>
      </c>
      <c r="E40" s="899">
        <f>買物ﾌﾘﾜｹ計算ｼｰﾄ!V35</f>
        <v>0</v>
      </c>
      <c r="F40" s="900">
        <v>0</v>
      </c>
      <c r="G40" s="1047">
        <f t="shared" si="9"/>
        <v>0</v>
      </c>
      <c r="H40" s="1047">
        <f t="shared" si="10"/>
        <v>0</v>
      </c>
      <c r="I40" s="901">
        <v>0</v>
      </c>
      <c r="J40" s="1047">
        <f t="shared" si="11"/>
        <v>0</v>
      </c>
      <c r="K40" s="1053">
        <f t="shared" si="12"/>
        <v>0</v>
      </c>
      <c r="L40" s="898">
        <f t="shared" si="13"/>
        <v>0</v>
      </c>
      <c r="M40" s="899">
        <f t="shared" si="0"/>
        <v>0</v>
      </c>
      <c r="N40" s="902">
        <v>1</v>
      </c>
      <c r="O40" s="903">
        <v>0.96676543326346809</v>
      </c>
      <c r="P40" s="904">
        <f t="shared" si="14"/>
        <v>0</v>
      </c>
      <c r="Q40" s="905">
        <f t="shared" si="14"/>
        <v>0</v>
      </c>
      <c r="R40" s="906">
        <f t="shared" si="1"/>
        <v>0</v>
      </c>
      <c r="S40" s="907">
        <f t="shared" si="2"/>
        <v>0</v>
      </c>
      <c r="T40" s="908">
        <v>0</v>
      </c>
      <c r="U40" s="909">
        <f>'37部門取引基本表'!BM36</f>
        <v>0.51522759604037416</v>
      </c>
      <c r="V40" s="910">
        <f t="shared" si="15"/>
        <v>0</v>
      </c>
      <c r="W40" s="942"/>
      <c r="X40" s="912"/>
      <c r="Y40" s="910">
        <f>IF('37部門取引基本表'!AQ36&lt;0,0,'37部門取引基本表'!AQ36)</f>
        <v>97392.880187776478</v>
      </c>
      <c r="Z40" s="913">
        <f t="shared" si="16"/>
        <v>5.2711850545614156E-2</v>
      </c>
      <c r="AA40" s="914">
        <f t="shared" si="17"/>
        <v>0</v>
      </c>
      <c r="AB40" s="915">
        <f t="shared" si="3"/>
        <v>0.96676543326346809</v>
      </c>
      <c r="AC40" s="908">
        <f t="shared" si="18"/>
        <v>0</v>
      </c>
      <c r="AD40" s="916">
        <v>0</v>
      </c>
      <c r="AE40" s="917">
        <f t="shared" si="19"/>
        <v>0.51522759604037416</v>
      </c>
      <c r="AF40" s="918">
        <f t="shared" si="20"/>
        <v>0</v>
      </c>
      <c r="AG40" s="942"/>
      <c r="AH40" s="912"/>
      <c r="AI40" s="919">
        <f t="shared" si="21"/>
        <v>5.2711850545614156E-2</v>
      </c>
      <c r="AJ40" s="920">
        <f t="shared" si="22"/>
        <v>0</v>
      </c>
      <c r="AK40" s="921">
        <f t="shared" si="23"/>
        <v>0.96676543326346809</v>
      </c>
      <c r="AL40" s="922">
        <f t="shared" si="24"/>
        <v>0</v>
      </c>
      <c r="AM40" s="923">
        <v>0</v>
      </c>
      <c r="AN40" s="917">
        <f t="shared" si="25"/>
        <v>0</v>
      </c>
      <c r="AO40" s="924">
        <f t="shared" si="26"/>
        <v>0</v>
      </c>
      <c r="AP40" s="925">
        <f t="shared" si="4"/>
        <v>0</v>
      </c>
      <c r="AQ40" s="926">
        <f t="shared" si="27"/>
        <v>0</v>
      </c>
      <c r="AR40" s="927"/>
      <c r="AS40" s="927"/>
      <c r="AT40" s="935" t="s">
        <v>135</v>
      </c>
      <c r="AU40" s="936" t="s">
        <v>77</v>
      </c>
      <c r="AV40" s="937">
        <f t="shared" si="5"/>
        <v>0</v>
      </c>
      <c r="AW40" s="938">
        <f t="shared" si="6"/>
        <v>0</v>
      </c>
      <c r="AX40" s="939">
        <f t="shared" si="7"/>
        <v>0</v>
      </c>
      <c r="AY40" s="940">
        <f t="shared" si="8"/>
        <v>0</v>
      </c>
      <c r="AZ40" s="941">
        <f>AQ40*'37部門取引基本表'!BG36</f>
        <v>0</v>
      </c>
      <c r="BA40" s="941">
        <f>AQ40*'37部門取引基本表'!BH36</f>
        <v>0</v>
      </c>
      <c r="BB40" s="941">
        <f>AQ40*'37部門取引基本表'!BI36</f>
        <v>0</v>
      </c>
      <c r="BC40" s="941">
        <f>AQ40*'37部門取引基本表'!BJ36</f>
        <v>0</v>
      </c>
      <c r="BD40" s="941">
        <f>市税収効果!S38</f>
        <v>0</v>
      </c>
      <c r="BE40" s="291"/>
      <c r="BF40" s="291"/>
      <c r="BG40" s="20"/>
      <c r="BL40" s="20"/>
      <c r="BM40" s="20"/>
      <c r="BN40" s="20"/>
      <c r="BO40" s="20"/>
      <c r="BP40" s="20"/>
      <c r="BQ40" s="20"/>
      <c r="BR40" s="20"/>
      <c r="BS40" s="20"/>
      <c r="BT40" s="20"/>
      <c r="BU40" s="20"/>
      <c r="BV40" s="20"/>
      <c r="BW40" s="20"/>
      <c r="BX40" s="20"/>
      <c r="BY40" s="20"/>
      <c r="BZ40" s="20"/>
      <c r="CA40" s="20"/>
      <c r="CB40" s="20"/>
      <c r="CC40" s="20"/>
      <c r="CD40" s="20"/>
      <c r="CE40" s="20"/>
      <c r="CF40" s="20"/>
      <c r="CG40" s="20"/>
      <c r="CH40" s="20"/>
      <c r="CI40" s="20"/>
      <c r="CJ40" s="20"/>
      <c r="CK40" s="20"/>
      <c r="CL40" s="20"/>
      <c r="CM40" s="20"/>
      <c r="CN40" s="20"/>
      <c r="CO40" s="20"/>
      <c r="CP40" s="20"/>
      <c r="CQ40" s="20"/>
      <c r="CR40" s="20"/>
      <c r="CS40" s="20"/>
      <c r="CT40" s="20"/>
      <c r="CU40" s="20"/>
      <c r="CV40" s="20"/>
      <c r="CW40" s="20"/>
      <c r="CX40" s="20"/>
      <c r="CY40" s="20"/>
      <c r="CZ40" s="20"/>
      <c r="DA40" s="20"/>
      <c r="DB40" s="20"/>
      <c r="DC40" s="20"/>
      <c r="DD40" s="20"/>
      <c r="DE40" s="20"/>
      <c r="DF40" s="20"/>
      <c r="DG40" s="20"/>
      <c r="DH40" s="20"/>
      <c r="DI40" s="20"/>
      <c r="DJ40" s="20"/>
      <c r="DK40" s="20"/>
      <c r="DL40" s="20"/>
      <c r="DM40" s="20"/>
      <c r="DN40" s="20"/>
      <c r="DO40" s="20"/>
      <c r="DP40" s="20"/>
      <c r="DQ40" s="20"/>
      <c r="DR40" s="20"/>
      <c r="DS40" s="20"/>
      <c r="DT40" s="20"/>
      <c r="DU40" s="20"/>
      <c r="DV40" s="20"/>
      <c r="DW40" s="20"/>
      <c r="DX40" s="20"/>
      <c r="DY40" s="20"/>
      <c r="DZ40" s="20"/>
      <c r="EA40" s="20"/>
      <c r="EB40" s="20"/>
      <c r="EC40" s="20"/>
      <c r="ED40" s="20"/>
      <c r="EE40" s="20"/>
      <c r="EF40" s="20"/>
      <c r="EG40" s="20"/>
      <c r="EH40" s="20"/>
      <c r="EI40" s="20"/>
      <c r="EJ40" s="20"/>
      <c r="EK40" s="20"/>
      <c r="EL40" s="20"/>
      <c r="EM40" s="20"/>
      <c r="EN40" s="20"/>
      <c r="EO40" s="20"/>
      <c r="EP40" s="20"/>
      <c r="EQ40" s="20"/>
      <c r="ER40" s="20"/>
      <c r="ES40" s="20"/>
      <c r="ET40" s="20"/>
      <c r="EU40" s="20"/>
      <c r="EV40" s="20"/>
      <c r="EW40" s="20"/>
      <c r="EX40" s="20"/>
      <c r="EY40" s="20"/>
      <c r="EZ40" s="20"/>
      <c r="FA40" s="20"/>
      <c r="FB40" s="20"/>
      <c r="FC40" s="20"/>
      <c r="FD40" s="20"/>
      <c r="FE40" s="20"/>
      <c r="FF40" s="20"/>
      <c r="FG40" s="20"/>
      <c r="FH40" s="20"/>
      <c r="FI40" s="20"/>
      <c r="FJ40" s="20"/>
      <c r="FK40" s="20"/>
      <c r="FL40" s="20"/>
      <c r="FM40" s="20"/>
      <c r="FN40" s="20"/>
      <c r="FO40" s="20"/>
      <c r="FP40" s="20"/>
      <c r="FQ40" s="20"/>
      <c r="FR40" s="20"/>
      <c r="FS40" s="20"/>
      <c r="FT40" s="20"/>
      <c r="FU40" s="20"/>
      <c r="FV40" s="20"/>
      <c r="FW40" s="20"/>
      <c r="FX40" s="20"/>
      <c r="FY40" s="20"/>
      <c r="FZ40" s="20"/>
      <c r="GA40" s="20"/>
      <c r="GB40" s="20"/>
      <c r="GC40" s="20"/>
      <c r="GD40" s="20"/>
      <c r="GE40" s="20"/>
      <c r="GF40" s="20"/>
      <c r="GG40" s="20"/>
      <c r="GH40" s="20"/>
      <c r="GI40" s="20"/>
      <c r="GJ40" s="20"/>
      <c r="GK40" s="20"/>
      <c r="GL40" s="20"/>
      <c r="GM40" s="20"/>
      <c r="GN40" s="20"/>
      <c r="GO40" s="20"/>
      <c r="GP40" s="20"/>
      <c r="GQ40" s="20"/>
      <c r="GR40" s="20"/>
      <c r="GS40" s="20"/>
      <c r="GT40" s="20"/>
      <c r="GU40" s="20"/>
      <c r="GV40" s="20"/>
      <c r="GW40" s="20"/>
      <c r="GX40" s="20"/>
      <c r="GY40" s="20"/>
      <c r="GZ40" s="20"/>
      <c r="HA40" s="20"/>
      <c r="HB40" s="20"/>
      <c r="HC40" s="20"/>
      <c r="HD40" s="20"/>
      <c r="HE40" s="20"/>
      <c r="HF40" s="20"/>
      <c r="HG40" s="20"/>
      <c r="HH40" s="20"/>
      <c r="HI40" s="20"/>
      <c r="HJ40" s="20"/>
      <c r="HK40" s="20"/>
      <c r="HL40" s="20"/>
      <c r="HM40" s="20"/>
      <c r="HN40" s="20"/>
      <c r="HO40" s="20"/>
      <c r="HP40" s="20"/>
      <c r="HQ40" s="20"/>
      <c r="HR40" s="20"/>
      <c r="HS40" s="20"/>
      <c r="HT40" s="20"/>
      <c r="HU40" s="20"/>
      <c r="HV40" s="20"/>
      <c r="HW40" s="20"/>
      <c r="HX40" s="20"/>
      <c r="HY40" s="20"/>
      <c r="HZ40" s="20"/>
      <c r="IA40" s="20"/>
      <c r="IB40" s="20"/>
      <c r="IC40" s="20"/>
      <c r="ID40" s="20"/>
      <c r="IE40" s="20"/>
      <c r="IF40" s="20"/>
      <c r="IG40" s="20"/>
    </row>
    <row r="41" spans="1:241" ht="15.95" customHeight="1">
      <c r="A41" s="690"/>
      <c r="B41" s="896" t="s">
        <v>136</v>
      </c>
      <c r="C41" s="897" t="s">
        <v>78</v>
      </c>
      <c r="D41" s="898">
        <f>買物ﾌﾘﾜｹ計算ｼｰﾄ!U36</f>
        <v>0</v>
      </c>
      <c r="E41" s="899">
        <f>買物ﾌﾘﾜｹ計算ｼｰﾄ!V36</f>
        <v>0</v>
      </c>
      <c r="F41" s="900">
        <v>0</v>
      </c>
      <c r="G41" s="1047">
        <f t="shared" si="9"/>
        <v>0</v>
      </c>
      <c r="H41" s="1047">
        <f t="shared" si="10"/>
        <v>0</v>
      </c>
      <c r="I41" s="901">
        <v>0</v>
      </c>
      <c r="J41" s="1047">
        <f t="shared" si="11"/>
        <v>0</v>
      </c>
      <c r="K41" s="1053">
        <f t="shared" si="12"/>
        <v>0</v>
      </c>
      <c r="L41" s="898">
        <f t="shared" si="13"/>
        <v>0</v>
      </c>
      <c r="M41" s="899">
        <f t="shared" si="0"/>
        <v>0</v>
      </c>
      <c r="N41" s="902">
        <v>1</v>
      </c>
      <c r="O41" s="903">
        <v>0.66623696903455909</v>
      </c>
      <c r="P41" s="904">
        <f t="shared" si="14"/>
        <v>0</v>
      </c>
      <c r="Q41" s="905">
        <f t="shared" si="14"/>
        <v>0</v>
      </c>
      <c r="R41" s="906">
        <f t="shared" si="1"/>
        <v>0</v>
      </c>
      <c r="S41" s="907">
        <f t="shared" si="2"/>
        <v>0</v>
      </c>
      <c r="T41" s="908">
        <v>0</v>
      </c>
      <c r="U41" s="909">
        <f>'37部門取引基本表'!BM37</f>
        <v>0.49670158817802706</v>
      </c>
      <c r="V41" s="910">
        <f t="shared" si="15"/>
        <v>0</v>
      </c>
      <c r="W41" s="942"/>
      <c r="X41" s="912"/>
      <c r="Y41" s="910">
        <f>IF('37部門取引基本表'!AQ37&lt;0,0,'37部門取引基本表'!AQ37)</f>
        <v>18639.9249615277</v>
      </c>
      <c r="Z41" s="913">
        <f t="shared" si="16"/>
        <v>1.0088467831109768E-2</v>
      </c>
      <c r="AA41" s="914">
        <f t="shared" si="17"/>
        <v>0</v>
      </c>
      <c r="AB41" s="915">
        <f t="shared" si="3"/>
        <v>0.66623696903455909</v>
      </c>
      <c r="AC41" s="908">
        <f t="shared" si="18"/>
        <v>0</v>
      </c>
      <c r="AD41" s="916">
        <v>0</v>
      </c>
      <c r="AE41" s="917">
        <f t="shared" si="19"/>
        <v>0.49670158817802706</v>
      </c>
      <c r="AF41" s="918">
        <f t="shared" si="20"/>
        <v>0</v>
      </c>
      <c r="AG41" s="942"/>
      <c r="AH41" s="912"/>
      <c r="AI41" s="919">
        <f t="shared" si="21"/>
        <v>1.0088467831109768E-2</v>
      </c>
      <c r="AJ41" s="920">
        <f t="shared" si="22"/>
        <v>0</v>
      </c>
      <c r="AK41" s="921">
        <f t="shared" si="23"/>
        <v>0.66623696903455909</v>
      </c>
      <c r="AL41" s="922">
        <f t="shared" si="24"/>
        <v>0</v>
      </c>
      <c r="AM41" s="923">
        <v>0</v>
      </c>
      <c r="AN41" s="917">
        <f t="shared" si="25"/>
        <v>0</v>
      </c>
      <c r="AO41" s="924">
        <f t="shared" si="26"/>
        <v>0</v>
      </c>
      <c r="AP41" s="925">
        <f t="shared" si="4"/>
        <v>0</v>
      </c>
      <c r="AQ41" s="926">
        <f t="shared" si="27"/>
        <v>0</v>
      </c>
      <c r="AR41" s="927"/>
      <c r="AS41" s="927"/>
      <c r="AT41" s="935" t="s">
        <v>136</v>
      </c>
      <c r="AU41" s="936" t="s">
        <v>78</v>
      </c>
      <c r="AV41" s="937">
        <f t="shared" si="5"/>
        <v>0</v>
      </c>
      <c r="AW41" s="938">
        <f t="shared" si="6"/>
        <v>0</v>
      </c>
      <c r="AX41" s="939">
        <f t="shared" si="7"/>
        <v>0</v>
      </c>
      <c r="AY41" s="940">
        <f t="shared" si="8"/>
        <v>0</v>
      </c>
      <c r="AZ41" s="941">
        <f>AQ41*'37部門取引基本表'!BG37</f>
        <v>0</v>
      </c>
      <c r="BA41" s="941">
        <f>AQ41*'37部門取引基本表'!BH37</f>
        <v>0</v>
      </c>
      <c r="BB41" s="941">
        <f>AQ41*'37部門取引基本表'!BI37</f>
        <v>0</v>
      </c>
      <c r="BC41" s="941">
        <f>AQ41*'37部門取引基本表'!BJ37</f>
        <v>0</v>
      </c>
      <c r="BD41" s="941">
        <f>市税収効果!S39</f>
        <v>0</v>
      </c>
      <c r="BE41" s="291"/>
      <c r="BF41" s="291"/>
      <c r="BG41" s="20"/>
      <c r="BL41" s="20"/>
      <c r="BM41" s="20"/>
      <c r="BN41" s="20"/>
      <c r="BO41" s="20"/>
      <c r="BP41" s="20"/>
      <c r="BQ41" s="20"/>
      <c r="BR41" s="20"/>
      <c r="BS41" s="20"/>
      <c r="BT41" s="20"/>
      <c r="BU41" s="20"/>
      <c r="BV41" s="20"/>
      <c r="BW41" s="20"/>
      <c r="BX41" s="20"/>
      <c r="BY41" s="20"/>
      <c r="BZ41" s="20"/>
      <c r="CA41" s="20"/>
      <c r="CB41" s="20"/>
      <c r="CC41" s="20"/>
      <c r="CD41" s="20"/>
      <c r="CE41" s="20"/>
      <c r="CF41" s="20"/>
      <c r="CG41" s="20"/>
      <c r="CH41" s="20"/>
      <c r="CI41" s="20"/>
      <c r="CJ41" s="20"/>
      <c r="CK41" s="20"/>
      <c r="CL41" s="20"/>
      <c r="CM41" s="20"/>
      <c r="CN41" s="20"/>
      <c r="CO41" s="20"/>
      <c r="CP41" s="20"/>
      <c r="CQ41" s="20"/>
      <c r="CR41" s="20"/>
      <c r="CS41" s="20"/>
      <c r="CT41" s="20"/>
      <c r="CU41" s="20"/>
      <c r="CV41" s="20"/>
      <c r="CW41" s="20"/>
      <c r="CX41" s="20"/>
      <c r="CY41" s="20"/>
      <c r="CZ41" s="20"/>
      <c r="DA41" s="20"/>
      <c r="DB41" s="20"/>
      <c r="DC41" s="20"/>
      <c r="DD41" s="20"/>
      <c r="DE41" s="20"/>
      <c r="DF41" s="20"/>
      <c r="DG41" s="20"/>
      <c r="DH41" s="20"/>
      <c r="DI41" s="20"/>
      <c r="DJ41" s="20"/>
      <c r="DK41" s="20"/>
      <c r="DL41" s="20"/>
      <c r="DM41" s="20"/>
      <c r="DN41" s="20"/>
      <c r="DO41" s="20"/>
      <c r="DP41" s="20"/>
      <c r="DQ41" s="20"/>
      <c r="DR41" s="20"/>
      <c r="DS41" s="20"/>
      <c r="DT41" s="20"/>
      <c r="DU41" s="20"/>
      <c r="DV41" s="20"/>
      <c r="DW41" s="20"/>
      <c r="DX41" s="20"/>
      <c r="DY41" s="20"/>
      <c r="DZ41" s="20"/>
      <c r="EA41" s="20"/>
      <c r="EB41" s="20"/>
      <c r="EC41" s="20"/>
      <c r="ED41" s="20"/>
      <c r="EE41" s="20"/>
      <c r="EF41" s="20"/>
      <c r="EG41" s="20"/>
      <c r="EH41" s="20"/>
      <c r="EI41" s="20"/>
      <c r="EJ41" s="20"/>
      <c r="EK41" s="20"/>
      <c r="EL41" s="20"/>
      <c r="EM41" s="20"/>
      <c r="EN41" s="20"/>
      <c r="EO41" s="20"/>
      <c r="EP41" s="20"/>
      <c r="EQ41" s="20"/>
      <c r="ER41" s="20"/>
      <c r="ES41" s="20"/>
      <c r="ET41" s="20"/>
      <c r="EU41" s="20"/>
      <c r="EV41" s="20"/>
      <c r="EW41" s="20"/>
      <c r="EX41" s="20"/>
      <c r="EY41" s="20"/>
      <c r="EZ41" s="20"/>
      <c r="FA41" s="20"/>
      <c r="FB41" s="20"/>
      <c r="FC41" s="20"/>
      <c r="FD41" s="20"/>
      <c r="FE41" s="20"/>
      <c r="FF41" s="20"/>
      <c r="FG41" s="20"/>
      <c r="FH41" s="20"/>
      <c r="FI41" s="20"/>
      <c r="FJ41" s="20"/>
      <c r="FK41" s="20"/>
      <c r="FL41" s="20"/>
      <c r="FM41" s="20"/>
      <c r="FN41" s="20"/>
      <c r="FO41" s="20"/>
      <c r="FP41" s="20"/>
      <c r="FQ41" s="20"/>
      <c r="FR41" s="20"/>
      <c r="FS41" s="20"/>
      <c r="FT41" s="20"/>
      <c r="FU41" s="20"/>
      <c r="FV41" s="20"/>
      <c r="FW41" s="20"/>
      <c r="FX41" s="20"/>
      <c r="FY41" s="20"/>
      <c r="FZ41" s="20"/>
      <c r="GA41" s="20"/>
      <c r="GB41" s="20"/>
      <c r="GC41" s="20"/>
      <c r="GD41" s="20"/>
      <c r="GE41" s="20"/>
      <c r="GF41" s="20"/>
      <c r="GG41" s="20"/>
      <c r="GH41" s="20"/>
      <c r="GI41" s="20"/>
      <c r="GJ41" s="20"/>
      <c r="GK41" s="20"/>
      <c r="GL41" s="20"/>
      <c r="GM41" s="20"/>
      <c r="GN41" s="20"/>
      <c r="GO41" s="20"/>
      <c r="GP41" s="20"/>
      <c r="GQ41" s="20"/>
      <c r="GR41" s="20"/>
      <c r="GS41" s="20"/>
      <c r="GT41" s="20"/>
      <c r="GU41" s="20"/>
      <c r="GV41" s="20"/>
      <c r="GW41" s="20"/>
      <c r="GX41" s="20"/>
      <c r="GY41" s="20"/>
      <c r="GZ41" s="20"/>
      <c r="HA41" s="20"/>
      <c r="HB41" s="20"/>
      <c r="HC41" s="20"/>
      <c r="HD41" s="20"/>
      <c r="HE41" s="20"/>
      <c r="HF41" s="20"/>
      <c r="HG41" s="20"/>
      <c r="HH41" s="20"/>
      <c r="HI41" s="20"/>
      <c r="HJ41" s="20"/>
      <c r="HK41" s="20"/>
      <c r="HL41" s="20"/>
      <c r="HM41" s="20"/>
      <c r="HN41" s="20"/>
      <c r="HO41" s="20"/>
      <c r="HP41" s="20"/>
      <c r="HQ41" s="20"/>
      <c r="HR41" s="20"/>
      <c r="HS41" s="20"/>
      <c r="HT41" s="20"/>
      <c r="HU41" s="20"/>
      <c r="HV41" s="20"/>
      <c r="HW41" s="20"/>
      <c r="HX41" s="20"/>
      <c r="HY41" s="20"/>
      <c r="HZ41" s="20"/>
      <c r="IA41" s="20"/>
      <c r="IB41" s="20"/>
      <c r="IC41" s="20"/>
      <c r="ID41" s="20"/>
      <c r="IE41" s="20"/>
      <c r="IF41" s="20"/>
      <c r="IG41" s="20"/>
    </row>
    <row r="42" spans="1:241" ht="15.95" customHeight="1">
      <c r="A42" s="690"/>
      <c r="B42" s="896" t="s">
        <v>137</v>
      </c>
      <c r="C42" s="897" t="s">
        <v>34</v>
      </c>
      <c r="D42" s="898">
        <f>買物ﾌﾘﾜｹ計算ｼｰﾄ!U37</f>
        <v>0</v>
      </c>
      <c r="E42" s="899">
        <f>買物ﾌﾘﾜｹ計算ｼｰﾄ!V37</f>
        <v>0</v>
      </c>
      <c r="F42" s="900">
        <v>0</v>
      </c>
      <c r="G42" s="1047">
        <f t="shared" si="9"/>
        <v>0</v>
      </c>
      <c r="H42" s="1047">
        <f t="shared" si="10"/>
        <v>0</v>
      </c>
      <c r="I42" s="901">
        <v>0</v>
      </c>
      <c r="J42" s="1047">
        <f t="shared" si="11"/>
        <v>0</v>
      </c>
      <c r="K42" s="1053">
        <f t="shared" si="12"/>
        <v>0</v>
      </c>
      <c r="L42" s="898">
        <f t="shared" si="13"/>
        <v>0</v>
      </c>
      <c r="M42" s="899">
        <f t="shared" si="0"/>
        <v>0</v>
      </c>
      <c r="N42" s="902">
        <v>1</v>
      </c>
      <c r="O42" s="903">
        <v>0.51277017376666234</v>
      </c>
      <c r="P42" s="904">
        <f t="shared" si="14"/>
        <v>0</v>
      </c>
      <c r="Q42" s="905">
        <f t="shared" si="14"/>
        <v>0</v>
      </c>
      <c r="R42" s="906">
        <f t="shared" si="1"/>
        <v>0</v>
      </c>
      <c r="S42" s="907">
        <f t="shared" si="2"/>
        <v>0</v>
      </c>
      <c r="T42" s="908">
        <v>0</v>
      </c>
      <c r="U42" s="909">
        <f>'37部門取引基本表'!BM38</f>
        <v>0.36626101007504031</v>
      </c>
      <c r="V42" s="910">
        <f t="shared" si="15"/>
        <v>0</v>
      </c>
      <c r="W42" s="942"/>
      <c r="X42" s="912"/>
      <c r="Y42" s="910">
        <f>IF('37部門取引基本表'!AQ38&lt;0,0,'37部門取引基本表'!AQ38)</f>
        <v>25012.432409065477</v>
      </c>
      <c r="Z42" s="913">
        <f t="shared" si="16"/>
        <v>1.3537453624812408E-2</v>
      </c>
      <c r="AA42" s="914">
        <f t="shared" si="17"/>
        <v>0</v>
      </c>
      <c r="AB42" s="915">
        <f t="shared" si="3"/>
        <v>0.51277017376666234</v>
      </c>
      <c r="AC42" s="908">
        <f t="shared" si="18"/>
        <v>0</v>
      </c>
      <c r="AD42" s="916">
        <v>0</v>
      </c>
      <c r="AE42" s="917">
        <f t="shared" si="19"/>
        <v>0.36626101007504031</v>
      </c>
      <c r="AF42" s="918">
        <f t="shared" si="20"/>
        <v>0</v>
      </c>
      <c r="AG42" s="942"/>
      <c r="AH42" s="912"/>
      <c r="AI42" s="919">
        <f t="shared" si="21"/>
        <v>1.3537453624812408E-2</v>
      </c>
      <c r="AJ42" s="920">
        <f t="shared" si="22"/>
        <v>0</v>
      </c>
      <c r="AK42" s="921">
        <f t="shared" si="23"/>
        <v>0.51277017376666234</v>
      </c>
      <c r="AL42" s="922">
        <f t="shared" si="24"/>
        <v>0</v>
      </c>
      <c r="AM42" s="923">
        <v>0</v>
      </c>
      <c r="AN42" s="917">
        <f t="shared" si="25"/>
        <v>0</v>
      </c>
      <c r="AO42" s="924">
        <f t="shared" si="26"/>
        <v>0</v>
      </c>
      <c r="AP42" s="925">
        <f t="shared" si="4"/>
        <v>0</v>
      </c>
      <c r="AQ42" s="926">
        <f t="shared" si="27"/>
        <v>0</v>
      </c>
      <c r="AR42" s="927"/>
      <c r="AS42" s="927"/>
      <c r="AT42" s="935" t="s">
        <v>137</v>
      </c>
      <c r="AU42" s="936" t="s">
        <v>34</v>
      </c>
      <c r="AV42" s="937">
        <f t="shared" si="5"/>
        <v>0</v>
      </c>
      <c r="AW42" s="938">
        <f t="shared" si="6"/>
        <v>0</v>
      </c>
      <c r="AX42" s="939">
        <f t="shared" si="7"/>
        <v>0</v>
      </c>
      <c r="AY42" s="940">
        <f t="shared" si="8"/>
        <v>0</v>
      </c>
      <c r="AZ42" s="941">
        <f>AQ42*'37部門取引基本表'!BG38</f>
        <v>0</v>
      </c>
      <c r="BA42" s="941">
        <f>AQ42*'37部門取引基本表'!BH38</f>
        <v>0</v>
      </c>
      <c r="BB42" s="941">
        <f>AQ42*'37部門取引基本表'!BI38</f>
        <v>0</v>
      </c>
      <c r="BC42" s="941">
        <f>AQ42*'37部門取引基本表'!BJ38</f>
        <v>0</v>
      </c>
      <c r="BD42" s="941">
        <f>市税収効果!S40</f>
        <v>0</v>
      </c>
      <c r="BE42" s="291"/>
      <c r="BF42" s="291"/>
      <c r="BG42" s="20"/>
      <c r="BL42" s="20"/>
      <c r="BM42" s="20"/>
      <c r="BN42" s="20"/>
      <c r="BO42" s="20"/>
      <c r="BP42" s="20"/>
      <c r="BQ42" s="20"/>
      <c r="BR42" s="20"/>
      <c r="BS42" s="20"/>
      <c r="BT42" s="20"/>
      <c r="BU42" s="20"/>
      <c r="BV42" s="20"/>
      <c r="BW42" s="20"/>
      <c r="BX42" s="20"/>
      <c r="BY42" s="20"/>
      <c r="BZ42" s="20"/>
      <c r="CA42" s="20"/>
      <c r="CB42" s="20"/>
      <c r="CC42" s="20"/>
      <c r="CD42" s="20"/>
      <c r="CE42" s="20"/>
      <c r="CF42" s="20"/>
      <c r="CG42" s="20"/>
      <c r="CH42" s="20"/>
      <c r="CI42" s="20"/>
      <c r="CJ42" s="20"/>
      <c r="CK42" s="20"/>
      <c r="CL42" s="20"/>
      <c r="CM42" s="20"/>
      <c r="CN42" s="20"/>
      <c r="CO42" s="20"/>
      <c r="CP42" s="20"/>
      <c r="CQ42" s="20"/>
      <c r="CR42" s="20"/>
      <c r="CS42" s="20"/>
      <c r="CT42" s="20"/>
      <c r="CU42" s="20"/>
      <c r="CV42" s="20"/>
      <c r="CW42" s="20"/>
      <c r="CX42" s="20"/>
      <c r="CY42" s="20"/>
      <c r="CZ42" s="20"/>
      <c r="DA42" s="20"/>
      <c r="DB42" s="20"/>
      <c r="DC42" s="20"/>
      <c r="DD42" s="20"/>
      <c r="DE42" s="20"/>
      <c r="DF42" s="20"/>
      <c r="DG42" s="20"/>
      <c r="DH42" s="20"/>
      <c r="DI42" s="20"/>
      <c r="DJ42" s="20"/>
      <c r="DK42" s="20"/>
      <c r="DL42" s="20"/>
      <c r="DM42" s="20"/>
      <c r="DN42" s="20"/>
      <c r="DO42" s="20"/>
      <c r="DP42" s="20"/>
      <c r="DQ42" s="20"/>
      <c r="DR42" s="20"/>
      <c r="DS42" s="20"/>
      <c r="DT42" s="20"/>
      <c r="DU42" s="20"/>
      <c r="DV42" s="20"/>
      <c r="DW42" s="20"/>
      <c r="DX42" s="20"/>
      <c r="DY42" s="20"/>
      <c r="DZ42" s="20"/>
      <c r="EA42" s="20"/>
      <c r="EB42" s="20"/>
      <c r="EC42" s="20"/>
      <c r="ED42" s="20"/>
      <c r="EE42" s="20"/>
      <c r="EF42" s="20"/>
      <c r="EG42" s="20"/>
      <c r="EH42" s="20"/>
      <c r="EI42" s="20"/>
      <c r="EJ42" s="20"/>
      <c r="EK42" s="20"/>
      <c r="EL42" s="20"/>
      <c r="EM42" s="20"/>
      <c r="EN42" s="20"/>
      <c r="EO42" s="20"/>
      <c r="EP42" s="20"/>
      <c r="EQ42" s="20"/>
      <c r="ER42" s="20"/>
      <c r="ES42" s="20"/>
      <c r="ET42" s="20"/>
      <c r="EU42" s="20"/>
      <c r="EV42" s="20"/>
      <c r="EW42" s="20"/>
      <c r="EX42" s="20"/>
      <c r="EY42" s="20"/>
      <c r="EZ42" s="20"/>
      <c r="FA42" s="20"/>
      <c r="FB42" s="20"/>
      <c r="FC42" s="20"/>
      <c r="FD42" s="20"/>
      <c r="FE42" s="20"/>
      <c r="FF42" s="20"/>
      <c r="FG42" s="20"/>
      <c r="FH42" s="20"/>
      <c r="FI42" s="20"/>
      <c r="FJ42" s="20"/>
      <c r="FK42" s="20"/>
      <c r="FL42" s="20"/>
      <c r="FM42" s="20"/>
      <c r="FN42" s="20"/>
      <c r="FO42" s="20"/>
      <c r="FP42" s="20"/>
      <c r="FQ42" s="20"/>
      <c r="FR42" s="20"/>
      <c r="FS42" s="20"/>
      <c r="FT42" s="20"/>
      <c r="FU42" s="20"/>
      <c r="FV42" s="20"/>
      <c r="FW42" s="20"/>
      <c r="FX42" s="20"/>
      <c r="FY42" s="20"/>
      <c r="FZ42" s="20"/>
      <c r="GA42" s="20"/>
      <c r="GB42" s="20"/>
      <c r="GC42" s="20"/>
      <c r="GD42" s="20"/>
      <c r="GE42" s="20"/>
      <c r="GF42" s="20"/>
      <c r="GG42" s="20"/>
      <c r="GH42" s="20"/>
      <c r="GI42" s="20"/>
      <c r="GJ42" s="20"/>
      <c r="GK42" s="20"/>
      <c r="GL42" s="20"/>
      <c r="GM42" s="20"/>
      <c r="GN42" s="20"/>
      <c r="GO42" s="20"/>
      <c r="GP42" s="20"/>
      <c r="GQ42" s="20"/>
      <c r="GR42" s="20"/>
      <c r="GS42" s="20"/>
      <c r="GT42" s="20"/>
      <c r="GU42" s="20"/>
      <c r="GV42" s="20"/>
      <c r="GW42" s="20"/>
      <c r="GX42" s="20"/>
      <c r="GY42" s="20"/>
      <c r="GZ42" s="20"/>
      <c r="HA42" s="20"/>
      <c r="HB42" s="20"/>
      <c r="HC42" s="20"/>
      <c r="HD42" s="20"/>
      <c r="HE42" s="20"/>
      <c r="HF42" s="20"/>
      <c r="HG42" s="20"/>
      <c r="HH42" s="20"/>
      <c r="HI42" s="20"/>
      <c r="HJ42" s="20"/>
      <c r="HK42" s="20"/>
      <c r="HL42" s="20"/>
      <c r="HM42" s="20"/>
      <c r="HN42" s="20"/>
      <c r="HO42" s="20"/>
      <c r="HP42" s="20"/>
      <c r="HQ42" s="20"/>
      <c r="HR42" s="20"/>
      <c r="HS42" s="20"/>
      <c r="HT42" s="20"/>
      <c r="HU42" s="20"/>
      <c r="HV42" s="20"/>
      <c r="HW42" s="20"/>
      <c r="HX42" s="20"/>
      <c r="HY42" s="20"/>
      <c r="HZ42" s="20"/>
      <c r="IA42" s="20"/>
      <c r="IB42" s="20"/>
      <c r="IC42" s="20"/>
      <c r="ID42" s="20"/>
      <c r="IE42" s="20"/>
      <c r="IF42" s="20"/>
      <c r="IG42" s="20"/>
    </row>
    <row r="43" spans="1:241" ht="15.95" customHeight="1">
      <c r="A43" s="690"/>
      <c r="B43" s="945" t="s">
        <v>138</v>
      </c>
      <c r="C43" s="946" t="s">
        <v>35</v>
      </c>
      <c r="D43" s="898">
        <f>買物ﾌﾘﾜｹ計算ｼｰﾄ!U38</f>
        <v>0</v>
      </c>
      <c r="E43" s="899">
        <f>買物ﾌﾘﾜｹ計算ｼｰﾄ!V38</f>
        <v>0</v>
      </c>
      <c r="F43" s="900">
        <v>1.7652529534375841E-5</v>
      </c>
      <c r="G43" s="1047">
        <f t="shared" si="9"/>
        <v>0</v>
      </c>
      <c r="H43" s="1047">
        <f t="shared" si="10"/>
        <v>0</v>
      </c>
      <c r="I43" s="901">
        <v>6.2586241076423432E-6</v>
      </c>
      <c r="J43" s="1047">
        <f t="shared" si="11"/>
        <v>0</v>
      </c>
      <c r="K43" s="1053">
        <f t="shared" si="12"/>
        <v>0</v>
      </c>
      <c r="L43" s="898">
        <f t="shared" si="13"/>
        <v>0</v>
      </c>
      <c r="M43" s="899">
        <f t="shared" si="0"/>
        <v>0</v>
      </c>
      <c r="N43" s="902">
        <v>1</v>
      </c>
      <c r="O43" s="903">
        <v>0.75146371068146189</v>
      </c>
      <c r="P43" s="904">
        <f t="shared" si="14"/>
        <v>0</v>
      </c>
      <c r="Q43" s="905">
        <f t="shared" si="14"/>
        <v>0</v>
      </c>
      <c r="R43" s="906">
        <f t="shared" si="1"/>
        <v>0</v>
      </c>
      <c r="S43" s="907">
        <f t="shared" si="2"/>
        <v>0</v>
      </c>
      <c r="T43" s="908">
        <v>0</v>
      </c>
      <c r="U43" s="909">
        <f>'37部門取引基本表'!BM39</f>
        <v>0.27566538474372215</v>
      </c>
      <c r="V43" s="910">
        <f t="shared" si="15"/>
        <v>0</v>
      </c>
      <c r="W43" s="942"/>
      <c r="X43" s="912"/>
      <c r="Y43" s="910">
        <f>IF('37部門取引基本表'!AQ39&lt;0,0,'37部門取引基本表'!AQ39)</f>
        <v>255426.1308876609</v>
      </c>
      <c r="Z43" s="913">
        <f t="shared" si="16"/>
        <v>0.13824402780609715</v>
      </c>
      <c r="AA43" s="914">
        <f t="shared" si="17"/>
        <v>0</v>
      </c>
      <c r="AB43" s="915">
        <f t="shared" si="3"/>
        <v>0.75146371068146189</v>
      </c>
      <c r="AC43" s="908">
        <f t="shared" si="18"/>
        <v>0</v>
      </c>
      <c r="AD43" s="916">
        <v>0</v>
      </c>
      <c r="AE43" s="917">
        <f t="shared" si="19"/>
        <v>0.27566538474372215</v>
      </c>
      <c r="AF43" s="918">
        <f t="shared" si="20"/>
        <v>0</v>
      </c>
      <c r="AG43" s="942"/>
      <c r="AH43" s="912"/>
      <c r="AI43" s="919">
        <f t="shared" si="21"/>
        <v>0.13824402780609715</v>
      </c>
      <c r="AJ43" s="920">
        <f t="shared" si="22"/>
        <v>0</v>
      </c>
      <c r="AK43" s="921">
        <f t="shared" si="23"/>
        <v>0.75146371068146189</v>
      </c>
      <c r="AL43" s="922">
        <f t="shared" si="24"/>
        <v>0</v>
      </c>
      <c r="AM43" s="923">
        <v>0</v>
      </c>
      <c r="AN43" s="917">
        <f t="shared" si="25"/>
        <v>0</v>
      </c>
      <c r="AO43" s="924">
        <f t="shared" si="26"/>
        <v>0</v>
      </c>
      <c r="AP43" s="925">
        <f t="shared" si="4"/>
        <v>0</v>
      </c>
      <c r="AQ43" s="926">
        <f t="shared" si="27"/>
        <v>0</v>
      </c>
      <c r="AR43" s="927"/>
      <c r="AS43" s="927"/>
      <c r="AT43" s="947" t="s">
        <v>138</v>
      </c>
      <c r="AU43" s="948" t="s">
        <v>35</v>
      </c>
      <c r="AV43" s="937">
        <f t="shared" si="5"/>
        <v>0</v>
      </c>
      <c r="AW43" s="938">
        <f t="shared" si="6"/>
        <v>0</v>
      </c>
      <c r="AX43" s="939">
        <f t="shared" si="7"/>
        <v>0</v>
      </c>
      <c r="AY43" s="940">
        <f t="shared" si="8"/>
        <v>0</v>
      </c>
      <c r="AZ43" s="941">
        <f>AQ43*'37部門取引基本表'!BG39</f>
        <v>0</v>
      </c>
      <c r="BA43" s="941">
        <f>AQ43*'37部門取引基本表'!BH39</f>
        <v>0</v>
      </c>
      <c r="BB43" s="941">
        <f>AQ43*'37部門取引基本表'!BI39</f>
        <v>0</v>
      </c>
      <c r="BC43" s="941">
        <f>AQ43*'37部門取引基本表'!BJ39</f>
        <v>0</v>
      </c>
      <c r="BD43" s="941">
        <f>市税収効果!S41</f>
        <v>0</v>
      </c>
      <c r="BE43" s="291"/>
      <c r="BF43" s="291"/>
      <c r="BG43" s="20"/>
      <c r="BL43" s="20"/>
      <c r="BM43" s="20"/>
      <c r="BN43" s="20"/>
      <c r="BO43" s="20"/>
      <c r="BP43" s="20"/>
      <c r="BQ43" s="20"/>
      <c r="BR43" s="20"/>
      <c r="BS43" s="20"/>
      <c r="BT43" s="20"/>
      <c r="BU43" s="20"/>
      <c r="BV43" s="20"/>
      <c r="BW43" s="20"/>
      <c r="BX43" s="20"/>
      <c r="BY43" s="20"/>
      <c r="BZ43" s="20"/>
      <c r="CA43" s="20"/>
      <c r="CB43" s="20"/>
      <c r="CC43" s="20"/>
      <c r="CD43" s="20"/>
      <c r="CE43" s="20"/>
      <c r="CF43" s="20"/>
      <c r="CG43" s="20"/>
      <c r="CH43" s="20"/>
      <c r="CI43" s="20"/>
      <c r="CJ43" s="20"/>
      <c r="CK43" s="20"/>
      <c r="CL43" s="20"/>
      <c r="CM43" s="20"/>
      <c r="CN43" s="20"/>
      <c r="CO43" s="20"/>
      <c r="CP43" s="20"/>
      <c r="CQ43" s="20"/>
      <c r="CR43" s="20"/>
      <c r="CS43" s="20"/>
      <c r="CT43" s="20"/>
      <c r="CU43" s="20"/>
      <c r="CV43" s="20"/>
      <c r="CW43" s="20"/>
      <c r="CX43" s="20"/>
      <c r="CY43" s="20"/>
      <c r="CZ43" s="20"/>
      <c r="DA43" s="20"/>
      <c r="DB43" s="20"/>
      <c r="DC43" s="20"/>
      <c r="DD43" s="20"/>
      <c r="DE43" s="20"/>
      <c r="DF43" s="20"/>
      <c r="DG43" s="20"/>
      <c r="DH43" s="20"/>
      <c r="DI43" s="20"/>
      <c r="DJ43" s="20"/>
      <c r="DK43" s="20"/>
      <c r="DL43" s="20"/>
      <c r="DM43" s="20"/>
      <c r="DN43" s="20"/>
      <c r="DO43" s="20"/>
      <c r="DP43" s="20"/>
      <c r="DQ43" s="20"/>
      <c r="DR43" s="20"/>
      <c r="DS43" s="20"/>
      <c r="DT43" s="20"/>
      <c r="DU43" s="20"/>
      <c r="DV43" s="20"/>
      <c r="DW43" s="20"/>
      <c r="DX43" s="20"/>
      <c r="DY43" s="20"/>
      <c r="DZ43" s="20"/>
      <c r="EA43" s="20"/>
      <c r="EB43" s="20"/>
      <c r="EC43" s="20"/>
      <c r="ED43" s="20"/>
      <c r="EE43" s="20"/>
      <c r="EF43" s="20"/>
      <c r="EG43" s="20"/>
      <c r="EH43" s="20"/>
      <c r="EI43" s="20"/>
      <c r="EJ43" s="20"/>
      <c r="EK43" s="20"/>
      <c r="EL43" s="20"/>
      <c r="EM43" s="20"/>
      <c r="EN43" s="20"/>
      <c r="EO43" s="20"/>
      <c r="EP43" s="20"/>
      <c r="EQ43" s="20"/>
      <c r="ER43" s="20"/>
      <c r="ES43" s="20"/>
      <c r="ET43" s="20"/>
      <c r="EU43" s="20"/>
      <c r="EV43" s="20"/>
      <c r="EW43" s="20"/>
      <c r="EX43" s="20"/>
      <c r="EY43" s="20"/>
      <c r="EZ43" s="20"/>
      <c r="FA43" s="20"/>
      <c r="FB43" s="20"/>
      <c r="FC43" s="20"/>
      <c r="FD43" s="20"/>
      <c r="FE43" s="20"/>
      <c r="FF43" s="20"/>
      <c r="FG43" s="20"/>
      <c r="FH43" s="20"/>
      <c r="FI43" s="20"/>
      <c r="FJ43" s="20"/>
      <c r="FK43" s="20"/>
      <c r="FL43" s="20"/>
      <c r="FM43" s="20"/>
      <c r="FN43" s="20"/>
      <c r="FO43" s="20"/>
      <c r="FP43" s="20"/>
      <c r="FQ43" s="20"/>
      <c r="FR43" s="20"/>
      <c r="FS43" s="20"/>
      <c r="FT43" s="20"/>
      <c r="FU43" s="20"/>
      <c r="FV43" s="20"/>
      <c r="FW43" s="20"/>
      <c r="FX43" s="20"/>
      <c r="FY43" s="20"/>
      <c r="FZ43" s="20"/>
      <c r="GA43" s="20"/>
      <c r="GB43" s="20"/>
      <c r="GC43" s="20"/>
      <c r="GD43" s="20"/>
      <c r="GE43" s="20"/>
      <c r="GF43" s="20"/>
      <c r="GG43" s="20"/>
      <c r="GH43" s="20"/>
      <c r="GI43" s="20"/>
      <c r="GJ43" s="20"/>
      <c r="GK43" s="20"/>
      <c r="GL43" s="20"/>
      <c r="GM43" s="20"/>
      <c r="GN43" s="20"/>
      <c r="GO43" s="20"/>
      <c r="GP43" s="20"/>
      <c r="GQ43" s="20"/>
      <c r="GR43" s="20"/>
      <c r="GS43" s="20"/>
      <c r="GT43" s="20"/>
      <c r="GU43" s="20"/>
      <c r="GV43" s="20"/>
      <c r="GW43" s="20"/>
      <c r="GX43" s="20"/>
      <c r="GY43" s="20"/>
      <c r="GZ43" s="20"/>
      <c r="HA43" s="20"/>
      <c r="HB43" s="20"/>
      <c r="HC43" s="20"/>
      <c r="HD43" s="20"/>
      <c r="HE43" s="20"/>
      <c r="HF43" s="20"/>
      <c r="HG43" s="20"/>
      <c r="HH43" s="20"/>
      <c r="HI43" s="20"/>
      <c r="HJ43" s="20"/>
      <c r="HK43" s="20"/>
      <c r="HL43" s="20"/>
      <c r="HM43" s="20"/>
      <c r="HN43" s="20"/>
      <c r="HO43" s="20"/>
      <c r="HP43" s="20"/>
      <c r="HQ43" s="20"/>
      <c r="HR43" s="20"/>
      <c r="HS43" s="20"/>
      <c r="HT43" s="20"/>
      <c r="HU43" s="20"/>
      <c r="HV43" s="20"/>
      <c r="HW43" s="20"/>
      <c r="HX43" s="20"/>
      <c r="HY43" s="20"/>
      <c r="HZ43" s="20"/>
      <c r="IA43" s="20"/>
      <c r="IB43" s="20"/>
      <c r="IC43" s="20"/>
      <c r="ID43" s="20"/>
      <c r="IE43" s="20"/>
      <c r="IF43" s="20"/>
      <c r="IG43" s="20"/>
    </row>
    <row r="44" spans="1:241" ht="15.95" customHeight="1">
      <c r="A44" s="690"/>
      <c r="B44" s="945" t="s">
        <v>139</v>
      </c>
      <c r="C44" s="946" t="s">
        <v>1</v>
      </c>
      <c r="D44" s="898">
        <f>買物ﾌﾘﾜｹ計算ｼｰﾄ!U39</f>
        <v>0</v>
      </c>
      <c r="E44" s="899">
        <f>買物ﾌﾘﾜｹ計算ｼｰﾄ!V39</f>
        <v>0</v>
      </c>
      <c r="F44" s="900">
        <v>0</v>
      </c>
      <c r="G44" s="1047">
        <f t="shared" si="9"/>
        <v>0</v>
      </c>
      <c r="H44" s="1047">
        <f t="shared" si="10"/>
        <v>0</v>
      </c>
      <c r="I44" s="901">
        <v>0</v>
      </c>
      <c r="J44" s="1047">
        <f t="shared" si="11"/>
        <v>0</v>
      </c>
      <c r="K44" s="1053">
        <f t="shared" si="12"/>
        <v>0</v>
      </c>
      <c r="L44" s="898">
        <f t="shared" si="13"/>
        <v>0</v>
      </c>
      <c r="M44" s="899">
        <f t="shared" si="0"/>
        <v>0</v>
      </c>
      <c r="N44" s="902">
        <v>1</v>
      </c>
      <c r="O44" s="903">
        <v>1</v>
      </c>
      <c r="P44" s="904">
        <f t="shared" si="14"/>
        <v>0</v>
      </c>
      <c r="Q44" s="905">
        <f t="shared" si="14"/>
        <v>0</v>
      </c>
      <c r="R44" s="906">
        <f t="shared" si="1"/>
        <v>0</v>
      </c>
      <c r="S44" s="907">
        <f t="shared" si="2"/>
        <v>0</v>
      </c>
      <c r="T44" s="908">
        <v>0</v>
      </c>
      <c r="U44" s="909">
        <f>'37部門取引基本表'!BM40</f>
        <v>0</v>
      </c>
      <c r="V44" s="910">
        <f t="shared" si="15"/>
        <v>0</v>
      </c>
      <c r="W44" s="942"/>
      <c r="X44" s="912"/>
      <c r="Y44" s="910">
        <f>IF('37部門取引基本表'!AQ40&lt;0,0,'37部門取引基本表'!AQ40)</f>
        <v>0</v>
      </c>
      <c r="Z44" s="913">
        <f t="shared" si="16"/>
        <v>0</v>
      </c>
      <c r="AA44" s="914">
        <f t="shared" si="17"/>
        <v>0</v>
      </c>
      <c r="AB44" s="915">
        <f t="shared" si="3"/>
        <v>1</v>
      </c>
      <c r="AC44" s="908">
        <f t="shared" si="18"/>
        <v>0</v>
      </c>
      <c r="AD44" s="916">
        <v>0</v>
      </c>
      <c r="AE44" s="917">
        <f t="shared" si="19"/>
        <v>0</v>
      </c>
      <c r="AF44" s="918">
        <f t="shared" si="20"/>
        <v>0</v>
      </c>
      <c r="AG44" s="942"/>
      <c r="AH44" s="912"/>
      <c r="AI44" s="919">
        <f t="shared" si="21"/>
        <v>0</v>
      </c>
      <c r="AJ44" s="920">
        <f t="shared" si="22"/>
        <v>0</v>
      </c>
      <c r="AK44" s="921">
        <f t="shared" si="23"/>
        <v>1</v>
      </c>
      <c r="AL44" s="922">
        <f t="shared" si="24"/>
        <v>0</v>
      </c>
      <c r="AM44" s="923">
        <v>0</v>
      </c>
      <c r="AN44" s="917">
        <f t="shared" si="25"/>
        <v>0</v>
      </c>
      <c r="AO44" s="924">
        <f t="shared" si="26"/>
        <v>0</v>
      </c>
      <c r="AP44" s="925">
        <f t="shared" si="4"/>
        <v>0</v>
      </c>
      <c r="AQ44" s="926">
        <f t="shared" si="27"/>
        <v>0</v>
      </c>
      <c r="AR44" s="927"/>
      <c r="AS44" s="927"/>
      <c r="AT44" s="947" t="s">
        <v>139</v>
      </c>
      <c r="AU44" s="948" t="s">
        <v>1</v>
      </c>
      <c r="AV44" s="937">
        <f t="shared" si="5"/>
        <v>0</v>
      </c>
      <c r="AW44" s="938">
        <f t="shared" si="6"/>
        <v>0</v>
      </c>
      <c r="AX44" s="939">
        <f t="shared" si="7"/>
        <v>0</v>
      </c>
      <c r="AY44" s="940">
        <f t="shared" si="8"/>
        <v>0</v>
      </c>
      <c r="AZ44" s="941">
        <f>AQ44*'37部門取引基本表'!BG40</f>
        <v>0</v>
      </c>
      <c r="BA44" s="941">
        <f>AQ44*'37部門取引基本表'!BH40</f>
        <v>0</v>
      </c>
      <c r="BB44" s="941">
        <f>AQ44*'37部門取引基本表'!BI40</f>
        <v>0</v>
      </c>
      <c r="BC44" s="941">
        <f>AQ44*'37部門取引基本表'!BJ40</f>
        <v>0</v>
      </c>
      <c r="BD44" s="941">
        <f>市税収効果!S42</f>
        <v>0</v>
      </c>
      <c r="BE44" s="291"/>
      <c r="BF44" s="291"/>
      <c r="BG44" s="20"/>
      <c r="BL44" s="20"/>
      <c r="BM44" s="20"/>
      <c r="BN44" s="20"/>
      <c r="BO44" s="20"/>
      <c r="BP44" s="20"/>
      <c r="BQ44" s="20"/>
      <c r="BR44" s="20"/>
      <c r="BS44" s="20"/>
      <c r="BT44" s="20"/>
      <c r="BU44" s="20"/>
      <c r="BV44" s="20"/>
      <c r="BW44" s="20"/>
      <c r="BX44" s="20"/>
      <c r="BY44" s="20"/>
      <c r="BZ44" s="20"/>
      <c r="CA44" s="20"/>
      <c r="CB44" s="20"/>
      <c r="CC44" s="20"/>
      <c r="CD44" s="20"/>
      <c r="CE44" s="20"/>
      <c r="CF44" s="20"/>
      <c r="CG44" s="20"/>
      <c r="CH44" s="20"/>
      <c r="CI44" s="20"/>
      <c r="CJ44" s="20"/>
      <c r="CK44" s="20"/>
      <c r="CL44" s="20"/>
      <c r="CM44" s="20"/>
      <c r="CN44" s="20"/>
      <c r="CO44" s="20"/>
      <c r="CP44" s="20"/>
      <c r="CQ44" s="20"/>
      <c r="CR44" s="20"/>
      <c r="CS44" s="20"/>
      <c r="CT44" s="20"/>
      <c r="CU44" s="20"/>
      <c r="CV44" s="20"/>
      <c r="CW44" s="20"/>
      <c r="CX44" s="20"/>
      <c r="CY44" s="20"/>
      <c r="CZ44" s="20"/>
      <c r="DA44" s="20"/>
      <c r="DB44" s="20"/>
      <c r="DC44" s="20"/>
      <c r="DD44" s="20"/>
      <c r="DE44" s="20"/>
      <c r="DF44" s="20"/>
      <c r="DG44" s="20"/>
      <c r="DH44" s="20"/>
      <c r="DI44" s="20"/>
      <c r="DJ44" s="20"/>
      <c r="DK44" s="20"/>
      <c r="DL44" s="20"/>
      <c r="DM44" s="20"/>
      <c r="DN44" s="20"/>
      <c r="DO44" s="20"/>
      <c r="DP44" s="20"/>
      <c r="DQ44" s="20"/>
      <c r="DR44" s="20"/>
      <c r="DS44" s="20"/>
      <c r="DT44" s="20"/>
      <c r="DU44" s="20"/>
      <c r="DV44" s="20"/>
      <c r="DW44" s="20"/>
      <c r="DX44" s="20"/>
      <c r="DY44" s="20"/>
      <c r="DZ44" s="20"/>
      <c r="EA44" s="20"/>
      <c r="EB44" s="20"/>
      <c r="EC44" s="20"/>
      <c r="ED44" s="20"/>
      <c r="EE44" s="20"/>
      <c r="EF44" s="20"/>
      <c r="EG44" s="20"/>
      <c r="EH44" s="20"/>
      <c r="EI44" s="20"/>
      <c r="EJ44" s="20"/>
      <c r="EK44" s="20"/>
      <c r="EL44" s="20"/>
      <c r="EM44" s="20"/>
      <c r="EN44" s="20"/>
      <c r="EO44" s="20"/>
      <c r="EP44" s="20"/>
      <c r="EQ44" s="20"/>
      <c r="ER44" s="20"/>
      <c r="ES44" s="20"/>
      <c r="ET44" s="20"/>
      <c r="EU44" s="20"/>
      <c r="EV44" s="20"/>
      <c r="EW44" s="20"/>
      <c r="EX44" s="20"/>
      <c r="EY44" s="20"/>
      <c r="EZ44" s="20"/>
      <c r="FA44" s="20"/>
      <c r="FB44" s="20"/>
      <c r="FC44" s="20"/>
      <c r="FD44" s="20"/>
      <c r="FE44" s="20"/>
      <c r="FF44" s="20"/>
      <c r="FG44" s="20"/>
      <c r="FH44" s="20"/>
      <c r="FI44" s="20"/>
      <c r="FJ44" s="20"/>
      <c r="FK44" s="20"/>
      <c r="FL44" s="20"/>
      <c r="FM44" s="20"/>
      <c r="FN44" s="20"/>
      <c r="FO44" s="20"/>
      <c r="FP44" s="20"/>
      <c r="FQ44" s="20"/>
      <c r="FR44" s="20"/>
      <c r="FS44" s="20"/>
      <c r="FT44" s="20"/>
      <c r="FU44" s="20"/>
      <c r="FV44" s="20"/>
      <c r="FW44" s="20"/>
      <c r="FX44" s="20"/>
      <c r="FY44" s="20"/>
      <c r="FZ44" s="20"/>
      <c r="GA44" s="20"/>
      <c r="GB44" s="20"/>
      <c r="GC44" s="20"/>
      <c r="GD44" s="20"/>
      <c r="GE44" s="20"/>
      <c r="GF44" s="20"/>
      <c r="GG44" s="20"/>
      <c r="GH44" s="20"/>
      <c r="GI44" s="20"/>
      <c r="GJ44" s="20"/>
      <c r="GK44" s="20"/>
      <c r="GL44" s="20"/>
      <c r="GM44" s="20"/>
      <c r="GN44" s="20"/>
      <c r="GO44" s="20"/>
      <c r="GP44" s="20"/>
      <c r="GQ44" s="20"/>
      <c r="GR44" s="20"/>
      <c r="GS44" s="20"/>
      <c r="GT44" s="20"/>
      <c r="GU44" s="20"/>
      <c r="GV44" s="20"/>
      <c r="GW44" s="20"/>
      <c r="GX44" s="20"/>
      <c r="GY44" s="20"/>
      <c r="GZ44" s="20"/>
      <c r="HA44" s="20"/>
      <c r="HB44" s="20"/>
      <c r="HC44" s="20"/>
      <c r="HD44" s="20"/>
      <c r="HE44" s="20"/>
      <c r="HF44" s="20"/>
      <c r="HG44" s="20"/>
      <c r="HH44" s="20"/>
      <c r="HI44" s="20"/>
      <c r="HJ44" s="20"/>
      <c r="HK44" s="20"/>
      <c r="HL44" s="20"/>
      <c r="HM44" s="20"/>
      <c r="HN44" s="20"/>
      <c r="HO44" s="20"/>
      <c r="HP44" s="20"/>
      <c r="HQ44" s="20"/>
      <c r="HR44" s="20"/>
      <c r="HS44" s="20"/>
      <c r="HT44" s="20"/>
      <c r="HU44" s="20"/>
      <c r="HV44" s="20"/>
      <c r="HW44" s="20"/>
      <c r="HX44" s="20"/>
      <c r="HY44" s="20"/>
      <c r="HZ44" s="20"/>
      <c r="IA44" s="20"/>
      <c r="IB44" s="20"/>
      <c r="IC44" s="20"/>
      <c r="ID44" s="20"/>
      <c r="IE44" s="20"/>
      <c r="IF44" s="20"/>
      <c r="IG44" s="20"/>
    </row>
    <row r="45" spans="1:241" ht="15.95" customHeight="1">
      <c r="A45" s="690"/>
      <c r="B45" s="949" t="s">
        <v>140</v>
      </c>
      <c r="C45" s="950" t="s">
        <v>2</v>
      </c>
      <c r="D45" s="951">
        <f>買物ﾌﾘﾜｹ計算ｼｰﾄ!U40</f>
        <v>0</v>
      </c>
      <c r="E45" s="952">
        <f>買物ﾌﾘﾜｹ計算ｼｰﾄ!V40</f>
        <v>0</v>
      </c>
      <c r="F45" s="953">
        <v>2.3505125679551809E-2</v>
      </c>
      <c r="G45" s="1049">
        <f t="shared" si="9"/>
        <v>0</v>
      </c>
      <c r="H45" s="1049">
        <f t="shared" si="10"/>
        <v>0</v>
      </c>
      <c r="I45" s="954">
        <v>3.0097892967934352E-2</v>
      </c>
      <c r="J45" s="1049">
        <f t="shared" si="11"/>
        <v>0</v>
      </c>
      <c r="K45" s="1055">
        <f t="shared" si="12"/>
        <v>0</v>
      </c>
      <c r="L45" s="951">
        <f t="shared" si="13"/>
        <v>0</v>
      </c>
      <c r="M45" s="952">
        <f t="shared" si="0"/>
        <v>0</v>
      </c>
      <c r="N45" s="955">
        <v>1</v>
      </c>
      <c r="O45" s="956">
        <v>0.57865566451357675</v>
      </c>
      <c r="P45" s="957">
        <f t="shared" si="14"/>
        <v>0</v>
      </c>
      <c r="Q45" s="958">
        <f t="shared" si="14"/>
        <v>0</v>
      </c>
      <c r="R45" s="959">
        <f>P45+Q45</f>
        <v>0</v>
      </c>
      <c r="S45" s="960">
        <f t="shared" si="2"/>
        <v>0</v>
      </c>
      <c r="T45" s="961">
        <v>0</v>
      </c>
      <c r="U45" s="962">
        <f>'37部門取引基本表'!BM41</f>
        <v>1.3772937420563255E-2</v>
      </c>
      <c r="V45" s="963">
        <f t="shared" si="15"/>
        <v>0</v>
      </c>
      <c r="W45" s="964"/>
      <c r="X45" s="965"/>
      <c r="Y45" s="963">
        <f>IF('37部門取引基本表'!AQ41&lt;0,0,'37部門取引基本表'!AQ41)</f>
        <v>61.646401091214329</v>
      </c>
      <c r="Z45" s="966">
        <f t="shared" si="16"/>
        <v>3.3364819632913069E-5</v>
      </c>
      <c r="AA45" s="967">
        <f t="shared" si="17"/>
        <v>0</v>
      </c>
      <c r="AB45" s="968">
        <f t="shared" si="3"/>
        <v>0.57865566451357675</v>
      </c>
      <c r="AC45" s="961">
        <f t="shared" si="18"/>
        <v>0</v>
      </c>
      <c r="AD45" s="969">
        <v>0</v>
      </c>
      <c r="AE45" s="970">
        <f t="shared" si="19"/>
        <v>1.3772937420563255E-2</v>
      </c>
      <c r="AF45" s="971">
        <f t="shared" si="20"/>
        <v>0</v>
      </c>
      <c r="AG45" s="964"/>
      <c r="AH45" s="965"/>
      <c r="AI45" s="972">
        <f t="shared" si="21"/>
        <v>3.3364819632913069E-5</v>
      </c>
      <c r="AJ45" s="973">
        <f t="shared" si="22"/>
        <v>0</v>
      </c>
      <c r="AK45" s="974">
        <f t="shared" si="23"/>
        <v>0.57865566451357675</v>
      </c>
      <c r="AL45" s="975">
        <f t="shared" si="24"/>
        <v>0</v>
      </c>
      <c r="AM45" s="976">
        <v>0</v>
      </c>
      <c r="AN45" s="970">
        <f t="shared" si="25"/>
        <v>0</v>
      </c>
      <c r="AO45" s="977">
        <f t="shared" si="26"/>
        <v>0</v>
      </c>
      <c r="AP45" s="978">
        <f t="shared" si="4"/>
        <v>0</v>
      </c>
      <c r="AQ45" s="979">
        <f t="shared" si="27"/>
        <v>0</v>
      </c>
      <c r="AR45" s="927"/>
      <c r="AS45" s="927"/>
      <c r="AT45" s="980" t="s">
        <v>140</v>
      </c>
      <c r="AU45" s="981" t="s">
        <v>2</v>
      </c>
      <c r="AV45" s="982">
        <f t="shared" si="5"/>
        <v>0</v>
      </c>
      <c r="AW45" s="983">
        <f t="shared" si="6"/>
        <v>0</v>
      </c>
      <c r="AX45" s="984">
        <f t="shared" si="7"/>
        <v>0</v>
      </c>
      <c r="AY45" s="985">
        <f t="shared" si="8"/>
        <v>0</v>
      </c>
      <c r="AZ45" s="986">
        <f>AQ45*'37部門取引基本表'!BG41</f>
        <v>0</v>
      </c>
      <c r="BA45" s="986">
        <f>AQ45*'37部門取引基本表'!BH41</f>
        <v>0</v>
      </c>
      <c r="BB45" s="986">
        <f>AQ45*'37部門取引基本表'!BI41</f>
        <v>0</v>
      </c>
      <c r="BC45" s="986">
        <f>AQ45*'37部門取引基本表'!BJ41</f>
        <v>0</v>
      </c>
      <c r="BD45" s="986">
        <f>市税収効果!S43</f>
        <v>0</v>
      </c>
      <c r="BE45" s="291"/>
      <c r="BF45" s="291"/>
      <c r="BG45" s="20"/>
      <c r="BL45" s="20"/>
      <c r="BM45" s="20"/>
      <c r="BN45" s="20"/>
      <c r="BO45" s="20"/>
      <c r="BP45" s="20"/>
      <c r="BQ45" s="20"/>
      <c r="BR45" s="20"/>
      <c r="BS45" s="20"/>
      <c r="BT45" s="20"/>
      <c r="BU45" s="20"/>
      <c r="BV45" s="20"/>
      <c r="BW45" s="20"/>
      <c r="BX45" s="20"/>
      <c r="BY45" s="20"/>
      <c r="BZ45" s="20"/>
      <c r="CA45" s="20"/>
      <c r="CB45" s="20"/>
      <c r="CC45" s="20"/>
      <c r="CD45" s="20"/>
      <c r="CE45" s="20"/>
      <c r="CF45" s="20"/>
      <c r="CG45" s="20"/>
      <c r="CH45" s="20"/>
      <c r="CI45" s="20"/>
      <c r="CJ45" s="20"/>
      <c r="CK45" s="20"/>
      <c r="CL45" s="20"/>
      <c r="CM45" s="20"/>
      <c r="CN45" s="20"/>
      <c r="CO45" s="20"/>
      <c r="CP45" s="20"/>
      <c r="CQ45" s="20"/>
      <c r="CR45" s="20"/>
      <c r="CS45" s="20"/>
      <c r="CT45" s="20"/>
      <c r="CU45" s="20"/>
      <c r="CV45" s="20"/>
      <c r="CW45" s="20"/>
      <c r="CX45" s="20"/>
      <c r="CY45" s="20"/>
      <c r="CZ45" s="20"/>
      <c r="DA45" s="20"/>
      <c r="DB45" s="20"/>
      <c r="DC45" s="20"/>
      <c r="DD45" s="20"/>
      <c r="DE45" s="20"/>
      <c r="DF45" s="20"/>
      <c r="DG45" s="20"/>
      <c r="DH45" s="20"/>
      <c r="DI45" s="20"/>
      <c r="DJ45" s="20"/>
      <c r="DK45" s="20"/>
      <c r="DL45" s="20"/>
      <c r="DM45" s="20"/>
      <c r="DN45" s="20"/>
      <c r="DO45" s="20"/>
      <c r="DP45" s="20"/>
      <c r="DQ45" s="20"/>
      <c r="DR45" s="20"/>
      <c r="DS45" s="20"/>
      <c r="DT45" s="20"/>
      <c r="DU45" s="20"/>
      <c r="DV45" s="20"/>
      <c r="DW45" s="20"/>
      <c r="DX45" s="20"/>
      <c r="DY45" s="20"/>
      <c r="DZ45" s="20"/>
      <c r="EA45" s="20"/>
      <c r="EB45" s="20"/>
      <c r="EC45" s="20"/>
      <c r="ED45" s="20"/>
      <c r="EE45" s="20"/>
      <c r="EF45" s="20"/>
      <c r="EG45" s="20"/>
      <c r="EH45" s="20"/>
      <c r="EI45" s="20"/>
      <c r="EJ45" s="20"/>
      <c r="EK45" s="20"/>
      <c r="EL45" s="20"/>
      <c r="EM45" s="20"/>
      <c r="EN45" s="20"/>
      <c r="EO45" s="20"/>
      <c r="EP45" s="20"/>
      <c r="EQ45" s="20"/>
      <c r="ER45" s="20"/>
      <c r="ES45" s="20"/>
      <c r="ET45" s="20"/>
      <c r="EU45" s="20"/>
      <c r="EV45" s="20"/>
      <c r="EW45" s="20"/>
      <c r="EX45" s="20"/>
      <c r="EY45" s="20"/>
      <c r="EZ45" s="20"/>
      <c r="FA45" s="20"/>
      <c r="FB45" s="20"/>
      <c r="FC45" s="20"/>
      <c r="FD45" s="20"/>
      <c r="FE45" s="20"/>
      <c r="FF45" s="20"/>
      <c r="FG45" s="20"/>
      <c r="FH45" s="20"/>
      <c r="FI45" s="20"/>
      <c r="FJ45" s="20"/>
      <c r="FK45" s="20"/>
      <c r="FL45" s="20"/>
      <c r="FM45" s="20"/>
      <c r="FN45" s="20"/>
      <c r="FO45" s="20"/>
      <c r="FP45" s="20"/>
      <c r="FQ45" s="20"/>
      <c r="FR45" s="20"/>
      <c r="FS45" s="20"/>
      <c r="FT45" s="20"/>
      <c r="FU45" s="20"/>
      <c r="FV45" s="20"/>
      <c r="FW45" s="20"/>
      <c r="FX45" s="20"/>
      <c r="FY45" s="20"/>
      <c r="FZ45" s="20"/>
      <c r="GA45" s="20"/>
      <c r="GB45" s="20"/>
      <c r="GC45" s="20"/>
      <c r="GD45" s="20"/>
      <c r="GE45" s="20"/>
      <c r="GF45" s="20"/>
      <c r="GG45" s="20"/>
      <c r="GH45" s="20"/>
      <c r="GI45" s="20"/>
      <c r="GJ45" s="20"/>
      <c r="GK45" s="20"/>
      <c r="GL45" s="20"/>
      <c r="GM45" s="20"/>
      <c r="GN45" s="20"/>
      <c r="GO45" s="20"/>
      <c r="GP45" s="20"/>
      <c r="GQ45" s="20"/>
      <c r="GR45" s="20"/>
      <c r="GS45" s="20"/>
      <c r="GT45" s="20"/>
      <c r="GU45" s="20"/>
      <c r="GV45" s="20"/>
      <c r="GW45" s="20"/>
      <c r="GX45" s="20"/>
      <c r="GY45" s="20"/>
      <c r="GZ45" s="20"/>
      <c r="HA45" s="20"/>
      <c r="HB45" s="20"/>
      <c r="HC45" s="20"/>
      <c r="HD45" s="20"/>
      <c r="HE45" s="20"/>
      <c r="HF45" s="20"/>
      <c r="HG45" s="20"/>
      <c r="HH45" s="20"/>
      <c r="HI45" s="20"/>
      <c r="HJ45" s="20"/>
      <c r="HK45" s="20"/>
      <c r="HL45" s="20"/>
      <c r="HM45" s="20"/>
      <c r="HN45" s="20"/>
      <c r="HO45" s="20"/>
      <c r="HP45" s="20"/>
      <c r="HQ45" s="20"/>
      <c r="HR45" s="20"/>
      <c r="HS45" s="20"/>
      <c r="HT45" s="20"/>
      <c r="HU45" s="20"/>
      <c r="HV45" s="20"/>
      <c r="HW45" s="20"/>
      <c r="HX45" s="20"/>
      <c r="HY45" s="20"/>
      <c r="HZ45" s="20"/>
      <c r="IA45" s="20"/>
      <c r="IB45" s="20"/>
      <c r="IC45" s="20"/>
      <c r="ID45" s="20"/>
      <c r="IE45" s="20"/>
      <c r="IF45" s="20"/>
      <c r="IG45" s="20"/>
    </row>
    <row r="46" spans="1:241" ht="15.95" customHeight="1">
      <c r="B46" s="20"/>
      <c r="C46" s="20"/>
      <c r="D46" s="208"/>
      <c r="E46" s="208"/>
      <c r="F46" s="207"/>
      <c r="G46" s="1050"/>
      <c r="H46" s="1050"/>
      <c r="I46" s="225"/>
      <c r="J46" s="1050"/>
      <c r="K46" s="1050"/>
      <c r="L46" s="224"/>
      <c r="M46" s="224"/>
      <c r="N46" s="454"/>
      <c r="O46" s="227"/>
      <c r="P46" s="226"/>
      <c r="Q46" s="226"/>
      <c r="R46" s="228"/>
      <c r="S46" s="228"/>
      <c r="T46" s="228"/>
      <c r="U46" s="229"/>
      <c r="V46" s="228"/>
      <c r="W46" s="230"/>
      <c r="X46" s="20"/>
      <c r="Y46" s="231"/>
      <c r="Z46" s="232"/>
      <c r="AA46" s="214"/>
      <c r="AB46" s="233"/>
      <c r="AC46" s="228"/>
      <c r="AD46" s="208"/>
      <c r="AE46" s="229"/>
      <c r="AF46" s="226"/>
      <c r="AG46" s="208"/>
      <c r="AH46" s="208"/>
      <c r="AI46" s="234"/>
      <c r="AJ46" s="226"/>
      <c r="AK46" s="229"/>
      <c r="AL46" s="226"/>
      <c r="AM46" s="208"/>
      <c r="AN46" s="229"/>
      <c r="AO46" s="226"/>
      <c r="AP46" s="208"/>
      <c r="AQ46" s="208"/>
      <c r="AR46" s="20"/>
      <c r="AS46" s="20"/>
      <c r="AT46" s="649"/>
      <c r="AU46" s="18"/>
      <c r="AV46" s="280"/>
      <c r="AW46" s="281"/>
      <c r="AX46" s="282"/>
      <c r="AY46" s="283"/>
      <c r="AZ46" s="286"/>
      <c r="BA46" s="286"/>
      <c r="BB46" s="286"/>
      <c r="BC46" s="286"/>
      <c r="BD46" s="286"/>
      <c r="BE46" s="286"/>
      <c r="BF46" s="286"/>
      <c r="BG46" s="20"/>
      <c r="BH46" s="209"/>
      <c r="BI46" s="209"/>
      <c r="BJ46" s="209"/>
      <c r="BK46" s="209"/>
      <c r="BL46" s="20"/>
      <c r="BM46" s="20"/>
      <c r="BT46" s="20"/>
      <c r="BU46" s="20"/>
      <c r="BV46" s="20"/>
      <c r="BW46" s="20"/>
      <c r="BX46" s="20"/>
      <c r="BY46" s="20"/>
      <c r="BZ46" s="20"/>
      <c r="CA46" s="20"/>
      <c r="CB46" s="20"/>
      <c r="CC46" s="20"/>
      <c r="CD46" s="20"/>
      <c r="CE46" s="20"/>
      <c r="CF46" s="20"/>
      <c r="CG46" s="20"/>
      <c r="CH46" s="20"/>
      <c r="CI46" s="20"/>
      <c r="CJ46" s="20"/>
      <c r="CK46" s="20"/>
      <c r="CL46" s="20"/>
      <c r="CM46" s="20"/>
      <c r="CN46" s="20"/>
      <c r="CO46" s="20"/>
      <c r="CP46" s="20"/>
      <c r="CQ46" s="20"/>
      <c r="CR46" s="20"/>
      <c r="CS46" s="20"/>
      <c r="CT46" s="20"/>
      <c r="CU46" s="20"/>
      <c r="CV46" s="20"/>
      <c r="CW46" s="20"/>
      <c r="CX46" s="20"/>
      <c r="CY46" s="20"/>
      <c r="CZ46" s="20"/>
      <c r="DA46" s="20"/>
      <c r="DB46" s="20"/>
      <c r="DC46" s="20"/>
      <c r="DD46" s="20"/>
      <c r="DE46" s="20"/>
      <c r="DF46" s="20"/>
      <c r="DG46" s="20"/>
      <c r="DH46" s="20"/>
      <c r="DI46" s="20"/>
      <c r="DJ46" s="20"/>
      <c r="DK46" s="20"/>
      <c r="DL46" s="20"/>
      <c r="DM46" s="20"/>
      <c r="DN46" s="20"/>
      <c r="DO46" s="20"/>
      <c r="DP46" s="20"/>
      <c r="DQ46" s="20"/>
      <c r="DR46" s="20"/>
      <c r="DS46" s="20"/>
      <c r="DT46" s="20"/>
      <c r="DU46" s="20"/>
      <c r="DV46" s="20"/>
      <c r="DW46" s="20"/>
      <c r="DX46" s="20"/>
      <c r="DY46" s="20"/>
      <c r="DZ46" s="20"/>
      <c r="EA46" s="20"/>
      <c r="EB46" s="20"/>
      <c r="EC46" s="20"/>
      <c r="ED46" s="20"/>
      <c r="EE46" s="20"/>
      <c r="EF46" s="20"/>
      <c r="EG46" s="20"/>
      <c r="EH46" s="20"/>
      <c r="EI46" s="20"/>
      <c r="EJ46" s="20"/>
      <c r="EK46" s="20"/>
      <c r="EL46" s="20"/>
      <c r="EM46" s="20"/>
      <c r="EN46" s="20"/>
      <c r="EO46" s="20"/>
      <c r="EP46" s="20"/>
      <c r="EQ46" s="20"/>
      <c r="ER46" s="20"/>
      <c r="ES46" s="20"/>
      <c r="ET46" s="20"/>
      <c r="EU46" s="20"/>
      <c r="EV46" s="20"/>
      <c r="EW46" s="20"/>
      <c r="EX46" s="20"/>
      <c r="EY46" s="20"/>
      <c r="EZ46" s="20"/>
      <c r="FA46" s="20"/>
      <c r="FB46" s="20"/>
      <c r="FC46" s="20"/>
      <c r="FD46" s="20"/>
      <c r="FE46" s="20"/>
      <c r="FF46" s="20"/>
      <c r="FG46" s="20"/>
      <c r="FH46" s="20"/>
      <c r="FI46" s="20"/>
      <c r="FJ46" s="20"/>
      <c r="FK46" s="20"/>
      <c r="FL46" s="20"/>
      <c r="FM46" s="20"/>
      <c r="FN46" s="20"/>
      <c r="FO46" s="20"/>
      <c r="FP46" s="20"/>
      <c r="FQ46" s="20"/>
      <c r="FR46" s="20"/>
      <c r="FS46" s="20"/>
      <c r="FT46" s="20"/>
      <c r="FU46" s="20"/>
      <c r="FV46" s="20"/>
      <c r="FW46" s="20"/>
      <c r="FX46" s="20"/>
      <c r="FY46" s="20"/>
      <c r="FZ46" s="20"/>
      <c r="GA46" s="20"/>
      <c r="GB46" s="20"/>
      <c r="GC46" s="20"/>
      <c r="GD46" s="20"/>
      <c r="GE46" s="20"/>
      <c r="GF46" s="20"/>
      <c r="GG46" s="20"/>
      <c r="GH46" s="20"/>
      <c r="GI46" s="20"/>
      <c r="GJ46" s="20"/>
      <c r="GK46" s="20"/>
      <c r="GL46" s="20"/>
      <c r="GM46" s="20"/>
      <c r="GN46" s="20"/>
      <c r="GO46" s="20"/>
      <c r="GP46" s="20"/>
      <c r="GQ46" s="20"/>
      <c r="GR46" s="20"/>
      <c r="GS46" s="20"/>
      <c r="GT46" s="20"/>
      <c r="GU46" s="20"/>
      <c r="GV46" s="20"/>
      <c r="GW46" s="20"/>
      <c r="GX46" s="20"/>
      <c r="GY46" s="20"/>
      <c r="GZ46" s="20"/>
      <c r="HA46" s="20"/>
      <c r="HB46" s="20"/>
      <c r="HC46" s="20"/>
      <c r="HD46" s="20"/>
      <c r="HE46" s="20"/>
      <c r="HF46" s="20"/>
      <c r="HG46" s="20"/>
      <c r="HH46" s="20"/>
      <c r="HI46" s="20"/>
      <c r="HJ46" s="20"/>
      <c r="HK46" s="20"/>
      <c r="HL46" s="20"/>
      <c r="HM46" s="20"/>
      <c r="HN46" s="20"/>
      <c r="HO46" s="20"/>
      <c r="HP46" s="20"/>
      <c r="HQ46" s="20"/>
      <c r="HR46" s="20"/>
      <c r="HS46" s="20"/>
      <c r="HT46" s="20"/>
      <c r="HU46" s="20"/>
      <c r="HV46" s="20"/>
      <c r="HW46" s="20"/>
      <c r="HX46" s="20"/>
      <c r="HY46" s="20"/>
      <c r="HZ46" s="20"/>
      <c r="IA46" s="20"/>
      <c r="IB46" s="20"/>
      <c r="IC46" s="20"/>
      <c r="ID46" s="20"/>
      <c r="IE46" s="20"/>
      <c r="IF46" s="20"/>
      <c r="IG46" s="20"/>
    </row>
    <row r="47" spans="1:241" ht="15.95" customHeight="1">
      <c r="F47" s="207"/>
      <c r="G47" s="1050"/>
      <c r="H47" s="1050"/>
      <c r="I47" s="225"/>
      <c r="J47" s="1056"/>
      <c r="K47" s="1056"/>
      <c r="L47" s="224"/>
      <c r="M47" s="224"/>
    </row>
    <row r="48" spans="1:241" ht="15.95" customHeight="1">
      <c r="F48" s="207"/>
      <c r="G48" s="1050"/>
      <c r="H48" s="1050"/>
      <c r="I48" s="225"/>
      <c r="J48" s="1056"/>
      <c r="K48" s="1056"/>
      <c r="L48" s="224"/>
      <c r="M48" s="224"/>
      <c r="V48" s="235"/>
      <c r="W48" s="235"/>
    </row>
    <row r="49" spans="6:63" ht="15.95" customHeight="1">
      <c r="F49" s="207"/>
      <c r="G49" s="1050"/>
      <c r="H49" s="1050"/>
      <c r="I49" s="225"/>
      <c r="J49" s="1056"/>
      <c r="K49" s="1056"/>
      <c r="L49" s="224"/>
      <c r="M49" s="224"/>
    </row>
    <row r="50" spans="6:63" ht="15.95" customHeight="1"/>
    <row r="51" spans="6:63">
      <c r="BB51" s="286"/>
      <c r="BC51" s="286"/>
      <c r="BD51" s="286"/>
      <c r="BE51" s="286"/>
      <c r="BF51" s="286"/>
      <c r="BJ51" s="209"/>
      <c r="BK51" s="209"/>
    </row>
    <row r="52" spans="6:63">
      <c r="BB52" s="286"/>
      <c r="BC52" s="286"/>
      <c r="BD52" s="286"/>
      <c r="BE52" s="286"/>
      <c r="BF52" s="286"/>
      <c r="BJ52" s="209"/>
      <c r="BK52" s="209"/>
    </row>
    <row r="53" spans="6:63">
      <c r="BB53" s="286"/>
      <c r="BC53" s="286"/>
      <c r="BD53" s="286"/>
      <c r="BE53" s="286"/>
      <c r="BF53" s="286"/>
      <c r="BJ53" s="209"/>
      <c r="BK53" s="209"/>
    </row>
  </sheetData>
  <sheetProtection algorithmName="SHA-512" hashValue="HLnz/0S9dtMKyHwIYek4Ezu3Wcw5I+WNUyBNitwqWBoqXy+cZcbZEUmz38IzNnx9k/32Iv1ekmYvMokuXRKfFg==" saltValue="MOt69ID/m8rTcvua9HSk2w==" spinCount="100000" sheet="1" objects="1" scenarios="1"/>
  <mergeCells count="21">
    <mergeCell ref="D3:E3"/>
    <mergeCell ref="T3:T6"/>
    <mergeCell ref="D4:E5"/>
    <mergeCell ref="L4:M5"/>
    <mergeCell ref="N4:O5"/>
    <mergeCell ref="F3:M3"/>
    <mergeCell ref="P4:P5"/>
    <mergeCell ref="S4:S6"/>
    <mergeCell ref="F4:H5"/>
    <mergeCell ref="I4:K5"/>
    <mergeCell ref="N3:O3"/>
    <mergeCell ref="V5:V6"/>
    <mergeCell ref="AV4:AY5"/>
    <mergeCell ref="AZ4:BD5"/>
    <mergeCell ref="AT4:AU7"/>
    <mergeCell ref="BU7:BV8"/>
    <mergeCell ref="AF5:AF6"/>
    <mergeCell ref="AP3:AP6"/>
    <mergeCell ref="AO4:AO5"/>
    <mergeCell ref="U4:AC4"/>
    <mergeCell ref="AE4:AN4"/>
  </mergeCells>
  <phoneticPr fontId="10"/>
  <pageMargins left="0.59055118110236227" right="0.59055118110236227" top="0.78740157480314965" bottom="0.59055118110236227" header="0.31496062992125984" footer="0.31496062992125984"/>
  <pageSetup paperSize="9" scale="75" orientation="portrait" verticalDpi="0" r:id="rId1"/>
  <ignoredErrors>
    <ignoredError sqref="AJ9:AJ45 G33:H36 J33:M36"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5"/>
  <sheetViews>
    <sheetView showGridLines="0" showRowColHeaders="0" zoomScale="85" zoomScaleNormal="85" workbookViewId="0"/>
  </sheetViews>
  <sheetFormatPr defaultRowHeight="12"/>
  <cols>
    <col min="1" max="1" width="1.625" style="3" customWidth="1"/>
    <col min="2" max="2" width="3.125" style="3" customWidth="1"/>
    <col min="3" max="3" width="13.625" style="3" customWidth="1"/>
    <col min="4" max="4" width="9.125" style="3" hidden="1" customWidth="1"/>
    <col min="5" max="44" width="8.625" style="3" customWidth="1"/>
    <col min="45" max="185" width="9" style="3"/>
    <col min="186" max="186" width="1.625" style="3" customWidth="1"/>
    <col min="187" max="187" width="3.375" style="3" customWidth="1"/>
    <col min="188" max="188" width="16.625" style="3" customWidth="1"/>
    <col min="189" max="241" width="9.125" style="3" customWidth="1"/>
    <col min="242" max="16384" width="9" style="3"/>
  </cols>
  <sheetData>
    <row r="1" spans="1:256" ht="12" customHeight="1">
      <c r="A1" s="4"/>
      <c r="B1" s="5" t="s">
        <v>460</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row>
    <row r="2" spans="1:256" ht="12" customHeight="1">
      <c r="C2" s="6"/>
      <c r="D2" s="6"/>
      <c r="R2" s="7"/>
      <c r="S2" s="7"/>
      <c r="T2" s="7"/>
      <c r="U2" s="7"/>
      <c r="V2" s="7"/>
      <c r="AI2" s="8"/>
    </row>
    <row r="3" spans="1:256" customFormat="1" ht="12" customHeight="1">
      <c r="A3" s="12"/>
      <c r="B3" s="477"/>
      <c r="C3" s="478"/>
      <c r="D3" s="479"/>
      <c r="E3" s="480" t="s">
        <v>36</v>
      </c>
      <c r="F3" s="480" t="s">
        <v>42</v>
      </c>
      <c r="G3" s="480" t="s">
        <v>43</v>
      </c>
      <c r="H3" s="480" t="s">
        <v>44</v>
      </c>
      <c r="I3" s="480" t="s">
        <v>45</v>
      </c>
      <c r="J3" s="480" t="s">
        <v>46</v>
      </c>
      <c r="K3" s="480" t="s">
        <v>47</v>
      </c>
      <c r="L3" s="480" t="s">
        <v>48</v>
      </c>
      <c r="M3" s="480" t="s">
        <v>49</v>
      </c>
      <c r="N3" s="480" t="s">
        <v>50</v>
      </c>
      <c r="O3" s="480" t="s">
        <v>51</v>
      </c>
      <c r="P3" s="480" t="s">
        <v>52</v>
      </c>
      <c r="Q3" s="480" t="s">
        <v>53</v>
      </c>
      <c r="R3" s="480" t="s">
        <v>55</v>
      </c>
      <c r="S3" s="480" t="s">
        <v>56</v>
      </c>
      <c r="T3" s="480" t="s">
        <v>58</v>
      </c>
      <c r="U3" s="480" t="s">
        <v>59</v>
      </c>
      <c r="V3" s="480" t="s">
        <v>61</v>
      </c>
      <c r="W3" s="480" t="s">
        <v>62</v>
      </c>
      <c r="X3" s="480" t="s">
        <v>63</v>
      </c>
      <c r="Y3" s="480" t="s">
        <v>41</v>
      </c>
      <c r="Z3" s="480" t="s">
        <v>64</v>
      </c>
      <c r="AA3" s="480" t="s">
        <v>65</v>
      </c>
      <c r="AB3" s="480" t="s">
        <v>67</v>
      </c>
      <c r="AC3" s="480" t="s">
        <v>68</v>
      </c>
      <c r="AD3" s="480" t="s">
        <v>69</v>
      </c>
      <c r="AE3" s="480" t="s">
        <v>70</v>
      </c>
      <c r="AF3" s="480" t="s">
        <v>71</v>
      </c>
      <c r="AG3" s="480" t="s">
        <v>73</v>
      </c>
      <c r="AH3" s="480" t="s">
        <v>74</v>
      </c>
      <c r="AI3" s="480" t="s">
        <v>75</v>
      </c>
      <c r="AJ3" s="480" t="s">
        <v>76</v>
      </c>
      <c r="AK3" s="480" t="s">
        <v>79</v>
      </c>
      <c r="AL3" s="480" t="s">
        <v>80</v>
      </c>
      <c r="AM3" s="480" t="s">
        <v>81</v>
      </c>
      <c r="AN3" s="480" t="s">
        <v>82</v>
      </c>
      <c r="AO3" s="481" t="s">
        <v>83</v>
      </c>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c r="EB3" s="12"/>
      <c r="EC3" s="12"/>
      <c r="ED3" s="12"/>
      <c r="EE3" s="12"/>
      <c r="EF3" s="12"/>
      <c r="EG3" s="12"/>
      <c r="EH3" s="12"/>
      <c r="EI3" s="12"/>
      <c r="EJ3" s="12"/>
      <c r="EK3" s="12"/>
      <c r="EL3" s="12"/>
      <c r="EM3" s="12"/>
      <c r="EN3" s="12"/>
      <c r="EO3" s="12"/>
      <c r="EP3" s="12"/>
      <c r="EQ3" s="12"/>
      <c r="ER3" s="12"/>
      <c r="ES3" s="12"/>
      <c r="ET3" s="12"/>
      <c r="EU3" s="12"/>
      <c r="EV3" s="12"/>
      <c r="EW3" s="12"/>
      <c r="EX3" s="12"/>
      <c r="EY3" s="12"/>
      <c r="EZ3" s="12"/>
      <c r="FA3" s="12"/>
      <c r="FB3" s="12"/>
      <c r="FC3" s="12"/>
      <c r="FD3" s="12"/>
      <c r="FE3" s="12"/>
      <c r="FF3" s="12"/>
      <c r="FG3" s="12"/>
      <c r="FH3" s="12"/>
      <c r="FI3" s="12"/>
      <c r="FJ3" s="12"/>
      <c r="FK3" s="12"/>
      <c r="FL3" s="12"/>
      <c r="FM3" s="12"/>
      <c r="FN3" s="12"/>
      <c r="FO3" s="12"/>
      <c r="FP3" s="12"/>
      <c r="FQ3" s="12"/>
      <c r="FR3" s="12"/>
      <c r="FS3" s="12"/>
      <c r="FT3" s="12"/>
      <c r="FU3" s="12"/>
      <c r="FV3" s="12"/>
      <c r="FW3" s="12"/>
      <c r="FX3" s="12"/>
      <c r="FY3" s="12"/>
      <c r="FZ3" s="12"/>
      <c r="GA3" s="12"/>
      <c r="GB3" s="12"/>
      <c r="GC3" s="12"/>
      <c r="GD3" s="12"/>
      <c r="GE3" s="12"/>
      <c r="GF3" s="12"/>
      <c r="GG3" s="12"/>
      <c r="GH3" s="12"/>
      <c r="GI3" s="12"/>
      <c r="GJ3" s="12"/>
      <c r="GK3" s="12"/>
      <c r="GL3" s="12"/>
      <c r="GM3" s="12"/>
      <c r="GN3" s="12"/>
      <c r="GO3" s="12"/>
      <c r="GP3" s="12"/>
      <c r="GQ3" s="12"/>
      <c r="GR3" s="12"/>
      <c r="GS3" s="12"/>
      <c r="GT3" s="12"/>
      <c r="GU3" s="12"/>
      <c r="GV3" s="12"/>
      <c r="GW3" s="12"/>
      <c r="GX3" s="12"/>
      <c r="GY3" s="12"/>
      <c r="GZ3" s="12"/>
      <c r="HA3" s="12"/>
      <c r="HB3" s="12"/>
      <c r="HC3" s="12"/>
      <c r="HD3" s="12"/>
      <c r="HE3" s="12"/>
      <c r="HF3" s="12"/>
      <c r="HG3" s="12"/>
      <c r="HH3" s="12"/>
      <c r="HI3" s="12"/>
      <c r="HJ3" s="12"/>
      <c r="HK3" s="12"/>
      <c r="HL3" s="12"/>
      <c r="HM3" s="12"/>
      <c r="HN3" s="12"/>
      <c r="HO3" s="12"/>
      <c r="HP3" s="12"/>
      <c r="HQ3" s="12"/>
      <c r="HR3" s="12"/>
      <c r="HS3" s="12"/>
      <c r="HT3" s="12"/>
      <c r="HU3" s="12"/>
      <c r="HV3" s="12"/>
      <c r="HW3" s="12"/>
      <c r="HX3" s="12"/>
      <c r="HY3" s="12"/>
      <c r="HZ3" s="12"/>
      <c r="IA3" s="12"/>
      <c r="IB3" s="12"/>
      <c r="IC3" s="12"/>
      <c r="ID3" s="12"/>
      <c r="IE3" s="12"/>
      <c r="IF3" s="12"/>
      <c r="IG3" s="12"/>
      <c r="IH3" s="12"/>
      <c r="II3" s="12"/>
      <c r="IJ3" s="12"/>
      <c r="IK3" s="12"/>
      <c r="IL3" s="12"/>
      <c r="IM3" s="12"/>
      <c r="IN3" s="12"/>
      <c r="IO3" s="12"/>
      <c r="IP3" s="12"/>
      <c r="IQ3" s="12"/>
      <c r="IR3" s="12"/>
    </row>
    <row r="4" spans="1:256" customFormat="1" ht="38.25" customHeight="1">
      <c r="A4" s="13"/>
      <c r="B4" s="482"/>
      <c r="C4" s="483"/>
      <c r="D4" s="484"/>
      <c r="E4" s="485" t="s">
        <v>88</v>
      </c>
      <c r="F4" s="485" t="s">
        <v>19</v>
      </c>
      <c r="G4" s="485" t="s">
        <v>37</v>
      </c>
      <c r="H4" s="485" t="s">
        <v>20</v>
      </c>
      <c r="I4" s="485" t="s">
        <v>21</v>
      </c>
      <c r="J4" s="485" t="s">
        <v>22</v>
      </c>
      <c r="K4" s="485" t="s">
        <v>89</v>
      </c>
      <c r="L4" s="485" t="s">
        <v>84</v>
      </c>
      <c r="M4" s="485" t="s">
        <v>90</v>
      </c>
      <c r="N4" s="485" t="s">
        <v>25</v>
      </c>
      <c r="O4" s="485" t="s">
        <v>26</v>
      </c>
      <c r="P4" s="485" t="s">
        <v>27</v>
      </c>
      <c r="Q4" s="485" t="s">
        <v>91</v>
      </c>
      <c r="R4" s="485" t="s">
        <v>92</v>
      </c>
      <c r="S4" s="485" t="s">
        <v>93</v>
      </c>
      <c r="T4" s="485" t="s">
        <v>39</v>
      </c>
      <c r="U4" s="485" t="s">
        <v>60</v>
      </c>
      <c r="V4" s="485" t="s">
        <v>94</v>
      </c>
      <c r="W4" s="485" t="s">
        <v>29</v>
      </c>
      <c r="X4" s="485" t="s">
        <v>95</v>
      </c>
      <c r="Y4" s="485" t="s">
        <v>30</v>
      </c>
      <c r="Z4" s="485" t="s">
        <v>31</v>
      </c>
      <c r="AA4" s="485" t="s">
        <v>66</v>
      </c>
      <c r="AB4" s="485" t="s">
        <v>96</v>
      </c>
      <c r="AC4" s="485" t="s">
        <v>14</v>
      </c>
      <c r="AD4" s="485" t="s">
        <v>97</v>
      </c>
      <c r="AE4" s="485" t="s">
        <v>32</v>
      </c>
      <c r="AF4" s="485" t="s">
        <v>98</v>
      </c>
      <c r="AG4" s="485" t="s">
        <v>40</v>
      </c>
      <c r="AH4" s="485" t="s">
        <v>16</v>
      </c>
      <c r="AI4" s="485" t="s">
        <v>99</v>
      </c>
      <c r="AJ4" s="485" t="s">
        <v>100</v>
      </c>
      <c r="AK4" s="485" t="s">
        <v>78</v>
      </c>
      <c r="AL4" s="485" t="s">
        <v>34</v>
      </c>
      <c r="AM4" s="485" t="s">
        <v>35</v>
      </c>
      <c r="AN4" s="485" t="s">
        <v>1</v>
      </c>
      <c r="AO4" s="486" t="s">
        <v>2</v>
      </c>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row>
    <row r="5" spans="1:256" hidden="1">
      <c r="A5" s="9"/>
      <c r="B5" s="456"/>
      <c r="C5" s="457"/>
      <c r="D5" s="458"/>
      <c r="E5" s="459"/>
      <c r="F5" s="459"/>
      <c r="G5" s="459"/>
      <c r="H5" s="459"/>
      <c r="I5" s="459"/>
      <c r="J5" s="459"/>
      <c r="K5" s="459"/>
      <c r="L5" s="459"/>
      <c r="M5" s="459"/>
      <c r="N5" s="459"/>
      <c r="O5" s="459"/>
      <c r="P5" s="459"/>
      <c r="Q5" s="459"/>
      <c r="R5" s="459"/>
      <c r="S5" s="459"/>
      <c r="T5" s="459"/>
      <c r="U5" s="459"/>
      <c r="V5" s="459"/>
      <c r="W5" s="459"/>
      <c r="X5" s="459"/>
      <c r="Y5" s="459"/>
      <c r="Z5" s="459"/>
      <c r="AA5" s="459"/>
      <c r="AB5" s="459"/>
      <c r="AC5" s="459"/>
      <c r="AD5" s="459"/>
      <c r="AE5" s="459"/>
      <c r="AF5" s="459"/>
      <c r="AG5" s="459"/>
      <c r="AH5" s="459"/>
      <c r="AI5" s="459"/>
      <c r="AJ5" s="459"/>
      <c r="AK5" s="459"/>
      <c r="AL5" s="459"/>
      <c r="AM5" s="459"/>
      <c r="AN5" s="459"/>
      <c r="AO5" s="460"/>
      <c r="AP5" s="10"/>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row>
    <row r="6" spans="1:256" ht="18" customHeight="1">
      <c r="A6" s="4"/>
      <c r="B6" s="456" t="s">
        <v>36</v>
      </c>
      <c r="C6" s="457" t="s">
        <v>18</v>
      </c>
      <c r="D6" s="461"/>
      <c r="E6" s="459">
        <v>0.10790840576712678</v>
      </c>
      <c r="F6" s="459">
        <v>0</v>
      </c>
      <c r="G6" s="459">
        <v>0.20045502769052501</v>
      </c>
      <c r="H6" s="459">
        <v>7.6370424152431664E-3</v>
      </c>
      <c r="I6" s="459">
        <v>2.9686678820578474E-2</v>
      </c>
      <c r="J6" s="459">
        <v>3.0141643696167263E-3</v>
      </c>
      <c r="K6" s="459">
        <v>0</v>
      </c>
      <c r="L6" s="459">
        <v>5.4772992279540416E-3</v>
      </c>
      <c r="M6" s="459">
        <v>2.4784758325542973E-4</v>
      </c>
      <c r="N6" s="459">
        <v>0</v>
      </c>
      <c r="O6" s="459">
        <v>3.7516424250809313E-5</v>
      </c>
      <c r="P6" s="459">
        <v>0</v>
      </c>
      <c r="Q6" s="459">
        <v>0</v>
      </c>
      <c r="R6" s="459">
        <v>0</v>
      </c>
      <c r="S6" s="459">
        <v>0</v>
      </c>
      <c r="T6" s="459">
        <v>0</v>
      </c>
      <c r="U6" s="459">
        <v>0</v>
      </c>
      <c r="V6" s="459">
        <v>0</v>
      </c>
      <c r="W6" s="459">
        <v>2.7373997115721754E-7</v>
      </c>
      <c r="X6" s="459">
        <v>7.340760180185789E-3</v>
      </c>
      <c r="Y6" s="459">
        <v>8.6938293316579554E-4</v>
      </c>
      <c r="Z6" s="459">
        <v>0</v>
      </c>
      <c r="AA6" s="459">
        <v>0</v>
      </c>
      <c r="AB6" s="459">
        <v>0</v>
      </c>
      <c r="AC6" s="459">
        <v>1.4600572056319686E-4</v>
      </c>
      <c r="AD6" s="459">
        <v>0</v>
      </c>
      <c r="AE6" s="459">
        <v>2.169310436085283E-6</v>
      </c>
      <c r="AF6" s="459">
        <v>9.3647251323099274E-5</v>
      </c>
      <c r="AG6" s="459">
        <v>0</v>
      </c>
      <c r="AH6" s="459">
        <v>4.9004687241906247E-5</v>
      </c>
      <c r="AI6" s="459">
        <v>3.1029604020947955E-3</v>
      </c>
      <c r="AJ6" s="459">
        <v>3.15214349965523E-3</v>
      </c>
      <c r="AK6" s="459">
        <v>2.0778541433574054E-3</v>
      </c>
      <c r="AL6" s="459">
        <v>1.0122009973250806E-5</v>
      </c>
      <c r="AM6" s="459">
        <v>2.1305448189219665E-2</v>
      </c>
      <c r="AN6" s="459">
        <v>0</v>
      </c>
      <c r="AO6" s="460">
        <v>0</v>
      </c>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18" customHeight="1">
      <c r="A7" s="4"/>
      <c r="B7" s="456" t="s">
        <v>42</v>
      </c>
      <c r="C7" s="457" t="s">
        <v>19</v>
      </c>
      <c r="D7" s="461"/>
      <c r="E7" s="459">
        <v>4.7501022734501393E-5</v>
      </c>
      <c r="F7" s="459">
        <v>0</v>
      </c>
      <c r="G7" s="459">
        <v>3.1778603928889405E-4</v>
      </c>
      <c r="H7" s="459">
        <v>5.2856295373920642E-4</v>
      </c>
      <c r="I7" s="459">
        <v>2.3412393440081584E-4</v>
      </c>
      <c r="J7" s="459">
        <v>3.9203812049663275E-3</v>
      </c>
      <c r="K7" s="459">
        <v>0.53745719909482059</v>
      </c>
      <c r="L7" s="459">
        <v>8.667940308256063E-5</v>
      </c>
      <c r="M7" s="459">
        <v>6.1437767407182813E-2</v>
      </c>
      <c r="N7" s="459">
        <v>4.2297046213780486E-4</v>
      </c>
      <c r="O7" s="459">
        <v>1.8420815167713878E-2</v>
      </c>
      <c r="P7" s="459">
        <v>2.6402859886545758E-4</v>
      </c>
      <c r="Q7" s="459">
        <v>4.2031932739545212E-5</v>
      </c>
      <c r="R7" s="459">
        <v>6.2014458927251839E-5</v>
      </c>
      <c r="S7" s="459">
        <v>1.6270512170024393E-4</v>
      </c>
      <c r="T7" s="459">
        <v>2.2340974103500651E-4</v>
      </c>
      <c r="U7" s="459">
        <v>4.093169362608889E-5</v>
      </c>
      <c r="V7" s="459">
        <v>1.3203000647022583E-4</v>
      </c>
      <c r="W7" s="459">
        <v>1.7390262591570086E-4</v>
      </c>
      <c r="X7" s="459">
        <v>4.9388607822782821E-4</v>
      </c>
      <c r="Y7" s="459">
        <v>5.3275926157205994E-3</v>
      </c>
      <c r="Z7" s="459">
        <v>0.26874638979243498</v>
      </c>
      <c r="AA7" s="459">
        <v>0</v>
      </c>
      <c r="AB7" s="459">
        <v>0</v>
      </c>
      <c r="AC7" s="459">
        <v>2.7810613440608927E-6</v>
      </c>
      <c r="AD7" s="459">
        <v>9.0604425235281823E-7</v>
      </c>
      <c r="AE7" s="459">
        <v>9.8307448778165836E-7</v>
      </c>
      <c r="AF7" s="459">
        <v>8.8523937051720346E-6</v>
      </c>
      <c r="AG7" s="459">
        <v>0</v>
      </c>
      <c r="AH7" s="459">
        <v>1.2536082782813226E-5</v>
      </c>
      <c r="AI7" s="459">
        <v>2.8914999959525893E-5</v>
      </c>
      <c r="AJ7" s="459">
        <v>8.0971726129861254E-6</v>
      </c>
      <c r="AK7" s="459">
        <v>6.5387018497261017E-5</v>
      </c>
      <c r="AL7" s="459">
        <v>6.9958883199728418E-6</v>
      </c>
      <c r="AM7" s="459">
        <v>2.2945969524859709E-5</v>
      </c>
      <c r="AN7" s="459">
        <v>0</v>
      </c>
      <c r="AO7" s="460">
        <v>2.3941150649060434E-4</v>
      </c>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c r="IN7" s="4"/>
      <c r="IO7" s="4"/>
      <c r="IP7" s="4"/>
      <c r="IQ7" s="4"/>
      <c r="IR7" s="4"/>
      <c r="IS7" s="4"/>
      <c r="IT7" s="4"/>
      <c r="IU7" s="4"/>
      <c r="IV7" s="4"/>
    </row>
    <row r="8" spans="1:256" ht="18" customHeight="1">
      <c r="A8" s="4"/>
      <c r="B8" s="456" t="s">
        <v>43</v>
      </c>
      <c r="C8" s="457" t="s">
        <v>37</v>
      </c>
      <c r="D8" s="461"/>
      <c r="E8" s="459">
        <v>6.5516730576725274E-2</v>
      </c>
      <c r="F8" s="459">
        <v>0</v>
      </c>
      <c r="G8" s="459">
        <v>0.19947163594692893</v>
      </c>
      <c r="H8" s="459">
        <v>2.6917213241312594E-3</v>
      </c>
      <c r="I8" s="459">
        <v>3.2382949294781015E-4</v>
      </c>
      <c r="J8" s="459">
        <v>7.9921820307834231E-3</v>
      </c>
      <c r="K8" s="459">
        <v>0</v>
      </c>
      <c r="L8" s="459">
        <v>1.8536089325827459E-5</v>
      </c>
      <c r="M8" s="459">
        <v>5.6590229022173365E-4</v>
      </c>
      <c r="N8" s="459">
        <v>6.4665639985988914E-6</v>
      </c>
      <c r="O8" s="459">
        <v>0</v>
      </c>
      <c r="P8" s="459">
        <v>0</v>
      </c>
      <c r="Q8" s="459">
        <v>0</v>
      </c>
      <c r="R8" s="459">
        <v>0</v>
      </c>
      <c r="S8" s="459">
        <v>0</v>
      </c>
      <c r="T8" s="459">
        <v>0</v>
      </c>
      <c r="U8" s="459">
        <v>0</v>
      </c>
      <c r="V8" s="459">
        <v>0</v>
      </c>
      <c r="W8" s="459">
        <v>0</v>
      </c>
      <c r="X8" s="459">
        <v>2.8990172952311774E-3</v>
      </c>
      <c r="Y8" s="459">
        <v>1.6473589153175013E-5</v>
      </c>
      <c r="Z8" s="459">
        <v>0</v>
      </c>
      <c r="AA8" s="459">
        <v>0</v>
      </c>
      <c r="AB8" s="459">
        <v>0</v>
      </c>
      <c r="AC8" s="459">
        <v>1.3812604675502436E-4</v>
      </c>
      <c r="AD8" s="459">
        <v>0</v>
      </c>
      <c r="AE8" s="459">
        <v>0</v>
      </c>
      <c r="AF8" s="459">
        <v>3.6894760461028263E-4</v>
      </c>
      <c r="AG8" s="459">
        <v>0</v>
      </c>
      <c r="AH8" s="459">
        <v>3.6240675681223692E-4</v>
      </c>
      <c r="AI8" s="459">
        <v>8.3592533406889463E-3</v>
      </c>
      <c r="AJ8" s="459">
        <v>9.2669455397902164E-3</v>
      </c>
      <c r="AK8" s="459">
        <v>1.4021882855523751E-3</v>
      </c>
      <c r="AL8" s="459">
        <v>5.5591121596757887E-6</v>
      </c>
      <c r="AM8" s="459">
        <v>0.12560148580377514</v>
      </c>
      <c r="AN8" s="459">
        <v>0</v>
      </c>
      <c r="AO8" s="460">
        <v>3.3201407032187576E-3</v>
      </c>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row>
    <row r="9" spans="1:256" ht="18" customHeight="1">
      <c r="A9" s="4"/>
      <c r="B9" s="456" t="s">
        <v>44</v>
      </c>
      <c r="C9" s="457" t="s">
        <v>20</v>
      </c>
      <c r="D9" s="461"/>
      <c r="E9" s="459">
        <v>6.5981201317433019E-3</v>
      </c>
      <c r="F9" s="459">
        <v>4.2624828549716184E-3</v>
      </c>
      <c r="G9" s="459">
        <v>1.1066823622765834E-3</v>
      </c>
      <c r="H9" s="459">
        <v>0.23116310766990325</v>
      </c>
      <c r="I9" s="459">
        <v>8.9738901941308936E-3</v>
      </c>
      <c r="J9" s="459">
        <v>9.0213620324987331E-4</v>
      </c>
      <c r="K9" s="459">
        <v>1.2178027817093961E-4</v>
      </c>
      <c r="L9" s="459">
        <v>4.2028520111320623E-3</v>
      </c>
      <c r="M9" s="459">
        <v>2.4615122861470946E-3</v>
      </c>
      <c r="N9" s="459">
        <v>7.4211916324664565E-4</v>
      </c>
      <c r="O9" s="459">
        <v>1.6625040043464294E-3</v>
      </c>
      <c r="P9" s="459">
        <v>1.142454127853586E-3</v>
      </c>
      <c r="Q9" s="459">
        <v>1.4122729400487192E-3</v>
      </c>
      <c r="R9" s="459">
        <v>8.0740393583716118E-4</v>
      </c>
      <c r="S9" s="459">
        <v>1.4086838168257962E-3</v>
      </c>
      <c r="T9" s="459">
        <v>3.5908840309967468E-3</v>
      </c>
      <c r="U9" s="459">
        <v>1.8794384843941795E-3</v>
      </c>
      <c r="V9" s="459">
        <v>1.7159729764418411E-3</v>
      </c>
      <c r="W9" s="459">
        <v>1.1778734947409844E-3</v>
      </c>
      <c r="X9" s="459">
        <v>7.8058322245669115E-3</v>
      </c>
      <c r="Y9" s="459">
        <v>2.8714360141543801E-3</v>
      </c>
      <c r="Z9" s="459">
        <v>1.0844200132853224E-4</v>
      </c>
      <c r="AA9" s="459">
        <v>7.9540892939444861E-4</v>
      </c>
      <c r="AB9" s="459">
        <v>1.9097836221586343E-3</v>
      </c>
      <c r="AC9" s="459">
        <v>4.2235051611804767E-3</v>
      </c>
      <c r="AD9" s="459">
        <v>1.4460466267550978E-3</v>
      </c>
      <c r="AE9" s="459">
        <v>2.4444815397370662E-5</v>
      </c>
      <c r="AF9" s="459">
        <v>1.5317987420042846E-3</v>
      </c>
      <c r="AG9" s="459">
        <v>7.0714649725554162E-4</v>
      </c>
      <c r="AH9" s="459">
        <v>3.5659457297656898E-3</v>
      </c>
      <c r="AI9" s="459">
        <v>2.9022538029907789E-4</v>
      </c>
      <c r="AJ9" s="459">
        <v>3.4004970482937802E-3</v>
      </c>
      <c r="AK9" s="459">
        <v>2.5239389139942753E-2</v>
      </c>
      <c r="AL9" s="459">
        <v>1.9323030609326619E-3</v>
      </c>
      <c r="AM9" s="459">
        <v>3.5554738569605311E-3</v>
      </c>
      <c r="AN9" s="459">
        <v>1.8565078794953532E-2</v>
      </c>
      <c r="AO9" s="460">
        <v>5.5561538298762889E-4</v>
      </c>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row>
    <row r="10" spans="1:256" ht="18" customHeight="1">
      <c r="A10" s="4"/>
      <c r="B10" s="456" t="s">
        <v>45</v>
      </c>
      <c r="C10" s="457" t="s">
        <v>21</v>
      </c>
      <c r="D10" s="461"/>
      <c r="E10" s="459">
        <v>3.0661138667458308E-2</v>
      </c>
      <c r="F10" s="459">
        <v>2.4591247240220875E-3</v>
      </c>
      <c r="G10" s="459">
        <v>1.5484264667192851E-2</v>
      </c>
      <c r="H10" s="459">
        <v>5.9918697465625084E-3</v>
      </c>
      <c r="I10" s="459">
        <v>0.20238170071379574</v>
      </c>
      <c r="J10" s="459">
        <v>1.8703461734387132E-2</v>
      </c>
      <c r="K10" s="459">
        <v>6.0890139085469807E-5</v>
      </c>
      <c r="L10" s="459">
        <v>7.2245217288267709E-3</v>
      </c>
      <c r="M10" s="459">
        <v>8.1671974374704619E-3</v>
      </c>
      <c r="N10" s="459">
        <v>1.0048549411554128E-3</v>
      </c>
      <c r="O10" s="459">
        <v>4.9706076607964065E-3</v>
      </c>
      <c r="P10" s="459">
        <v>3.8280272748446829E-3</v>
      </c>
      <c r="Q10" s="459">
        <v>2.2613179813875325E-3</v>
      </c>
      <c r="R10" s="459">
        <v>1.0919408650327874E-3</v>
      </c>
      <c r="S10" s="459">
        <v>8.9359365523265562E-3</v>
      </c>
      <c r="T10" s="459">
        <v>7.9397346668974838E-3</v>
      </c>
      <c r="U10" s="459">
        <v>5.9540707568071366E-3</v>
      </c>
      <c r="V10" s="459">
        <v>6.3572798647703582E-3</v>
      </c>
      <c r="W10" s="459">
        <v>1.598070093161726E-3</v>
      </c>
      <c r="X10" s="459">
        <v>7.1258724383438457E-2</v>
      </c>
      <c r="Y10" s="459">
        <v>4.8574515078691302E-2</v>
      </c>
      <c r="Z10" s="459">
        <v>2.8172328261808271E-3</v>
      </c>
      <c r="AA10" s="459">
        <v>2.3936605164954438E-3</v>
      </c>
      <c r="AB10" s="459">
        <v>3.4080313796096841E-3</v>
      </c>
      <c r="AC10" s="459">
        <v>7.66645910512786E-3</v>
      </c>
      <c r="AD10" s="459">
        <v>4.3037101986758862E-3</v>
      </c>
      <c r="AE10" s="459">
        <v>4.1569373443595733E-4</v>
      </c>
      <c r="AF10" s="459">
        <v>1.2562566950130635E-2</v>
      </c>
      <c r="AG10" s="459">
        <v>6.1269489688948161E-3</v>
      </c>
      <c r="AH10" s="459">
        <v>1.3675726672159885E-3</v>
      </c>
      <c r="AI10" s="459">
        <v>6.8904171839613152E-3</v>
      </c>
      <c r="AJ10" s="459">
        <v>6.9579180433011817E-3</v>
      </c>
      <c r="AK10" s="459">
        <v>1.819212159079351E-2</v>
      </c>
      <c r="AL10" s="459">
        <v>3.3949152981489722E-3</v>
      </c>
      <c r="AM10" s="459">
        <v>5.5454484815290646E-3</v>
      </c>
      <c r="AN10" s="459">
        <v>0.4114174112153729</v>
      </c>
      <c r="AO10" s="460">
        <v>1.3145046865804878E-3</v>
      </c>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row>
    <row r="11" spans="1:256" ht="18" customHeight="1">
      <c r="A11" s="4"/>
      <c r="B11" s="456" t="s">
        <v>46</v>
      </c>
      <c r="C11" s="457" t="s">
        <v>22</v>
      </c>
      <c r="D11" s="461"/>
      <c r="E11" s="459">
        <v>8.2997097028380262E-2</v>
      </c>
      <c r="F11" s="459">
        <v>1.6640077299216124E-2</v>
      </c>
      <c r="G11" s="459">
        <v>9.9227463120925442E-3</v>
      </c>
      <c r="H11" s="459">
        <v>0.14600438782167555</v>
      </c>
      <c r="I11" s="459">
        <v>3.0679902479060418E-2</v>
      </c>
      <c r="J11" s="459">
        <v>0.17638447451961939</v>
      </c>
      <c r="K11" s="459">
        <v>7.6786591688076571E-3</v>
      </c>
      <c r="L11" s="459">
        <v>0.20514551167226455</v>
      </c>
      <c r="M11" s="459">
        <v>3.2857486089913304E-2</v>
      </c>
      <c r="N11" s="459">
        <v>2.2044557033236538E-3</v>
      </c>
      <c r="O11" s="459">
        <v>1.7252479389543076E-2</v>
      </c>
      <c r="P11" s="459">
        <v>7.2275986782726316E-3</v>
      </c>
      <c r="Q11" s="459">
        <v>8.8519250349482232E-3</v>
      </c>
      <c r="R11" s="459">
        <v>3.9385261267719362E-3</v>
      </c>
      <c r="S11" s="459">
        <v>1.4176754156565991E-2</v>
      </c>
      <c r="T11" s="459">
        <v>1.5148151083489225E-2</v>
      </c>
      <c r="U11" s="459">
        <v>1.1602881414631179E-2</v>
      </c>
      <c r="V11" s="459">
        <v>1.0200058687645723E-2</v>
      </c>
      <c r="W11" s="459">
        <v>1.2533162412443587E-2</v>
      </c>
      <c r="X11" s="459">
        <v>3.6346998427285997E-2</v>
      </c>
      <c r="Y11" s="459">
        <v>5.1152000888373796E-3</v>
      </c>
      <c r="Z11" s="459">
        <v>2.9369708693144147E-4</v>
      </c>
      <c r="AA11" s="459">
        <v>7.3519573006645775E-3</v>
      </c>
      <c r="AB11" s="459">
        <v>1.4146545349323214E-2</v>
      </c>
      <c r="AC11" s="459">
        <v>9.270204480202977E-6</v>
      </c>
      <c r="AD11" s="459">
        <v>2.0839017804114816E-5</v>
      </c>
      <c r="AE11" s="459">
        <v>3.5818234460843611E-5</v>
      </c>
      <c r="AF11" s="459">
        <v>7.3959453434826539E-4</v>
      </c>
      <c r="AG11" s="459">
        <v>3.3516288077764587E-4</v>
      </c>
      <c r="AH11" s="459">
        <v>9.9604875928897807E-4</v>
      </c>
      <c r="AI11" s="459">
        <v>5.356491534905623E-3</v>
      </c>
      <c r="AJ11" s="459">
        <v>0.11708830984913751</v>
      </c>
      <c r="AK11" s="459">
        <v>2.3684631144563432E-3</v>
      </c>
      <c r="AL11" s="459">
        <v>4.1992178891534617E-3</v>
      </c>
      <c r="AM11" s="459">
        <v>6.4813676996527247E-3</v>
      </c>
      <c r="AN11" s="459">
        <v>8.8896870650563477E-3</v>
      </c>
      <c r="AO11" s="460">
        <v>7.9457516965466598E-3</v>
      </c>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row>
    <row r="12" spans="1:256" ht="18" customHeight="1">
      <c r="A12" s="4"/>
      <c r="B12" s="456" t="s">
        <v>47</v>
      </c>
      <c r="C12" s="457" t="s">
        <v>23</v>
      </c>
      <c r="D12" s="461"/>
      <c r="E12" s="459">
        <v>1.2685281180504545E-2</v>
      </c>
      <c r="F12" s="459">
        <v>3.2378475532957487E-2</v>
      </c>
      <c r="G12" s="459">
        <v>4.9455804253300383E-3</v>
      </c>
      <c r="H12" s="459">
        <v>8.1092095602401243E-3</v>
      </c>
      <c r="I12" s="459">
        <v>2.5356055149318279E-3</v>
      </c>
      <c r="J12" s="459">
        <v>5.0144257228193143E-3</v>
      </c>
      <c r="K12" s="459">
        <v>0.12429372397945382</v>
      </c>
      <c r="L12" s="459">
        <v>1.6741404914922878E-3</v>
      </c>
      <c r="M12" s="459">
        <v>1.671379097467782E-2</v>
      </c>
      <c r="N12" s="459">
        <v>5.4202329118013181E-3</v>
      </c>
      <c r="O12" s="459">
        <v>1.7885164410372989E-3</v>
      </c>
      <c r="P12" s="459">
        <v>2.6667746740853754E-3</v>
      </c>
      <c r="Q12" s="459">
        <v>9.7303924292047169E-4</v>
      </c>
      <c r="R12" s="459">
        <v>1.1332838376509554E-3</v>
      </c>
      <c r="S12" s="459">
        <v>1.7169672053104689E-3</v>
      </c>
      <c r="T12" s="459">
        <v>1.2934625164794807E-3</v>
      </c>
      <c r="U12" s="459">
        <v>9.0651140034612033E-4</v>
      </c>
      <c r="V12" s="459">
        <v>5.6352150739664541E-4</v>
      </c>
      <c r="W12" s="459">
        <v>2.3434941990361324E-3</v>
      </c>
      <c r="X12" s="459">
        <v>2.0135206770630176E-3</v>
      </c>
      <c r="Y12" s="459">
        <v>9.6793858561165166E-3</v>
      </c>
      <c r="Z12" s="459">
        <v>5.1087478667543748E-2</v>
      </c>
      <c r="AA12" s="459">
        <v>9.6192444358543603E-3</v>
      </c>
      <c r="AB12" s="459">
        <v>1.1497283220268143E-2</v>
      </c>
      <c r="AC12" s="459">
        <v>1.6760529700206982E-3</v>
      </c>
      <c r="AD12" s="459">
        <v>4.3943146239111682E-4</v>
      </c>
      <c r="AE12" s="459">
        <v>3.5736948043951663E-4</v>
      </c>
      <c r="AF12" s="459">
        <v>8.0969496473601299E-2</v>
      </c>
      <c r="AG12" s="459">
        <v>6.2534711132299645E-4</v>
      </c>
      <c r="AH12" s="459">
        <v>1.2028941252053964E-2</v>
      </c>
      <c r="AI12" s="459">
        <v>2.8443636540500827E-3</v>
      </c>
      <c r="AJ12" s="459">
        <v>2.2370652878065363E-3</v>
      </c>
      <c r="AK12" s="459">
        <v>3.4873076531872545E-3</v>
      </c>
      <c r="AL12" s="459">
        <v>2.1222804100954453E-3</v>
      </c>
      <c r="AM12" s="459">
        <v>4.7452724152265259E-3</v>
      </c>
      <c r="AN12" s="459">
        <v>0</v>
      </c>
      <c r="AO12" s="460">
        <v>2.1068212571173178E-2</v>
      </c>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row>
    <row r="13" spans="1:256" ht="18" customHeight="1">
      <c r="A13" s="4"/>
      <c r="B13" s="456" t="s">
        <v>48</v>
      </c>
      <c r="C13" s="457" t="s">
        <v>84</v>
      </c>
      <c r="D13" s="461"/>
      <c r="E13" s="459">
        <v>1.0788107263786725E-2</v>
      </c>
      <c r="F13" s="459">
        <v>3.6886870860331315E-3</v>
      </c>
      <c r="G13" s="459">
        <v>1.9638542072570913E-2</v>
      </c>
      <c r="H13" s="459">
        <v>1.0833172972352924E-2</v>
      </c>
      <c r="I13" s="459">
        <v>3.2488389908092108E-2</v>
      </c>
      <c r="J13" s="459">
        <v>2.773979515993354E-2</v>
      </c>
      <c r="K13" s="459">
        <v>2.0368953517806173E-4</v>
      </c>
      <c r="L13" s="459">
        <v>0.24043348234157011</v>
      </c>
      <c r="M13" s="459">
        <v>4.2053474308030884E-3</v>
      </c>
      <c r="N13" s="459">
        <v>5.5580319378022039E-4</v>
      </c>
      <c r="O13" s="459">
        <v>1.3668250681238564E-2</v>
      </c>
      <c r="P13" s="459">
        <v>4.2087268501482672E-3</v>
      </c>
      <c r="Q13" s="459">
        <v>2.137323779805874E-2</v>
      </c>
      <c r="R13" s="459">
        <v>1.048165952848845E-2</v>
      </c>
      <c r="S13" s="459">
        <v>5.4060917541770531E-2</v>
      </c>
      <c r="T13" s="459">
        <v>1.8627955399715623E-2</v>
      </c>
      <c r="U13" s="459">
        <v>3.2255747806248174E-2</v>
      </c>
      <c r="V13" s="459">
        <v>2.8006034105723818E-2</v>
      </c>
      <c r="W13" s="459">
        <v>4.1150605124760833E-2</v>
      </c>
      <c r="X13" s="459">
        <v>5.6152158991544097E-2</v>
      </c>
      <c r="Y13" s="459">
        <v>1.2393362090016407E-2</v>
      </c>
      <c r="Z13" s="459">
        <v>0</v>
      </c>
      <c r="AA13" s="459">
        <v>3.1727152436032774E-2</v>
      </c>
      <c r="AB13" s="459">
        <v>1.3567823039578175E-2</v>
      </c>
      <c r="AC13" s="459">
        <v>5.906047274337317E-3</v>
      </c>
      <c r="AD13" s="459">
        <v>2.841354775378438E-3</v>
      </c>
      <c r="AE13" s="459">
        <v>5.6949420467183973E-4</v>
      </c>
      <c r="AF13" s="459">
        <v>3.9347058182441471E-3</v>
      </c>
      <c r="AG13" s="459">
        <v>2.3712167794634267E-3</v>
      </c>
      <c r="AH13" s="459">
        <v>2.1015033319552357E-3</v>
      </c>
      <c r="AI13" s="459">
        <v>2.5106690067503534E-3</v>
      </c>
      <c r="AJ13" s="459">
        <v>2.08355690160385E-3</v>
      </c>
      <c r="AK13" s="459">
        <v>7.8028508740064801E-3</v>
      </c>
      <c r="AL13" s="459">
        <v>1.1468273524501513E-2</v>
      </c>
      <c r="AM13" s="459">
        <v>2.5696051824872124E-3</v>
      </c>
      <c r="AN13" s="459">
        <v>4.5054550352444676E-2</v>
      </c>
      <c r="AO13" s="460">
        <v>4.2732695309455034E-3</v>
      </c>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row>
    <row r="14" spans="1:256" ht="18" customHeight="1">
      <c r="A14" s="4"/>
      <c r="B14" s="456" t="s">
        <v>49</v>
      </c>
      <c r="C14" s="457" t="s">
        <v>24</v>
      </c>
      <c r="D14" s="461"/>
      <c r="E14" s="459">
        <v>2.5440588194771108E-3</v>
      </c>
      <c r="F14" s="459">
        <v>0</v>
      </c>
      <c r="G14" s="459">
        <v>1.3261339008577371E-3</v>
      </c>
      <c r="H14" s="459">
        <v>6.9996538576378906E-4</v>
      </c>
      <c r="I14" s="459">
        <v>5.8786305643043543E-3</v>
      </c>
      <c r="J14" s="459">
        <v>1.0672281430309221E-2</v>
      </c>
      <c r="K14" s="459">
        <v>2.6791661197606721E-3</v>
      </c>
      <c r="L14" s="459">
        <v>3.4345704877251988E-3</v>
      </c>
      <c r="M14" s="459">
        <v>8.0861646441147073E-2</v>
      </c>
      <c r="N14" s="459">
        <v>4.4231297750416416E-3</v>
      </c>
      <c r="O14" s="459">
        <v>1.1800749206445298E-2</v>
      </c>
      <c r="P14" s="459">
        <v>3.2772638674257461E-3</v>
      </c>
      <c r="Q14" s="459">
        <v>6.2711643647401462E-3</v>
      </c>
      <c r="R14" s="459">
        <v>4.6462205404123403E-3</v>
      </c>
      <c r="S14" s="459">
        <v>8.1566646536569663E-3</v>
      </c>
      <c r="T14" s="459">
        <v>4.4315942215650599E-2</v>
      </c>
      <c r="U14" s="459">
        <v>7.9405260492565414E-3</v>
      </c>
      <c r="V14" s="459">
        <v>1.6355551060289363E-2</v>
      </c>
      <c r="W14" s="459">
        <v>1.9253293801272026E-3</v>
      </c>
      <c r="X14" s="459">
        <v>6.406374652162412E-3</v>
      </c>
      <c r="Y14" s="459">
        <v>4.7704170088159331E-2</v>
      </c>
      <c r="Z14" s="459">
        <v>3.3888125415166328E-5</v>
      </c>
      <c r="AA14" s="459">
        <v>3.7391653409851182E-3</v>
      </c>
      <c r="AB14" s="459">
        <v>4.8869883934025656E-4</v>
      </c>
      <c r="AC14" s="459">
        <v>2.1460523371669892E-4</v>
      </c>
      <c r="AD14" s="459">
        <v>9.0604425235281817E-6</v>
      </c>
      <c r="AE14" s="459">
        <v>7.3630870876519578E-5</v>
      </c>
      <c r="AF14" s="459">
        <v>1.0941751696638956E-5</v>
      </c>
      <c r="AG14" s="459">
        <v>1.8589613897820951E-6</v>
      </c>
      <c r="AH14" s="459">
        <v>1.9259981729958503E-4</v>
      </c>
      <c r="AI14" s="459">
        <v>1.9990409711430992E-3</v>
      </c>
      <c r="AJ14" s="459">
        <v>9.106807209555963E-4</v>
      </c>
      <c r="AK14" s="459">
        <v>4.5770912948082709E-4</v>
      </c>
      <c r="AL14" s="459">
        <v>8.732968215892327E-4</v>
      </c>
      <c r="AM14" s="459">
        <v>1.2926657615435898E-3</v>
      </c>
      <c r="AN14" s="459">
        <v>4.7591253984645091E-3</v>
      </c>
      <c r="AO14" s="460">
        <v>5.117985601016126E-3</v>
      </c>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row>
    <row r="15" spans="1:256" ht="18" customHeight="1">
      <c r="A15" s="4"/>
      <c r="B15" s="456" t="s">
        <v>50</v>
      </c>
      <c r="C15" s="457" t="s">
        <v>25</v>
      </c>
      <c r="D15" s="461"/>
      <c r="E15" s="459">
        <v>5.6483976914517639E-5</v>
      </c>
      <c r="F15" s="459">
        <v>1.0656207137429048E-3</v>
      </c>
      <c r="G15" s="459">
        <v>0</v>
      </c>
      <c r="H15" s="459">
        <v>2.0879118454077299E-4</v>
      </c>
      <c r="I15" s="459">
        <v>2.1544361623724386E-2</v>
      </c>
      <c r="J15" s="459">
        <v>4.5607761269066447E-5</v>
      </c>
      <c r="K15" s="459">
        <v>0</v>
      </c>
      <c r="L15" s="459">
        <v>2.0995586800613168E-3</v>
      </c>
      <c r="M15" s="459">
        <v>9.5952884197638161E-3</v>
      </c>
      <c r="N15" s="459">
        <v>0.49044695968965313</v>
      </c>
      <c r="O15" s="459">
        <v>1.8914669944268474E-3</v>
      </c>
      <c r="P15" s="459">
        <v>0.19013944140479797</v>
      </c>
      <c r="Q15" s="459">
        <v>8.9397717743738725E-2</v>
      </c>
      <c r="R15" s="459">
        <v>9.1960146770417167E-2</v>
      </c>
      <c r="S15" s="459">
        <v>2.0479436765585966E-2</v>
      </c>
      <c r="T15" s="459">
        <v>8.3058968741802023E-3</v>
      </c>
      <c r="U15" s="459">
        <v>3.6326073945631775E-2</v>
      </c>
      <c r="V15" s="459">
        <v>6.50633984926799E-3</v>
      </c>
      <c r="W15" s="459">
        <v>5.3123908221485605E-2</v>
      </c>
      <c r="X15" s="459">
        <v>5.3769242574964703E-3</v>
      </c>
      <c r="Y15" s="459">
        <v>2.1759247735577247E-2</v>
      </c>
      <c r="Z15" s="459">
        <v>0</v>
      </c>
      <c r="AA15" s="459">
        <v>2.2301184936292953E-5</v>
      </c>
      <c r="AB15" s="459">
        <v>0</v>
      </c>
      <c r="AC15" s="459">
        <v>0</v>
      </c>
      <c r="AD15" s="459">
        <v>0</v>
      </c>
      <c r="AE15" s="459">
        <v>0</v>
      </c>
      <c r="AF15" s="459">
        <v>8.8682818722838589E-4</v>
      </c>
      <c r="AG15" s="459">
        <v>0</v>
      </c>
      <c r="AH15" s="459">
        <v>3.7608248348439683E-5</v>
      </c>
      <c r="AI15" s="459">
        <v>0</v>
      </c>
      <c r="AJ15" s="459">
        <v>3.3891874493976737E-6</v>
      </c>
      <c r="AK15" s="459">
        <v>7.265224277473445E-6</v>
      </c>
      <c r="AL15" s="459">
        <v>1.2425497480738368E-4</v>
      </c>
      <c r="AM15" s="459">
        <v>2.5896178089567305E-5</v>
      </c>
      <c r="AN15" s="459">
        <v>2.2448704709738253E-5</v>
      </c>
      <c r="AO15" s="460">
        <v>5.3528799092710582E-3</v>
      </c>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row>
    <row r="16" spans="1:256" ht="18" customHeight="1">
      <c r="A16" s="4"/>
      <c r="B16" s="456" t="s">
        <v>51</v>
      </c>
      <c r="C16" s="457" t="s">
        <v>26</v>
      </c>
      <c r="D16" s="461"/>
      <c r="E16" s="459">
        <v>0</v>
      </c>
      <c r="F16" s="459">
        <v>0</v>
      </c>
      <c r="G16" s="459">
        <v>1.3656986020288758E-3</v>
      </c>
      <c r="H16" s="459">
        <v>1.0704835002337374E-5</v>
      </c>
      <c r="I16" s="459">
        <v>5.4599569516093826E-3</v>
      </c>
      <c r="J16" s="459">
        <v>6.6944471418150606E-3</v>
      </c>
      <c r="K16" s="459">
        <v>0</v>
      </c>
      <c r="L16" s="459">
        <v>2.4920797205029341E-3</v>
      </c>
      <c r="M16" s="459">
        <v>6.3377016496360943E-3</v>
      </c>
      <c r="N16" s="459">
        <v>4.9295913353364503E-4</v>
      </c>
      <c r="O16" s="459">
        <v>0.49487972377617545</v>
      </c>
      <c r="P16" s="459">
        <v>5.5548557637506463E-2</v>
      </c>
      <c r="Q16" s="459">
        <v>4.6974888029715736E-2</v>
      </c>
      <c r="R16" s="459">
        <v>1.9448220707499332E-2</v>
      </c>
      <c r="S16" s="459">
        <v>5.9849794503316039E-2</v>
      </c>
      <c r="T16" s="459">
        <v>6.0505442009853493E-2</v>
      </c>
      <c r="U16" s="459">
        <v>5.6886556591970026E-2</v>
      </c>
      <c r="V16" s="459">
        <v>3.4246155128896505E-2</v>
      </c>
      <c r="W16" s="459">
        <v>3.7460189800146565E-2</v>
      </c>
      <c r="X16" s="459">
        <v>1.5188294344802055E-2</v>
      </c>
      <c r="Y16" s="459">
        <v>8.6846574610118729E-3</v>
      </c>
      <c r="Z16" s="459">
        <v>3.0725233709750799E-4</v>
      </c>
      <c r="AA16" s="459">
        <v>2.1557812105083186E-4</v>
      </c>
      <c r="AB16" s="459">
        <v>6.4302478860560077E-6</v>
      </c>
      <c r="AC16" s="459">
        <v>1.2514776048274019E-5</v>
      </c>
      <c r="AD16" s="459">
        <v>0</v>
      </c>
      <c r="AE16" s="459">
        <v>0</v>
      </c>
      <c r="AF16" s="459">
        <v>1.3607715454887423E-5</v>
      </c>
      <c r="AG16" s="459">
        <v>1.3012729728474668E-5</v>
      </c>
      <c r="AH16" s="459">
        <v>2.3020806564802472E-4</v>
      </c>
      <c r="AI16" s="459">
        <v>6.0643265776248308E-5</v>
      </c>
      <c r="AJ16" s="459">
        <v>1.1150683218645527E-3</v>
      </c>
      <c r="AK16" s="459">
        <v>2.1795672832420338E-4</v>
      </c>
      <c r="AL16" s="459">
        <v>3.8334159367829477E-4</v>
      </c>
      <c r="AM16" s="459">
        <v>3.4476723521494529E-4</v>
      </c>
      <c r="AN16" s="459">
        <v>8.9794818838953008E-4</v>
      </c>
      <c r="AO16" s="460">
        <v>4.1422707821110218E-3</v>
      </c>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row>
    <row r="17" spans="1:256" ht="18" customHeight="1">
      <c r="A17" s="4"/>
      <c r="B17" s="456" t="s">
        <v>52</v>
      </c>
      <c r="C17" s="457" t="s">
        <v>27</v>
      </c>
      <c r="D17" s="461"/>
      <c r="E17" s="459">
        <v>1.4983887786815318E-3</v>
      </c>
      <c r="F17" s="459">
        <v>2.4509276416086807E-2</v>
      </c>
      <c r="G17" s="459">
        <v>5.9724525882121349E-3</v>
      </c>
      <c r="H17" s="459">
        <v>1.1471033060897482E-3</v>
      </c>
      <c r="I17" s="459">
        <v>2.6257190898529743E-2</v>
      </c>
      <c r="J17" s="459">
        <v>1.1224719991171517E-2</v>
      </c>
      <c r="K17" s="459">
        <v>9.9742855796865616E-4</v>
      </c>
      <c r="L17" s="459">
        <v>6.1034924284383684E-3</v>
      </c>
      <c r="M17" s="459">
        <v>9.1873890917365583E-3</v>
      </c>
      <c r="N17" s="459">
        <v>3.3878723420193483E-3</v>
      </c>
      <c r="O17" s="459">
        <v>2.6207917608800273E-3</v>
      </c>
      <c r="P17" s="459">
        <v>6.7253149427048284E-2</v>
      </c>
      <c r="Q17" s="459">
        <v>3.238980736909354E-2</v>
      </c>
      <c r="R17" s="459">
        <v>2.9325543253892802E-2</v>
      </c>
      <c r="S17" s="459">
        <v>2.8880159101793295E-2</v>
      </c>
      <c r="T17" s="459">
        <v>2.5762748346727957E-2</v>
      </c>
      <c r="U17" s="459">
        <v>2.3696931589696768E-2</v>
      </c>
      <c r="V17" s="459">
        <v>2.6453218617737844E-2</v>
      </c>
      <c r="W17" s="459">
        <v>1.1898382959020921E-2</v>
      </c>
      <c r="X17" s="459">
        <v>1.3060196380823001E-2</v>
      </c>
      <c r="Y17" s="459">
        <v>8.752865106714118E-2</v>
      </c>
      <c r="Z17" s="459">
        <v>2.959562952924526E-4</v>
      </c>
      <c r="AA17" s="459">
        <v>6.6903554808878855E-4</v>
      </c>
      <c r="AB17" s="459">
        <v>1.5432594926534417E-4</v>
      </c>
      <c r="AC17" s="459">
        <v>2.5854600295286104E-3</v>
      </c>
      <c r="AD17" s="459">
        <v>1.1325553154410227E-4</v>
      </c>
      <c r="AE17" s="459">
        <v>3.2178445954152531E-4</v>
      </c>
      <c r="AF17" s="459">
        <v>2.3070513719137872E-3</v>
      </c>
      <c r="AG17" s="459">
        <v>4.67654566266738E-4</v>
      </c>
      <c r="AH17" s="459">
        <v>4.9734059331088109E-3</v>
      </c>
      <c r="AI17" s="459">
        <v>2.1268382768869389E-4</v>
      </c>
      <c r="AJ17" s="459">
        <v>3.7559960111477705E-4</v>
      </c>
      <c r="AK17" s="459">
        <v>2.4338501329536043E-3</v>
      </c>
      <c r="AL17" s="459">
        <v>1.0724488172293813E-3</v>
      </c>
      <c r="AM17" s="459">
        <v>2.4695486827355745E-3</v>
      </c>
      <c r="AN17" s="459">
        <v>3.5917927535581204E-4</v>
      </c>
      <c r="AO17" s="460">
        <v>6.3285947281761625E-3</v>
      </c>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row>
    <row r="18" spans="1:256" ht="18" customHeight="1">
      <c r="A18" s="4"/>
      <c r="B18" s="456" t="s">
        <v>53</v>
      </c>
      <c r="C18" s="457" t="s">
        <v>54</v>
      </c>
      <c r="D18" s="461"/>
      <c r="E18" s="459">
        <v>0</v>
      </c>
      <c r="F18" s="459">
        <v>3.1148913170946447E-3</v>
      </c>
      <c r="G18" s="459">
        <v>0</v>
      </c>
      <c r="H18" s="459">
        <v>0</v>
      </c>
      <c r="I18" s="459">
        <v>2.4641922597037217E-3</v>
      </c>
      <c r="J18" s="459">
        <v>2.1281443448850711E-5</v>
      </c>
      <c r="K18" s="459">
        <v>0</v>
      </c>
      <c r="L18" s="459">
        <v>4.3996610874878409E-4</v>
      </c>
      <c r="M18" s="459">
        <v>8.7384564135401313E-4</v>
      </c>
      <c r="N18" s="459">
        <v>5.2379168388651015E-4</v>
      </c>
      <c r="O18" s="459">
        <v>1.6413435609729074E-5</v>
      </c>
      <c r="P18" s="459">
        <v>9.6181460794463004E-4</v>
      </c>
      <c r="Q18" s="459">
        <v>0.16125761155190219</v>
      </c>
      <c r="R18" s="459">
        <v>3.9120179855049932E-2</v>
      </c>
      <c r="S18" s="459">
        <v>9.1072051014847062E-3</v>
      </c>
      <c r="T18" s="459">
        <v>2.4722939812508869E-3</v>
      </c>
      <c r="U18" s="459">
        <v>9.8324660165905187E-3</v>
      </c>
      <c r="V18" s="459">
        <v>1.3755059867326476E-3</v>
      </c>
      <c r="W18" s="459">
        <v>1.1232989059576662E-2</v>
      </c>
      <c r="X18" s="459">
        <v>5.3330592678475092E-4</v>
      </c>
      <c r="Y18" s="459">
        <v>5.4782513121264453E-3</v>
      </c>
      <c r="Z18" s="459">
        <v>0</v>
      </c>
      <c r="AA18" s="459">
        <v>8.6454260269695684E-3</v>
      </c>
      <c r="AB18" s="459">
        <v>0</v>
      </c>
      <c r="AC18" s="459">
        <v>4.1715920160913396E-6</v>
      </c>
      <c r="AD18" s="459">
        <v>0</v>
      </c>
      <c r="AE18" s="459">
        <v>0</v>
      </c>
      <c r="AF18" s="459">
        <v>1.2483757066709614E-4</v>
      </c>
      <c r="AG18" s="459">
        <v>0</v>
      </c>
      <c r="AH18" s="459">
        <v>3.760824834843968E-4</v>
      </c>
      <c r="AI18" s="459">
        <v>0</v>
      </c>
      <c r="AJ18" s="459">
        <v>0</v>
      </c>
      <c r="AK18" s="459">
        <v>0</v>
      </c>
      <c r="AL18" s="459">
        <v>6.6306554501011248E-3</v>
      </c>
      <c r="AM18" s="459">
        <v>7.6091301411226915E-6</v>
      </c>
      <c r="AN18" s="459">
        <v>0</v>
      </c>
      <c r="AO18" s="460">
        <v>0</v>
      </c>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row>
    <row r="19" spans="1:256" ht="18" customHeight="1">
      <c r="A19" s="4"/>
      <c r="B19" s="456" t="s">
        <v>55</v>
      </c>
      <c r="C19" s="457" t="s">
        <v>85</v>
      </c>
      <c r="D19" s="461"/>
      <c r="E19" s="459">
        <v>1.116894702186862E-5</v>
      </c>
      <c r="F19" s="459">
        <v>2.5410955481561573E-3</v>
      </c>
      <c r="G19" s="459">
        <v>0</v>
      </c>
      <c r="H19" s="459">
        <v>0</v>
      </c>
      <c r="I19" s="459">
        <v>2.2080370147271907E-4</v>
      </c>
      <c r="J19" s="459">
        <v>0</v>
      </c>
      <c r="K19" s="459">
        <v>0</v>
      </c>
      <c r="L19" s="459">
        <v>2.9271819221804627E-3</v>
      </c>
      <c r="M19" s="459">
        <v>1.0844361260966657E-3</v>
      </c>
      <c r="N19" s="459">
        <v>7.7270125740442133E-4</v>
      </c>
      <c r="O19" s="459">
        <v>1.3149548846196722E-4</v>
      </c>
      <c r="P19" s="459">
        <v>5.9473914111999595E-4</v>
      </c>
      <c r="Q19" s="459">
        <v>4.7622179793904732E-3</v>
      </c>
      <c r="R19" s="459">
        <v>0.11757698218650375</v>
      </c>
      <c r="S19" s="459">
        <v>1.2502604088545062E-3</v>
      </c>
      <c r="T19" s="459">
        <v>2.7235798215146747E-3</v>
      </c>
      <c r="U19" s="459">
        <v>2.0879303858992062E-3</v>
      </c>
      <c r="V19" s="459">
        <v>1.3133357595439005E-3</v>
      </c>
      <c r="W19" s="459">
        <v>1.081996932799124E-3</v>
      </c>
      <c r="X19" s="459">
        <v>1.6160785660143966E-4</v>
      </c>
      <c r="Y19" s="459">
        <v>5.7200642965263619E-5</v>
      </c>
      <c r="Z19" s="459">
        <v>0</v>
      </c>
      <c r="AA19" s="459">
        <v>2.0814439273873423E-4</v>
      </c>
      <c r="AB19" s="459">
        <v>0</v>
      </c>
      <c r="AC19" s="459">
        <v>2.7810613440608927E-6</v>
      </c>
      <c r="AD19" s="459">
        <v>0</v>
      </c>
      <c r="AE19" s="459">
        <v>0</v>
      </c>
      <c r="AF19" s="459">
        <v>5.2949903841520885E-5</v>
      </c>
      <c r="AG19" s="459">
        <v>2.7731586351863836E-6</v>
      </c>
      <c r="AH19" s="459">
        <v>1.7094658340199852E-5</v>
      </c>
      <c r="AI19" s="459">
        <v>0</v>
      </c>
      <c r="AJ19" s="459">
        <v>0</v>
      </c>
      <c r="AK19" s="459">
        <v>0</v>
      </c>
      <c r="AL19" s="459">
        <v>9.6947127551284262E-3</v>
      </c>
      <c r="AM19" s="459">
        <v>8.8290869768756848E-6</v>
      </c>
      <c r="AN19" s="459">
        <v>0</v>
      </c>
      <c r="AO19" s="460">
        <v>0</v>
      </c>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row>
    <row r="20" spans="1:256" ht="18" customHeight="1">
      <c r="A20" s="4"/>
      <c r="B20" s="456" t="s">
        <v>56</v>
      </c>
      <c r="C20" s="457" t="s">
        <v>57</v>
      </c>
      <c r="D20" s="461"/>
      <c r="E20" s="459">
        <v>1.3712404427040309E-5</v>
      </c>
      <c r="F20" s="459">
        <v>0</v>
      </c>
      <c r="G20" s="459">
        <v>0</v>
      </c>
      <c r="H20" s="459">
        <v>0</v>
      </c>
      <c r="I20" s="459">
        <v>0</v>
      </c>
      <c r="J20" s="459">
        <v>0</v>
      </c>
      <c r="K20" s="459">
        <v>0</v>
      </c>
      <c r="L20" s="459">
        <v>0</v>
      </c>
      <c r="M20" s="459">
        <v>0</v>
      </c>
      <c r="N20" s="459">
        <v>0</v>
      </c>
      <c r="O20" s="459">
        <v>0</v>
      </c>
      <c r="P20" s="459">
        <v>1.2331047699465681E-5</v>
      </c>
      <c r="Q20" s="459">
        <v>4.2073964672284759E-3</v>
      </c>
      <c r="R20" s="459">
        <v>6.0312101231209643E-3</v>
      </c>
      <c r="S20" s="459">
        <v>5.8775084357348642E-2</v>
      </c>
      <c r="T20" s="459">
        <v>5.7538858339247758E-5</v>
      </c>
      <c r="U20" s="459">
        <v>9.3898572991514258E-4</v>
      </c>
      <c r="V20" s="459">
        <v>9.8579910763864245E-4</v>
      </c>
      <c r="W20" s="459">
        <v>4.1933322883419457E-4</v>
      </c>
      <c r="X20" s="459">
        <v>1.8159731212231614E-4</v>
      </c>
      <c r="Y20" s="459">
        <v>1.5929081695261648E-4</v>
      </c>
      <c r="Z20" s="459">
        <v>0</v>
      </c>
      <c r="AA20" s="459">
        <v>8.177101143307416E-5</v>
      </c>
      <c r="AB20" s="459">
        <v>2.5720991544224031E-5</v>
      </c>
      <c r="AC20" s="459">
        <v>8.8205995629131321E-4</v>
      </c>
      <c r="AD20" s="459">
        <v>1.087253102823382E-5</v>
      </c>
      <c r="AE20" s="459">
        <v>0</v>
      </c>
      <c r="AF20" s="459">
        <v>4.5893257961109555E-5</v>
      </c>
      <c r="AG20" s="459">
        <v>5.3464407795591161E-5</v>
      </c>
      <c r="AH20" s="459">
        <v>3.6411622264625691E-3</v>
      </c>
      <c r="AI20" s="459">
        <v>0</v>
      </c>
      <c r="AJ20" s="459">
        <v>9.642895301448887E-3</v>
      </c>
      <c r="AK20" s="459">
        <v>0</v>
      </c>
      <c r="AL20" s="459">
        <v>3.5213883273798132E-3</v>
      </c>
      <c r="AM20" s="459">
        <v>5.7230497253898331E-4</v>
      </c>
      <c r="AN20" s="459">
        <v>2.3548691240515431E-2</v>
      </c>
      <c r="AO20" s="460">
        <v>0</v>
      </c>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row>
    <row r="21" spans="1:256" ht="18" customHeight="1">
      <c r="A21" s="4"/>
      <c r="B21" s="456" t="s">
        <v>58</v>
      </c>
      <c r="C21" s="457" t="s">
        <v>39</v>
      </c>
      <c r="D21" s="461"/>
      <c r="E21" s="459">
        <v>0</v>
      </c>
      <c r="F21" s="459">
        <v>0</v>
      </c>
      <c r="G21" s="459">
        <v>1.5537652162073175E-6</v>
      </c>
      <c r="H21" s="459">
        <v>0</v>
      </c>
      <c r="I21" s="459">
        <v>1.3439889234856254E-5</v>
      </c>
      <c r="J21" s="459">
        <v>9.1942832539040954E-6</v>
      </c>
      <c r="K21" s="459">
        <v>0</v>
      </c>
      <c r="L21" s="459">
        <v>0</v>
      </c>
      <c r="M21" s="459">
        <v>0</v>
      </c>
      <c r="N21" s="459">
        <v>0</v>
      </c>
      <c r="O21" s="459">
        <v>3.7750901902376872E-4</v>
      </c>
      <c r="P21" s="459">
        <v>3.8325856286507811E-3</v>
      </c>
      <c r="Q21" s="459">
        <v>1.542992250868705E-2</v>
      </c>
      <c r="R21" s="459">
        <v>9.9879757966362098E-3</v>
      </c>
      <c r="S21" s="459">
        <v>0.13021119621121363</v>
      </c>
      <c r="T21" s="459">
        <v>0.27832754142825189</v>
      </c>
      <c r="U21" s="459">
        <v>0.17490514851149097</v>
      </c>
      <c r="V21" s="459">
        <v>0.31606286684312701</v>
      </c>
      <c r="W21" s="459">
        <v>1.9453296103845615E-2</v>
      </c>
      <c r="X21" s="459">
        <v>1.424144613181986E-2</v>
      </c>
      <c r="Y21" s="459">
        <v>3.0143829447072434E-4</v>
      </c>
      <c r="Z21" s="459">
        <v>4.5184167220221771E-6</v>
      </c>
      <c r="AA21" s="459">
        <v>1.4867456624195302E-5</v>
      </c>
      <c r="AB21" s="459">
        <v>0</v>
      </c>
      <c r="AC21" s="459">
        <v>2.6883592992588633E-5</v>
      </c>
      <c r="AD21" s="459">
        <v>4.1678035608229632E-5</v>
      </c>
      <c r="AE21" s="459">
        <v>0</v>
      </c>
      <c r="AF21" s="459">
        <v>8.7113088575770295E-6</v>
      </c>
      <c r="AG21" s="459">
        <v>5.2610270796184418E-4</v>
      </c>
      <c r="AH21" s="459">
        <v>2.5163337076774188E-3</v>
      </c>
      <c r="AI21" s="459">
        <v>1.0050597434385865E-3</v>
      </c>
      <c r="AJ21" s="459">
        <v>6.639855783480421E-6</v>
      </c>
      <c r="AK21" s="459">
        <v>0</v>
      </c>
      <c r="AL21" s="459">
        <v>9.7823695713025061E-3</v>
      </c>
      <c r="AM21" s="459">
        <v>1.3828808408643125E-5</v>
      </c>
      <c r="AN21" s="459">
        <v>3.427917209177031E-2</v>
      </c>
      <c r="AO21" s="460">
        <v>0</v>
      </c>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row>
    <row r="22" spans="1:256" ht="18" customHeight="1">
      <c r="A22" s="4"/>
      <c r="B22" s="456" t="s">
        <v>59</v>
      </c>
      <c r="C22" s="457" t="s">
        <v>28</v>
      </c>
      <c r="D22" s="461"/>
      <c r="E22" s="459">
        <v>1.3508843337989602E-4</v>
      </c>
      <c r="F22" s="459">
        <v>0</v>
      </c>
      <c r="G22" s="459">
        <v>0</v>
      </c>
      <c r="H22" s="459">
        <v>0</v>
      </c>
      <c r="I22" s="459">
        <v>3.2241788348392401E-4</v>
      </c>
      <c r="J22" s="459">
        <v>4.1683217536386696E-6</v>
      </c>
      <c r="K22" s="459">
        <v>0</v>
      </c>
      <c r="L22" s="459">
        <v>2.5183245281916935E-5</v>
      </c>
      <c r="M22" s="459">
        <v>6.7677701635554367E-5</v>
      </c>
      <c r="N22" s="459">
        <v>0</v>
      </c>
      <c r="O22" s="459">
        <v>6.096418940756514E-5</v>
      </c>
      <c r="P22" s="459">
        <v>5.1952900694996374E-4</v>
      </c>
      <c r="Q22" s="459">
        <v>4.3397970553580432E-2</v>
      </c>
      <c r="R22" s="459">
        <v>2.5663042267836281E-2</v>
      </c>
      <c r="S22" s="459">
        <v>1.6882797233264787E-2</v>
      </c>
      <c r="T22" s="459">
        <v>1.6837327484157411E-2</v>
      </c>
      <c r="U22" s="459">
        <v>0.10440089904474283</v>
      </c>
      <c r="V22" s="459">
        <v>1.1417091618340851E-2</v>
      </c>
      <c r="W22" s="459">
        <v>3.4729173027247061E-2</v>
      </c>
      <c r="X22" s="459">
        <v>1.9928616930032362E-3</v>
      </c>
      <c r="Y22" s="459">
        <v>7.4120836143238677E-3</v>
      </c>
      <c r="Z22" s="459">
        <v>4.5184167220221771E-6</v>
      </c>
      <c r="AA22" s="459">
        <v>1.5610829455405066E-4</v>
      </c>
      <c r="AB22" s="459">
        <v>0</v>
      </c>
      <c r="AC22" s="459">
        <v>2.020904576684249E-4</v>
      </c>
      <c r="AD22" s="459">
        <v>2.718132757058455E-6</v>
      </c>
      <c r="AE22" s="459">
        <v>1.0621857493974107E-5</v>
      </c>
      <c r="AF22" s="459">
        <v>2.6461386299962518E-4</v>
      </c>
      <c r="AG22" s="459">
        <v>3.5116417683430046E-5</v>
      </c>
      <c r="AH22" s="459">
        <v>2.0707329469428757E-3</v>
      </c>
      <c r="AI22" s="459">
        <v>6.3343068981985633E-4</v>
      </c>
      <c r="AJ22" s="459">
        <v>6.4941669001074834E-5</v>
      </c>
      <c r="AK22" s="459">
        <v>0</v>
      </c>
      <c r="AL22" s="459">
        <v>6.2084606230869603E-3</v>
      </c>
      <c r="AM22" s="459">
        <v>1.5305451735428961E-4</v>
      </c>
      <c r="AN22" s="459">
        <v>0</v>
      </c>
      <c r="AO22" s="460">
        <v>1.2602983077524264E-3</v>
      </c>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row>
    <row r="23" spans="1:256" ht="18" customHeight="1">
      <c r="A23" s="4"/>
      <c r="B23" s="456" t="s">
        <v>61</v>
      </c>
      <c r="C23" s="457" t="s">
        <v>38</v>
      </c>
      <c r="D23" s="461"/>
      <c r="E23" s="459">
        <v>9.3341383851665927E-6</v>
      </c>
      <c r="F23" s="459">
        <v>0</v>
      </c>
      <c r="G23" s="459">
        <v>1.5552308711764058E-5</v>
      </c>
      <c r="H23" s="459">
        <v>0</v>
      </c>
      <c r="I23" s="459">
        <v>1.0439519888201495E-5</v>
      </c>
      <c r="J23" s="459">
        <v>7.3303497264898555E-5</v>
      </c>
      <c r="K23" s="459">
        <v>0</v>
      </c>
      <c r="L23" s="459">
        <v>5.2797718271902963E-6</v>
      </c>
      <c r="M23" s="459">
        <v>1.6398891306844775E-5</v>
      </c>
      <c r="N23" s="459">
        <v>0</v>
      </c>
      <c r="O23" s="459">
        <v>4.6895530313511641E-6</v>
      </c>
      <c r="P23" s="459">
        <v>2.7423370282349909E-5</v>
      </c>
      <c r="Q23" s="459">
        <v>2.3748041997843043E-4</v>
      </c>
      <c r="R23" s="459">
        <v>3.0520841550471013E-4</v>
      </c>
      <c r="S23" s="459">
        <v>3.8535423560584091E-5</v>
      </c>
      <c r="T23" s="459">
        <v>5.5215850070182674E-5</v>
      </c>
      <c r="U23" s="459">
        <v>4.2172453080395713E-5</v>
      </c>
      <c r="V23" s="459">
        <v>3.3522356565780002E-2</v>
      </c>
      <c r="W23" s="459">
        <v>3.0300815148709312E-4</v>
      </c>
      <c r="X23" s="459">
        <v>5.9968366562629459E-5</v>
      </c>
      <c r="Y23" s="459">
        <v>1.4678289327429463E-3</v>
      </c>
      <c r="Z23" s="459">
        <v>1.5814458527077616E-5</v>
      </c>
      <c r="AA23" s="459">
        <v>7.4337283120976509E-6</v>
      </c>
      <c r="AB23" s="459">
        <v>1.9290743658168021E-5</v>
      </c>
      <c r="AC23" s="459">
        <v>2.8969389000634303E-4</v>
      </c>
      <c r="AD23" s="459">
        <v>1.4134290336703965E-4</v>
      </c>
      <c r="AE23" s="459">
        <v>5.9367224843280519E-5</v>
      </c>
      <c r="AF23" s="459">
        <v>8.1982258820183874E-5</v>
      </c>
      <c r="AG23" s="459">
        <v>1.3903069896639274E-4</v>
      </c>
      <c r="AH23" s="459">
        <v>1.9168810218810771E-3</v>
      </c>
      <c r="AI23" s="459">
        <v>9.5017475442429921E-5</v>
      </c>
      <c r="AJ23" s="459">
        <v>3.0892317400826422E-5</v>
      </c>
      <c r="AK23" s="459">
        <v>7.2652242774734461E-5</v>
      </c>
      <c r="AL23" s="459">
        <v>1.2892394324822984E-3</v>
      </c>
      <c r="AM23" s="459">
        <v>1.3117441168071582E-4</v>
      </c>
      <c r="AN23" s="459">
        <v>0</v>
      </c>
      <c r="AO23" s="460">
        <v>0</v>
      </c>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row>
    <row r="24" spans="1:256" ht="18" customHeight="1">
      <c r="A24" s="4"/>
      <c r="B24" s="456" t="s">
        <v>62</v>
      </c>
      <c r="C24" s="457" t="s">
        <v>29</v>
      </c>
      <c r="D24" s="461"/>
      <c r="E24" s="459">
        <v>3.4689652225894773E-3</v>
      </c>
      <c r="F24" s="459">
        <v>8.1970824134069598E-5</v>
      </c>
      <c r="G24" s="459">
        <v>0</v>
      </c>
      <c r="H24" s="459">
        <v>0</v>
      </c>
      <c r="I24" s="459">
        <v>0</v>
      </c>
      <c r="J24" s="459">
        <v>0</v>
      </c>
      <c r="K24" s="459">
        <v>0</v>
      </c>
      <c r="L24" s="459">
        <v>0</v>
      </c>
      <c r="M24" s="459">
        <v>0</v>
      </c>
      <c r="N24" s="459">
        <v>0</v>
      </c>
      <c r="O24" s="459">
        <v>0</v>
      </c>
      <c r="P24" s="459">
        <v>0</v>
      </c>
      <c r="Q24" s="459">
        <v>0</v>
      </c>
      <c r="R24" s="459">
        <v>6.3230428710139155E-5</v>
      </c>
      <c r="S24" s="459">
        <v>0</v>
      </c>
      <c r="T24" s="459">
        <v>0</v>
      </c>
      <c r="U24" s="459">
        <v>0</v>
      </c>
      <c r="V24" s="459">
        <v>0</v>
      </c>
      <c r="W24" s="459">
        <v>0.39146802822712906</v>
      </c>
      <c r="X24" s="459">
        <v>0</v>
      </c>
      <c r="Y24" s="459">
        <v>0</v>
      </c>
      <c r="Z24" s="459">
        <v>0</v>
      </c>
      <c r="AA24" s="459">
        <v>0</v>
      </c>
      <c r="AB24" s="459">
        <v>0</v>
      </c>
      <c r="AC24" s="459">
        <v>0</v>
      </c>
      <c r="AD24" s="459">
        <v>0</v>
      </c>
      <c r="AE24" s="459">
        <v>0</v>
      </c>
      <c r="AF24" s="459">
        <v>6.9771522519454466E-3</v>
      </c>
      <c r="AG24" s="459">
        <v>0</v>
      </c>
      <c r="AH24" s="459">
        <v>6.1745905924801862E-3</v>
      </c>
      <c r="AI24" s="459">
        <v>9.1590093416281921E-5</v>
      </c>
      <c r="AJ24" s="459">
        <v>0</v>
      </c>
      <c r="AK24" s="459">
        <v>0</v>
      </c>
      <c r="AL24" s="459">
        <v>3.3293597559246164E-2</v>
      </c>
      <c r="AM24" s="459">
        <v>3.0310652809609886E-5</v>
      </c>
      <c r="AN24" s="459">
        <v>0</v>
      </c>
      <c r="AO24" s="460">
        <v>0</v>
      </c>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row>
    <row r="25" spans="1:256" ht="18" customHeight="1">
      <c r="A25" s="4"/>
      <c r="B25" s="456" t="s">
        <v>63</v>
      </c>
      <c r="C25" s="457" t="s">
        <v>0</v>
      </c>
      <c r="D25" s="461"/>
      <c r="E25" s="459">
        <v>2.1430092680427386E-3</v>
      </c>
      <c r="F25" s="459">
        <v>5.5740160411167318E-3</v>
      </c>
      <c r="G25" s="459">
        <v>8.543107972326755E-3</v>
      </c>
      <c r="H25" s="459">
        <v>8.476798526960606E-3</v>
      </c>
      <c r="I25" s="459">
        <v>1.2059921880745641E-2</v>
      </c>
      <c r="J25" s="459">
        <v>2.6657380398083675E-3</v>
      </c>
      <c r="K25" s="459">
        <v>1.1325565869897383E-2</v>
      </c>
      <c r="L25" s="459">
        <v>2.2611381811319725E-3</v>
      </c>
      <c r="M25" s="459">
        <v>4.090234919781709E-3</v>
      </c>
      <c r="N25" s="459">
        <v>3.1594705661338834E-3</v>
      </c>
      <c r="O25" s="459">
        <v>2.0667939188175985E-2</v>
      </c>
      <c r="P25" s="459">
        <v>3.7376902116886437E-3</v>
      </c>
      <c r="Q25" s="459">
        <v>2.3453818468666225E-3</v>
      </c>
      <c r="R25" s="459">
        <v>3.2283997735657582E-3</v>
      </c>
      <c r="S25" s="459">
        <v>6.0500614990117024E-3</v>
      </c>
      <c r="T25" s="459">
        <v>4.7345133901787149E-3</v>
      </c>
      <c r="U25" s="459">
        <v>2.9824046751602503E-3</v>
      </c>
      <c r="V25" s="459">
        <v>4.4087303306933646E-3</v>
      </c>
      <c r="W25" s="459">
        <v>1.3757965092169267E-3</v>
      </c>
      <c r="X25" s="459">
        <v>5.2145223891111488E-2</v>
      </c>
      <c r="Y25" s="459">
        <v>3.1903913959791838E-3</v>
      </c>
      <c r="Z25" s="459">
        <v>7.8643043046795983E-3</v>
      </c>
      <c r="AA25" s="459">
        <v>3.0552623362721343E-3</v>
      </c>
      <c r="AB25" s="459">
        <v>3.8902999710638845E-3</v>
      </c>
      <c r="AC25" s="459">
        <v>6.4474272159811708E-3</v>
      </c>
      <c r="AD25" s="459">
        <v>1.5685438096731986E-2</v>
      </c>
      <c r="AE25" s="459">
        <v>6.1789429284809551E-5</v>
      </c>
      <c r="AF25" s="459">
        <v>3.0385222549942949E-3</v>
      </c>
      <c r="AG25" s="459">
        <v>1.3415172872595499E-2</v>
      </c>
      <c r="AH25" s="459">
        <v>9.732558815020451E-3</v>
      </c>
      <c r="AI25" s="459">
        <v>1.6427356395112933E-2</v>
      </c>
      <c r="AJ25" s="459">
        <v>5.3338000405885738E-3</v>
      </c>
      <c r="AK25" s="459">
        <v>4.7311140494907075E-2</v>
      </c>
      <c r="AL25" s="459">
        <v>7.4210789786882149E-3</v>
      </c>
      <c r="AM25" s="459">
        <v>6.1541535513832957E-3</v>
      </c>
      <c r="AN25" s="459">
        <v>0.13992277645579854</v>
      </c>
      <c r="AO25" s="460">
        <v>1.8068792942687113E-3</v>
      </c>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row>
    <row r="26" spans="1:256" ht="18" customHeight="1">
      <c r="A26" s="4"/>
      <c r="B26" s="456" t="s">
        <v>41</v>
      </c>
      <c r="C26" s="457" t="s">
        <v>30</v>
      </c>
      <c r="D26" s="461"/>
      <c r="E26" s="459">
        <v>3.0259864565361197E-3</v>
      </c>
      <c r="F26" s="459">
        <v>3.5247454377649919E-3</v>
      </c>
      <c r="G26" s="459">
        <v>4.6817681208537789E-4</v>
      </c>
      <c r="H26" s="459">
        <v>2.5452855807840849E-3</v>
      </c>
      <c r="I26" s="459">
        <v>1.9487584172877498E-3</v>
      </c>
      <c r="J26" s="459">
        <v>2.0275025142054348E-3</v>
      </c>
      <c r="K26" s="459">
        <v>1.6860719911509893E-3</v>
      </c>
      <c r="L26" s="459">
        <v>3.3022356939786824E-3</v>
      </c>
      <c r="M26" s="459">
        <v>5.5068773386024476E-3</v>
      </c>
      <c r="N26" s="459">
        <v>3.2188864961446234E-3</v>
      </c>
      <c r="O26" s="459">
        <v>2.6130839448729329E-3</v>
      </c>
      <c r="P26" s="459">
        <v>2.839187374242695E-3</v>
      </c>
      <c r="Q26" s="459">
        <v>1.6896836961297177E-3</v>
      </c>
      <c r="R26" s="459">
        <v>1.5053705912144665E-3</v>
      </c>
      <c r="S26" s="459">
        <v>1.7298123464973302E-3</v>
      </c>
      <c r="T26" s="459">
        <v>4.0830464319838861E-3</v>
      </c>
      <c r="U26" s="459">
        <v>1.5872711075728904E-3</v>
      </c>
      <c r="V26" s="459">
        <v>2.2062251975830398E-3</v>
      </c>
      <c r="W26" s="459">
        <v>6.1439438833711701E-4</v>
      </c>
      <c r="X26" s="459">
        <v>1.4243717291659284E-3</v>
      </c>
      <c r="Y26" s="459">
        <v>5.6744323694071449E-4</v>
      </c>
      <c r="Z26" s="459">
        <v>1.1761438727423726E-2</v>
      </c>
      <c r="AA26" s="459">
        <v>2.4546170886546443E-2</v>
      </c>
      <c r="AB26" s="459">
        <v>2.8421695656367552E-3</v>
      </c>
      <c r="AC26" s="459">
        <v>2.9507060860486075E-3</v>
      </c>
      <c r="AD26" s="459">
        <v>2.3973930917255575E-3</v>
      </c>
      <c r="AE26" s="459">
        <v>9.0948315186338141E-3</v>
      </c>
      <c r="AF26" s="459">
        <v>8.1342865267687858E-3</v>
      </c>
      <c r="AG26" s="459">
        <v>3.2262922453228943E-3</v>
      </c>
      <c r="AH26" s="459">
        <v>8.791212962420112E-3</v>
      </c>
      <c r="AI26" s="459">
        <v>7.6037937235750351E-3</v>
      </c>
      <c r="AJ26" s="459">
        <v>2.50217172448116E-3</v>
      </c>
      <c r="AK26" s="459">
        <v>1.6564711352639457E-3</v>
      </c>
      <c r="AL26" s="459">
        <v>1.1931931847000471E-3</v>
      </c>
      <c r="AM26" s="459">
        <v>2.0453052210406752E-3</v>
      </c>
      <c r="AN26" s="459">
        <v>0</v>
      </c>
      <c r="AO26" s="460">
        <v>0</v>
      </c>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row>
    <row r="27" spans="1:256" ht="18" customHeight="1">
      <c r="A27" s="4"/>
      <c r="B27" s="456" t="s">
        <v>64</v>
      </c>
      <c r="C27" s="457" t="s">
        <v>31</v>
      </c>
      <c r="D27" s="461"/>
      <c r="E27" s="459">
        <v>8.7559861747685316E-3</v>
      </c>
      <c r="F27" s="459">
        <v>2.311577240580763E-2</v>
      </c>
      <c r="G27" s="459">
        <v>1.4587574594938998E-2</v>
      </c>
      <c r="H27" s="459">
        <v>3.4684668494457914E-2</v>
      </c>
      <c r="I27" s="459">
        <v>1.8052102447071235E-2</v>
      </c>
      <c r="J27" s="459">
        <v>3.6236635751665948E-2</v>
      </c>
      <c r="K27" s="459">
        <v>1.17973083517649E-2</v>
      </c>
      <c r="L27" s="459">
        <v>3.4348574159301357E-2</v>
      </c>
      <c r="M27" s="459">
        <v>4.9076253511419241E-2</v>
      </c>
      <c r="N27" s="459">
        <v>4.9149617675447455E-2</v>
      </c>
      <c r="O27" s="459">
        <v>2.9165696554646507E-2</v>
      </c>
      <c r="P27" s="459">
        <v>2.4026747078317492E-2</v>
      </c>
      <c r="Q27" s="459">
        <v>1.4519931164875896E-2</v>
      </c>
      <c r="R27" s="459">
        <v>1.0440316555870284E-2</v>
      </c>
      <c r="S27" s="459">
        <v>1.1128173981550893E-2</v>
      </c>
      <c r="T27" s="459">
        <v>2.6952325257843864E-2</v>
      </c>
      <c r="U27" s="459">
        <v>8.1782732766023155E-3</v>
      </c>
      <c r="V27" s="459">
        <v>1.0974469572016065E-2</v>
      </c>
      <c r="W27" s="459">
        <v>1.4671436766852494E-2</v>
      </c>
      <c r="X27" s="459">
        <v>1.6451690847173791E-2</v>
      </c>
      <c r="Y27" s="459">
        <v>3.181386328599213E-3</v>
      </c>
      <c r="Z27" s="459">
        <v>9.2661430926869792E-2</v>
      </c>
      <c r="AA27" s="459">
        <v>3.5444016592081601E-2</v>
      </c>
      <c r="AB27" s="459">
        <v>7.3761373500948468E-2</v>
      </c>
      <c r="AC27" s="459">
        <v>2.6345921132736864E-2</v>
      </c>
      <c r="AD27" s="459">
        <v>4.952437883360505E-3</v>
      </c>
      <c r="AE27" s="459">
        <v>3.5529176871322609E-3</v>
      </c>
      <c r="AF27" s="459">
        <v>1.200495090100742E-2</v>
      </c>
      <c r="AG27" s="459">
        <v>7.2691156816101915E-3</v>
      </c>
      <c r="AH27" s="459">
        <v>1.3157188702507155E-2</v>
      </c>
      <c r="AI27" s="459">
        <v>2.9593649723979952E-2</v>
      </c>
      <c r="AJ27" s="459">
        <v>1.4437999157844945E-2</v>
      </c>
      <c r="AK27" s="459">
        <v>4.6134174161956377E-3</v>
      </c>
      <c r="AL27" s="459">
        <v>5.2827315261085696E-3</v>
      </c>
      <c r="AM27" s="459">
        <v>3.4940048545446162E-2</v>
      </c>
      <c r="AN27" s="459">
        <v>0</v>
      </c>
      <c r="AO27" s="460">
        <v>4.9372976715892558E-3</v>
      </c>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row>
    <row r="28" spans="1:256" ht="18" customHeight="1">
      <c r="A28" s="4"/>
      <c r="B28" s="456" t="s">
        <v>65</v>
      </c>
      <c r="C28" s="457" t="s">
        <v>66</v>
      </c>
      <c r="D28" s="461"/>
      <c r="E28" s="459">
        <v>2.8575855403863279E-4</v>
      </c>
      <c r="F28" s="459">
        <v>1.8853289550836007E-3</v>
      </c>
      <c r="G28" s="459">
        <v>1.9462750700076951E-3</v>
      </c>
      <c r="H28" s="459">
        <v>1.6634005359741529E-3</v>
      </c>
      <c r="I28" s="459">
        <v>8.4311800547097894E-4</v>
      </c>
      <c r="J28" s="459">
        <v>2.7234031667011166E-3</v>
      </c>
      <c r="K28" s="459">
        <v>1.7070911090726418E-3</v>
      </c>
      <c r="L28" s="459">
        <v>1.0342990013743607E-3</v>
      </c>
      <c r="M28" s="459">
        <v>1.0659209912884174E-3</v>
      </c>
      <c r="N28" s="459">
        <v>4.8467098979563248E-4</v>
      </c>
      <c r="O28" s="459">
        <v>5.7335276140772426E-4</v>
      </c>
      <c r="P28" s="459">
        <v>6.4496542768604484E-4</v>
      </c>
      <c r="Q28" s="459">
        <v>7.4186361285297306E-4</v>
      </c>
      <c r="R28" s="459">
        <v>6.0920086122653297E-4</v>
      </c>
      <c r="S28" s="459">
        <v>6.1656677696934545E-4</v>
      </c>
      <c r="T28" s="459">
        <v>1.5518735974824863E-3</v>
      </c>
      <c r="U28" s="459">
        <v>5.148343436119485E-4</v>
      </c>
      <c r="V28" s="459">
        <v>5.9763534309649805E-4</v>
      </c>
      <c r="W28" s="459">
        <v>3.3827015495265677E-4</v>
      </c>
      <c r="X28" s="459">
        <v>8.9618963653055497E-4</v>
      </c>
      <c r="Y28" s="459">
        <v>6.9094170279952228E-4</v>
      </c>
      <c r="Z28" s="459">
        <v>3.6373254612278525E-4</v>
      </c>
      <c r="AA28" s="459">
        <v>7.5311101529861299E-2</v>
      </c>
      <c r="AB28" s="459">
        <v>9.0409285277947473E-3</v>
      </c>
      <c r="AC28" s="459">
        <v>2.6118801122971889E-3</v>
      </c>
      <c r="AD28" s="459">
        <v>1.2322201831998329E-3</v>
      </c>
      <c r="AE28" s="459">
        <v>3.4900132347701833E-4</v>
      </c>
      <c r="AF28" s="459">
        <v>4.1953677696699616E-3</v>
      </c>
      <c r="AG28" s="459">
        <v>2.8402253351329679E-3</v>
      </c>
      <c r="AH28" s="459">
        <v>4.3557189450829231E-3</v>
      </c>
      <c r="AI28" s="459">
        <v>1.120012343595219E-2</v>
      </c>
      <c r="AJ28" s="459">
        <v>5.0330066455993765E-3</v>
      </c>
      <c r="AK28" s="459">
        <v>2.2522195260167681E-3</v>
      </c>
      <c r="AL28" s="459">
        <v>7.6040717986369474E-4</v>
      </c>
      <c r="AM28" s="459">
        <v>8.5400729268577322E-3</v>
      </c>
      <c r="AN28" s="459">
        <v>0</v>
      </c>
      <c r="AO28" s="460">
        <v>1.5042270124787022E-3</v>
      </c>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row>
    <row r="29" spans="1:256" ht="18" customHeight="1">
      <c r="A29" s="4"/>
      <c r="B29" s="456" t="s">
        <v>67</v>
      </c>
      <c r="C29" s="457" t="s">
        <v>86</v>
      </c>
      <c r="D29" s="461"/>
      <c r="E29" s="459">
        <v>1.4829161241825906E-4</v>
      </c>
      <c r="F29" s="459">
        <v>1.9672997792176705E-3</v>
      </c>
      <c r="G29" s="459">
        <v>8.4500557571492519E-4</v>
      </c>
      <c r="H29" s="459">
        <v>1.057376051452782E-4</v>
      </c>
      <c r="I29" s="459">
        <v>3.3295815620528201E-4</v>
      </c>
      <c r="J29" s="459">
        <v>3.4131907551201972E-3</v>
      </c>
      <c r="K29" s="459">
        <v>1.2178027817093961E-4</v>
      </c>
      <c r="L29" s="459">
        <v>6.0546297462099141E-5</v>
      </c>
      <c r="M29" s="459">
        <v>2.9438987575473893E-3</v>
      </c>
      <c r="N29" s="459">
        <v>1.2933127997197783E-5</v>
      </c>
      <c r="O29" s="459">
        <v>4.7364485616646754E-4</v>
      </c>
      <c r="P29" s="459">
        <v>6.8536027210378897E-5</v>
      </c>
      <c r="Q29" s="459">
        <v>5.1699277269640618E-4</v>
      </c>
      <c r="R29" s="459">
        <v>2.3103425874858533E-5</v>
      </c>
      <c r="S29" s="459">
        <v>1.6270512170024393E-4</v>
      </c>
      <c r="T29" s="459">
        <v>7.5886051888295611E-4</v>
      </c>
      <c r="U29" s="459">
        <v>2.2676957371602291E-4</v>
      </c>
      <c r="V29" s="459">
        <v>3.676165202506882E-4</v>
      </c>
      <c r="W29" s="459">
        <v>2.27468319161407E-4</v>
      </c>
      <c r="X29" s="459">
        <v>2.6094274188807475E-4</v>
      </c>
      <c r="Y29" s="459">
        <v>1.6601247410944968E-3</v>
      </c>
      <c r="Z29" s="459">
        <v>1.1296041805055444E-2</v>
      </c>
      <c r="AA29" s="459">
        <v>1.6577214135977763E-3</v>
      </c>
      <c r="AB29" s="459">
        <v>0</v>
      </c>
      <c r="AC29" s="459">
        <v>1.3492782620935432E-3</v>
      </c>
      <c r="AD29" s="459">
        <v>3.1276647591219281E-3</v>
      </c>
      <c r="AE29" s="459">
        <v>1.0813819365598243E-5</v>
      </c>
      <c r="AF29" s="459">
        <v>5.3907710333703203E-3</v>
      </c>
      <c r="AG29" s="459">
        <v>4.9819491931605746E-3</v>
      </c>
      <c r="AH29" s="459">
        <v>2.9352668014012498E-2</v>
      </c>
      <c r="AI29" s="459">
        <v>6.8726767014550289E-3</v>
      </c>
      <c r="AJ29" s="459">
        <v>3.7519673792921877E-3</v>
      </c>
      <c r="AK29" s="459">
        <v>3.632612138736723E-5</v>
      </c>
      <c r="AL29" s="459">
        <v>3.2572810577431222E-4</v>
      </c>
      <c r="AM29" s="459">
        <v>1.7118523694750951E-2</v>
      </c>
      <c r="AN29" s="459">
        <v>0</v>
      </c>
      <c r="AO29" s="460">
        <v>1.5620471498953011E-2</v>
      </c>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row>
    <row r="30" spans="1:256" ht="18" customHeight="1">
      <c r="A30" s="4"/>
      <c r="B30" s="456" t="s">
        <v>68</v>
      </c>
      <c r="C30" s="457" t="s">
        <v>14</v>
      </c>
      <c r="D30" s="461"/>
      <c r="E30" s="459">
        <v>7.871283132033223E-2</v>
      </c>
      <c r="F30" s="459">
        <v>2.6066722074634129E-2</v>
      </c>
      <c r="G30" s="459">
        <v>7.763768439447595E-2</v>
      </c>
      <c r="H30" s="459">
        <v>6.793998829306773E-2</v>
      </c>
      <c r="I30" s="459">
        <v>7.3028320498417343E-2</v>
      </c>
      <c r="J30" s="459">
        <v>3.8469186750601916E-2</v>
      </c>
      <c r="K30" s="459">
        <v>2.5730967157813273E-2</v>
      </c>
      <c r="L30" s="459">
        <v>6.0068669852843509E-2</v>
      </c>
      <c r="M30" s="459">
        <v>3.1992530665851879E-2</v>
      </c>
      <c r="N30" s="459">
        <v>6.5088836051968954E-2</v>
      </c>
      <c r="O30" s="459">
        <v>4.6791228346272008E-2</v>
      </c>
      <c r="P30" s="459">
        <v>3.9104947898506062E-2</v>
      </c>
      <c r="Q30" s="459">
        <v>4.4173459712625048E-2</v>
      </c>
      <c r="R30" s="459">
        <v>3.7408094400744628E-2</v>
      </c>
      <c r="S30" s="459">
        <v>4.9248271310426465E-2</v>
      </c>
      <c r="T30" s="459">
        <v>4.0082707396930109E-2</v>
      </c>
      <c r="U30" s="459">
        <v>4.5127148992557389E-2</v>
      </c>
      <c r="V30" s="459">
        <v>3.6861512699531612E-2</v>
      </c>
      <c r="W30" s="459">
        <v>5.2888815387606404E-2</v>
      </c>
      <c r="X30" s="459">
        <v>7.1766974788663243E-2</v>
      </c>
      <c r="Y30" s="459">
        <v>5.1450820165882677E-2</v>
      </c>
      <c r="Z30" s="459">
        <v>1.5489132523092024E-2</v>
      </c>
      <c r="AA30" s="459">
        <v>1.4949227635628375E-2</v>
      </c>
      <c r="AB30" s="459">
        <v>1.4712407163296144E-2</v>
      </c>
      <c r="AC30" s="459">
        <v>1.0381701997379313E-2</v>
      </c>
      <c r="AD30" s="459">
        <v>5.2396539113563484E-3</v>
      </c>
      <c r="AE30" s="459">
        <v>1.2041705470967931E-3</v>
      </c>
      <c r="AF30" s="459">
        <v>2.9843410163543759E-2</v>
      </c>
      <c r="AG30" s="459">
        <v>7.3390149086681915E-3</v>
      </c>
      <c r="AH30" s="459">
        <v>1.0845990894912134E-2</v>
      </c>
      <c r="AI30" s="459">
        <v>1.7740260338997432E-2</v>
      </c>
      <c r="AJ30" s="459">
        <v>4.8429461870505883E-2</v>
      </c>
      <c r="AK30" s="459">
        <v>3.8178753578122955E-2</v>
      </c>
      <c r="AL30" s="459">
        <v>1.9857067239202119E-2</v>
      </c>
      <c r="AM30" s="459">
        <v>7.4638282847006757E-2</v>
      </c>
      <c r="AN30" s="459">
        <v>0.2633233062452297</v>
      </c>
      <c r="AO30" s="460">
        <v>1.0945171325032721E-2</v>
      </c>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row>
    <row r="31" spans="1:256" ht="18" customHeight="1">
      <c r="A31" s="4"/>
      <c r="B31" s="456" t="s">
        <v>69</v>
      </c>
      <c r="C31" s="457" t="s">
        <v>15</v>
      </c>
      <c r="D31" s="461"/>
      <c r="E31" s="459">
        <v>5.7820195502663475E-3</v>
      </c>
      <c r="F31" s="459">
        <v>5.0903881787257209E-2</v>
      </c>
      <c r="G31" s="459">
        <v>4.4476019771392235E-3</v>
      </c>
      <c r="H31" s="459">
        <v>1.7815002935668324E-2</v>
      </c>
      <c r="I31" s="459">
        <v>1.0478288832570676E-2</v>
      </c>
      <c r="J31" s="459">
        <v>6.2478674216960069E-3</v>
      </c>
      <c r="K31" s="459">
        <v>4.5674134602834539E-3</v>
      </c>
      <c r="L31" s="459">
        <v>4.0565597879610501E-3</v>
      </c>
      <c r="M31" s="459">
        <v>9.3865981328732761E-3</v>
      </c>
      <c r="N31" s="459">
        <v>6.7793598191566475E-3</v>
      </c>
      <c r="O31" s="459">
        <v>7.1268626991821179E-3</v>
      </c>
      <c r="P31" s="459">
        <v>9.4307652570912032E-3</v>
      </c>
      <c r="Q31" s="459">
        <v>5.9222993230019201E-3</v>
      </c>
      <c r="R31" s="459">
        <v>6.7012094734918608E-3</v>
      </c>
      <c r="S31" s="459">
        <v>1.5187238596599087E-2</v>
      </c>
      <c r="T31" s="459">
        <v>6.5692339131597456E-3</v>
      </c>
      <c r="U31" s="459">
        <v>5.9805316873948111E-3</v>
      </c>
      <c r="V31" s="459">
        <v>7.0365617612290696E-3</v>
      </c>
      <c r="W31" s="459">
        <v>3.7283277773257481E-3</v>
      </c>
      <c r="X31" s="459">
        <v>1.6271309568769834E-2</v>
      </c>
      <c r="Y31" s="459">
        <v>1.1110260716541217E-2</v>
      </c>
      <c r="Z31" s="459">
        <v>1.7531456881446045E-2</v>
      </c>
      <c r="AA31" s="459">
        <v>1.9833187136676533E-2</v>
      </c>
      <c r="AB31" s="459">
        <v>2.701347136932129E-2</v>
      </c>
      <c r="AC31" s="459">
        <v>1.6056457669935565E-2</v>
      </c>
      <c r="AD31" s="459">
        <v>4.3277203713632355E-2</v>
      </c>
      <c r="AE31" s="459">
        <v>7.5740233573631396E-2</v>
      </c>
      <c r="AF31" s="459">
        <v>2.0391942768985448E-2</v>
      </c>
      <c r="AG31" s="459">
        <v>6.2821712427340191E-3</v>
      </c>
      <c r="AH31" s="459">
        <v>2.3260131781565271E-2</v>
      </c>
      <c r="AI31" s="459">
        <v>1.2540092786602685E-2</v>
      </c>
      <c r="AJ31" s="459">
        <v>1.0875573029329396E-2</v>
      </c>
      <c r="AK31" s="459">
        <v>2.5777015736475783E-2</v>
      </c>
      <c r="AL31" s="459">
        <v>8.4762911279864048E-3</v>
      </c>
      <c r="AM31" s="459">
        <v>6.8953391242695021E-3</v>
      </c>
      <c r="AN31" s="459">
        <v>0</v>
      </c>
      <c r="AO31" s="460">
        <v>3.1078323861421842E-3</v>
      </c>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row>
    <row r="32" spans="1:256" ht="18" customHeight="1">
      <c r="A32" s="4"/>
      <c r="B32" s="456" t="s">
        <v>70</v>
      </c>
      <c r="C32" s="457" t="s">
        <v>32</v>
      </c>
      <c r="D32" s="461"/>
      <c r="E32" s="459">
        <v>4.8337607079902061E-4</v>
      </c>
      <c r="F32" s="459">
        <v>6.2297826341892893E-3</v>
      </c>
      <c r="G32" s="459">
        <v>2.3903445728739713E-3</v>
      </c>
      <c r="H32" s="459">
        <v>3.3418133575464828E-3</v>
      </c>
      <c r="I32" s="459">
        <v>3.0887240314764644E-3</v>
      </c>
      <c r="J32" s="459">
        <v>3.1339253033164922E-3</v>
      </c>
      <c r="K32" s="459">
        <v>7.9373902279059451E-4</v>
      </c>
      <c r="L32" s="459">
        <v>3.4401940756879868E-3</v>
      </c>
      <c r="M32" s="459">
        <v>3.0720536172444352E-3</v>
      </c>
      <c r="N32" s="459">
        <v>1.9442220198353734E-3</v>
      </c>
      <c r="O32" s="459">
        <v>1.0837620274884625E-3</v>
      </c>
      <c r="P32" s="459">
        <v>2.876037953100007E-3</v>
      </c>
      <c r="Q32" s="459">
        <v>2.231895628469851E-3</v>
      </c>
      <c r="R32" s="459">
        <v>2.8538810804364725E-3</v>
      </c>
      <c r="S32" s="459">
        <v>1.8368551897211751E-3</v>
      </c>
      <c r="T32" s="459">
        <v>1.7428283393037692E-3</v>
      </c>
      <c r="U32" s="459">
        <v>2.3181648943271876E-3</v>
      </c>
      <c r="V32" s="459">
        <v>1.9401874055771972E-3</v>
      </c>
      <c r="W32" s="459">
        <v>5.5986205903430441E-4</v>
      </c>
      <c r="X32" s="459">
        <v>2.5978118312450817E-3</v>
      </c>
      <c r="Y32" s="459">
        <v>4.4287902581340577E-3</v>
      </c>
      <c r="Z32" s="459">
        <v>4.6313771400727319E-3</v>
      </c>
      <c r="AA32" s="459">
        <v>1.1596616166872336E-3</v>
      </c>
      <c r="AB32" s="459">
        <v>1.8326206475259624E-3</v>
      </c>
      <c r="AC32" s="459">
        <v>2.5352618722683108E-2</v>
      </c>
      <c r="AD32" s="459">
        <v>1.4812011437463872E-2</v>
      </c>
      <c r="AE32" s="459">
        <v>2.8155835155099382E-2</v>
      </c>
      <c r="AF32" s="459">
        <v>1.6016667207818133E-2</v>
      </c>
      <c r="AG32" s="459">
        <v>1.8917502900637123E-2</v>
      </c>
      <c r="AH32" s="459">
        <v>1.797218413499678E-3</v>
      </c>
      <c r="AI32" s="459">
        <v>5.9229134969682393E-3</v>
      </c>
      <c r="AJ32" s="459">
        <v>1.4881363036471498E-2</v>
      </c>
      <c r="AK32" s="459">
        <v>1.8351956524897923E-2</v>
      </c>
      <c r="AL32" s="459">
        <v>7.7924315681153853E-3</v>
      </c>
      <c r="AM32" s="459">
        <v>1.3135287237577446E-2</v>
      </c>
      <c r="AN32" s="459">
        <v>0</v>
      </c>
      <c r="AO32" s="460">
        <v>3.4276500212277461E-2</v>
      </c>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row>
    <row r="33" spans="1:256" ht="18" customHeight="1">
      <c r="A33" s="4"/>
      <c r="B33" s="456" t="s">
        <v>71</v>
      </c>
      <c r="C33" s="457" t="s">
        <v>72</v>
      </c>
      <c r="D33" s="461"/>
      <c r="E33" s="459">
        <v>6.4438911454168982E-2</v>
      </c>
      <c r="F33" s="459">
        <v>0.26115904569114573</v>
      </c>
      <c r="G33" s="459">
        <v>3.3248949719163048E-2</v>
      </c>
      <c r="H33" s="459">
        <v>2.673600270224339E-2</v>
      </c>
      <c r="I33" s="459">
        <v>3.8424422328242398E-2</v>
      </c>
      <c r="J33" s="459">
        <v>2.5373225135222024E-2</v>
      </c>
      <c r="K33" s="459">
        <v>3.9586189979280449E-2</v>
      </c>
      <c r="L33" s="459">
        <v>2.0657878678017466E-2</v>
      </c>
      <c r="M33" s="459">
        <v>6.1156648190738648E-2</v>
      </c>
      <c r="N33" s="459">
        <v>3.7321973019684464E-2</v>
      </c>
      <c r="O33" s="459">
        <v>2.7107995224038419E-2</v>
      </c>
      <c r="P33" s="459">
        <v>2.4889960014988069E-2</v>
      </c>
      <c r="Q33" s="459">
        <v>2.0860448218636293E-2</v>
      </c>
      <c r="R33" s="459">
        <v>1.8463285183360628E-2</v>
      </c>
      <c r="S33" s="459">
        <v>2.5403407553882821E-2</v>
      </c>
      <c r="T33" s="459">
        <v>1.8705529985361256E-2</v>
      </c>
      <c r="U33" s="459">
        <v>2.0028528371543154E-2</v>
      </c>
      <c r="V33" s="459">
        <v>2.0377226705673074E-2</v>
      </c>
      <c r="W33" s="459">
        <v>1.4245630672080513E-2</v>
      </c>
      <c r="X33" s="459">
        <v>0.11359285616834783</v>
      </c>
      <c r="Y33" s="459">
        <v>3.986399981969254E-2</v>
      </c>
      <c r="Z33" s="459">
        <v>3.2731410734328656E-2</v>
      </c>
      <c r="AA33" s="459">
        <v>1.6562346679353565E-2</v>
      </c>
      <c r="AB33" s="459">
        <v>6.1878275407516961E-2</v>
      </c>
      <c r="AC33" s="459">
        <v>8.3779472989834416E-2</v>
      </c>
      <c r="AD33" s="459">
        <v>3.5147268637270523E-2</v>
      </c>
      <c r="AE33" s="459">
        <v>2.4362435988524267E-3</v>
      </c>
      <c r="AF33" s="459">
        <v>5.5458489643245047E-2</v>
      </c>
      <c r="AG33" s="459">
        <v>2.2668030718330429E-2</v>
      </c>
      <c r="AH33" s="459">
        <v>3.8206561390346672E-2</v>
      </c>
      <c r="AI33" s="459">
        <v>2.9419017448915348E-2</v>
      </c>
      <c r="AJ33" s="459">
        <v>1.6023096823751529E-2</v>
      </c>
      <c r="AK33" s="459">
        <v>3.8244140596620214E-2</v>
      </c>
      <c r="AL33" s="459">
        <v>1.5484620487749644E-2</v>
      </c>
      <c r="AM33" s="459">
        <v>3.723799210243639E-2</v>
      </c>
      <c r="AN33" s="459">
        <v>4.8376958649485942E-2</v>
      </c>
      <c r="AO33" s="460">
        <v>0.10288822421389612</v>
      </c>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row>
    <row r="34" spans="1:256" ht="18" customHeight="1">
      <c r="A34" s="4"/>
      <c r="B34" s="456" t="s">
        <v>73</v>
      </c>
      <c r="C34" s="457" t="s">
        <v>40</v>
      </c>
      <c r="D34" s="461"/>
      <c r="E34" s="459">
        <v>3.5419195147341999E-3</v>
      </c>
      <c r="F34" s="459">
        <v>3.6067162618990622E-3</v>
      </c>
      <c r="G34" s="459">
        <v>4.374207272605346E-3</v>
      </c>
      <c r="H34" s="459">
        <v>5.5861466173774141E-3</v>
      </c>
      <c r="I34" s="459">
        <v>6.1601254808954951E-3</v>
      </c>
      <c r="J34" s="459">
        <v>2.2727019359436995E-2</v>
      </c>
      <c r="K34" s="459">
        <v>1.4048076283247795E-3</v>
      </c>
      <c r="L34" s="459">
        <v>6.4412622746904628E-3</v>
      </c>
      <c r="M34" s="459">
        <v>5.7003164116763289E-3</v>
      </c>
      <c r="N34" s="459">
        <v>5.0427104674750072E-3</v>
      </c>
      <c r="O34" s="459">
        <v>4.0027425889863815E-3</v>
      </c>
      <c r="P34" s="459">
        <v>5.8692224503265637E-3</v>
      </c>
      <c r="Q34" s="459">
        <v>7.6498117585972305E-3</v>
      </c>
      <c r="R34" s="459">
        <v>8.8498280798537058E-3</v>
      </c>
      <c r="S34" s="459">
        <v>9.0772331053820317E-3</v>
      </c>
      <c r="T34" s="459">
        <v>1.0574750309187411E-2</v>
      </c>
      <c r="U34" s="459">
        <v>1.2460150654553089E-2</v>
      </c>
      <c r="V34" s="459">
        <v>2.4159572750296072E-2</v>
      </c>
      <c r="W34" s="459">
        <v>2.9515402421418768E-3</v>
      </c>
      <c r="X34" s="459">
        <v>6.9070958964786407E-3</v>
      </c>
      <c r="Y34" s="459">
        <v>7.9929386436122154E-3</v>
      </c>
      <c r="Z34" s="459">
        <v>1.0882606674990414E-2</v>
      </c>
      <c r="AA34" s="459">
        <v>3.303548861896196E-2</v>
      </c>
      <c r="AB34" s="459">
        <v>9.6968138121724581E-3</v>
      </c>
      <c r="AC34" s="459">
        <v>3.7663450272392665E-2</v>
      </c>
      <c r="AD34" s="459">
        <v>5.6625047639294074E-2</v>
      </c>
      <c r="AE34" s="459">
        <v>3.0909964492962972E-3</v>
      </c>
      <c r="AF34" s="459">
        <v>1.1190636384575554E-2</v>
      </c>
      <c r="AG34" s="459">
        <v>0.19162637194756887</v>
      </c>
      <c r="AH34" s="459">
        <v>3.3457665303439153E-2</v>
      </c>
      <c r="AI34" s="459">
        <v>2.247026188616625E-2</v>
      </c>
      <c r="AJ34" s="459">
        <v>1.509995803112963E-2</v>
      </c>
      <c r="AK34" s="459">
        <v>6.9644439923860449E-2</v>
      </c>
      <c r="AL34" s="459">
        <v>4.7151343005969404E-2</v>
      </c>
      <c r="AM34" s="459">
        <v>1.9350027456587489E-2</v>
      </c>
      <c r="AN34" s="459">
        <v>0</v>
      </c>
      <c r="AO34" s="460">
        <v>8.2190421898048024E-2</v>
      </c>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row>
    <row r="35" spans="1:256" ht="18" customHeight="1">
      <c r="A35" s="4"/>
      <c r="B35" s="456" t="s">
        <v>74</v>
      </c>
      <c r="C35" s="457" t="s">
        <v>16</v>
      </c>
      <c r="D35" s="461"/>
      <c r="E35" s="459">
        <v>0</v>
      </c>
      <c r="F35" s="459">
        <v>0</v>
      </c>
      <c r="G35" s="459">
        <v>0</v>
      </c>
      <c r="H35" s="459">
        <v>0</v>
      </c>
      <c r="I35" s="459">
        <v>0</v>
      </c>
      <c r="J35" s="459">
        <v>0</v>
      </c>
      <c r="K35" s="459">
        <v>0</v>
      </c>
      <c r="L35" s="459">
        <v>0</v>
      </c>
      <c r="M35" s="459">
        <v>0</v>
      </c>
      <c r="N35" s="459">
        <v>0</v>
      </c>
      <c r="O35" s="459">
        <v>0</v>
      </c>
      <c r="P35" s="459">
        <v>0</v>
      </c>
      <c r="Q35" s="459">
        <v>0</v>
      </c>
      <c r="R35" s="459">
        <v>0</v>
      </c>
      <c r="S35" s="459">
        <v>0</v>
      </c>
      <c r="T35" s="459">
        <v>0</v>
      </c>
      <c r="U35" s="459">
        <v>0</v>
      </c>
      <c r="V35" s="459">
        <v>0</v>
      </c>
      <c r="W35" s="459">
        <v>0</v>
      </c>
      <c r="X35" s="459">
        <v>0</v>
      </c>
      <c r="Y35" s="459">
        <v>0</v>
      </c>
      <c r="Z35" s="459">
        <v>0</v>
      </c>
      <c r="AA35" s="459">
        <v>0</v>
      </c>
      <c r="AB35" s="459">
        <v>0</v>
      </c>
      <c r="AC35" s="459">
        <v>0</v>
      </c>
      <c r="AD35" s="459">
        <v>0</v>
      </c>
      <c r="AE35" s="459">
        <v>0</v>
      </c>
      <c r="AF35" s="459">
        <v>0</v>
      </c>
      <c r="AG35" s="459">
        <v>0</v>
      </c>
      <c r="AH35" s="459">
        <v>0</v>
      </c>
      <c r="AI35" s="459">
        <v>0</v>
      </c>
      <c r="AJ35" s="459">
        <v>0</v>
      </c>
      <c r="AK35" s="459">
        <v>0</v>
      </c>
      <c r="AL35" s="459">
        <v>0</v>
      </c>
      <c r="AM35" s="459">
        <v>0</v>
      </c>
      <c r="AN35" s="459">
        <v>0</v>
      </c>
      <c r="AO35" s="460">
        <v>0.26833060959537502</v>
      </c>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row>
    <row r="36" spans="1:256" ht="18" customHeight="1">
      <c r="A36" s="4"/>
      <c r="B36" s="456" t="s">
        <v>75</v>
      </c>
      <c r="C36" s="457" t="s">
        <v>33</v>
      </c>
      <c r="D36" s="461"/>
      <c r="E36" s="459">
        <v>1.1851066951590462E-5</v>
      </c>
      <c r="F36" s="459">
        <v>0</v>
      </c>
      <c r="G36" s="459">
        <v>3.3140968957503104E-4</v>
      </c>
      <c r="H36" s="459">
        <v>1.2046847877229065E-5</v>
      </c>
      <c r="I36" s="459">
        <v>1.656948998275598E-4</v>
      </c>
      <c r="J36" s="459">
        <v>2.8419917363267579E-4</v>
      </c>
      <c r="K36" s="459">
        <v>0</v>
      </c>
      <c r="L36" s="459">
        <v>1.3803312626057336E-4</v>
      </c>
      <c r="M36" s="459">
        <v>2.3361221637136515E-4</v>
      </c>
      <c r="N36" s="459">
        <v>1.2286471597337893E-4</v>
      </c>
      <c r="O36" s="459">
        <v>1.8758212125404657E-5</v>
      </c>
      <c r="P36" s="459">
        <v>2.6376183423926588E-4</v>
      </c>
      <c r="Q36" s="459">
        <v>8.5534983124974507E-4</v>
      </c>
      <c r="R36" s="459">
        <v>3.2831184137956869E-4</v>
      </c>
      <c r="S36" s="459">
        <v>3.63945666961072E-4</v>
      </c>
      <c r="T36" s="459">
        <v>1.4068872223445431E-3</v>
      </c>
      <c r="U36" s="459">
        <v>9.3089989970564506E-4</v>
      </c>
      <c r="V36" s="459">
        <v>6.6196375424592939E-4</v>
      </c>
      <c r="W36" s="459">
        <v>2.2079973538370712E-4</v>
      </c>
      <c r="X36" s="459">
        <v>5.2778716315223115E-5</v>
      </c>
      <c r="Y36" s="459">
        <v>1.4202841750314503E-4</v>
      </c>
      <c r="Z36" s="459">
        <v>5.4898763172569445E-4</v>
      </c>
      <c r="AA36" s="459">
        <v>8.9204739745171811E-5</v>
      </c>
      <c r="AB36" s="459">
        <v>1.4789570137928816E-4</v>
      </c>
      <c r="AC36" s="459">
        <v>2.1414172349268874E-4</v>
      </c>
      <c r="AD36" s="459">
        <v>2.2288688607879326E-4</v>
      </c>
      <c r="AE36" s="459">
        <v>9.8307448778165836E-7</v>
      </c>
      <c r="AF36" s="459">
        <v>1.1734023485971217E-3</v>
      </c>
      <c r="AG36" s="459">
        <v>5.0068955937389052E-3</v>
      </c>
      <c r="AH36" s="459">
        <v>1.4701406172571875E-4</v>
      </c>
      <c r="AI36" s="459">
        <v>1.6079465275533755E-6</v>
      </c>
      <c r="AJ36" s="459">
        <v>9.4589688943604543E-5</v>
      </c>
      <c r="AK36" s="459">
        <v>0</v>
      </c>
      <c r="AL36" s="459">
        <v>4.5988802443574042E-4</v>
      </c>
      <c r="AM36" s="459">
        <v>4.3361954120681178E-4</v>
      </c>
      <c r="AN36" s="459">
        <v>0</v>
      </c>
      <c r="AO36" s="460">
        <v>1.716535329555276E-4</v>
      </c>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row>
    <row r="37" spans="1:256" ht="18" customHeight="1">
      <c r="A37" s="4"/>
      <c r="B37" s="456" t="s">
        <v>76</v>
      </c>
      <c r="C37" s="457" t="s">
        <v>77</v>
      </c>
      <c r="D37" s="461"/>
      <c r="E37" s="459">
        <v>8.441234130307792E-6</v>
      </c>
      <c r="F37" s="459">
        <v>0</v>
      </c>
      <c r="G37" s="459">
        <v>0</v>
      </c>
      <c r="H37" s="459">
        <v>0</v>
      </c>
      <c r="I37" s="459">
        <v>1.3639456329306608E-6</v>
      </c>
      <c r="J37" s="459">
        <v>3.8285274338148719E-5</v>
      </c>
      <c r="K37" s="459">
        <v>0</v>
      </c>
      <c r="L37" s="459">
        <v>1.4813673695245256E-6</v>
      </c>
      <c r="M37" s="459">
        <v>0</v>
      </c>
      <c r="N37" s="459">
        <v>0</v>
      </c>
      <c r="O37" s="459">
        <v>0</v>
      </c>
      <c r="P37" s="459">
        <v>0</v>
      </c>
      <c r="Q37" s="459">
        <v>0</v>
      </c>
      <c r="R37" s="459">
        <v>0</v>
      </c>
      <c r="S37" s="459">
        <v>0</v>
      </c>
      <c r="T37" s="459">
        <v>0</v>
      </c>
      <c r="U37" s="459">
        <v>0</v>
      </c>
      <c r="V37" s="459">
        <v>0</v>
      </c>
      <c r="W37" s="459">
        <v>0</v>
      </c>
      <c r="X37" s="459">
        <v>7.3937404712632502E-6</v>
      </c>
      <c r="Y37" s="459">
        <v>1.0458777478108175E-6</v>
      </c>
      <c r="Z37" s="459">
        <v>2.936970869314415E-5</v>
      </c>
      <c r="AA37" s="459">
        <v>2.4531303429922247E-4</v>
      </c>
      <c r="AB37" s="459">
        <v>0</v>
      </c>
      <c r="AC37" s="459">
        <v>2.6883592992588633E-5</v>
      </c>
      <c r="AD37" s="459">
        <v>1.6218192117115448E-4</v>
      </c>
      <c r="AE37" s="459">
        <v>5.7064850550658162E-6</v>
      </c>
      <c r="AF37" s="459">
        <v>8.7318143051726702E-4</v>
      </c>
      <c r="AG37" s="459">
        <v>8.4951609234398362E-4</v>
      </c>
      <c r="AH37" s="459">
        <v>3.0770385012359734E-5</v>
      </c>
      <c r="AI37" s="459">
        <v>3.5035055062524512E-5</v>
      </c>
      <c r="AJ37" s="459">
        <v>1.456570625713712E-2</v>
      </c>
      <c r="AK37" s="459">
        <v>1.453044855494689E-5</v>
      </c>
      <c r="AL37" s="459">
        <v>3.9519925067066906E-5</v>
      </c>
      <c r="AM37" s="459">
        <v>7.4431534700952358E-5</v>
      </c>
      <c r="AN37" s="459">
        <v>0</v>
      </c>
      <c r="AO37" s="460">
        <v>2.6561125625750065E-3</v>
      </c>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row>
    <row r="38" spans="1:256" ht="18" customHeight="1">
      <c r="A38" s="4"/>
      <c r="B38" s="456" t="s">
        <v>79</v>
      </c>
      <c r="C38" s="457" t="s">
        <v>78</v>
      </c>
      <c r="D38" s="461"/>
      <c r="E38" s="459">
        <v>6.373736165707877E-4</v>
      </c>
      <c r="F38" s="459">
        <v>2.213212251619879E-3</v>
      </c>
      <c r="G38" s="459">
        <v>6.1757976569641875E-4</v>
      </c>
      <c r="H38" s="459">
        <v>4.1087230470708758E-4</v>
      </c>
      <c r="I38" s="459">
        <v>1.2661119803995037E-3</v>
      </c>
      <c r="J38" s="459">
        <v>2.8458794873663503E-3</v>
      </c>
      <c r="K38" s="459">
        <v>4.4725009151994088E-4</v>
      </c>
      <c r="L38" s="459">
        <v>5.3298912723770495E-4</v>
      </c>
      <c r="M38" s="459">
        <v>9.6095315117991729E-4</v>
      </c>
      <c r="N38" s="459">
        <v>8.4672771981297553E-4</v>
      </c>
      <c r="O38" s="459">
        <v>3.9555703215826753E-4</v>
      </c>
      <c r="P38" s="459">
        <v>7.737760559520428E-4</v>
      </c>
      <c r="Q38" s="459">
        <v>3.436110501457821E-3</v>
      </c>
      <c r="R38" s="459">
        <v>1.9358238943565677E-3</v>
      </c>
      <c r="S38" s="459">
        <v>8.092438947722659E-4</v>
      </c>
      <c r="T38" s="459">
        <v>7.0681645733326379E-4</v>
      </c>
      <c r="U38" s="459">
        <v>6.3438664731614797E-4</v>
      </c>
      <c r="V38" s="459">
        <v>7.5398532885820205E-4</v>
      </c>
      <c r="W38" s="459">
        <v>1.2037736666531564E-4</v>
      </c>
      <c r="X38" s="459">
        <v>8.749568955594444E-4</v>
      </c>
      <c r="Y38" s="459">
        <v>9.6720481224235762E-4</v>
      </c>
      <c r="Z38" s="459">
        <v>9.6468197015173477E-4</v>
      </c>
      <c r="AA38" s="459">
        <v>7.6567401614605806E-3</v>
      </c>
      <c r="AB38" s="459">
        <v>1.929074365816802E-3</v>
      </c>
      <c r="AC38" s="459">
        <v>6.1044296502136598E-4</v>
      </c>
      <c r="AD38" s="459">
        <v>2.9392075546325423E-3</v>
      </c>
      <c r="AE38" s="459">
        <v>2.9461459379416001E-4</v>
      </c>
      <c r="AF38" s="459">
        <v>1.1367382772721672E-3</v>
      </c>
      <c r="AG38" s="459">
        <v>9.7858576413586756E-4</v>
      </c>
      <c r="AH38" s="459">
        <v>3.4189316680399707E-6</v>
      </c>
      <c r="AI38" s="459">
        <v>1.4341622905320339E-3</v>
      </c>
      <c r="AJ38" s="459">
        <v>8.7760030950655328E-4</v>
      </c>
      <c r="AK38" s="459">
        <v>0</v>
      </c>
      <c r="AL38" s="459">
        <v>1.9599692047250947E-3</v>
      </c>
      <c r="AM38" s="459">
        <v>2.5407301178534394E-3</v>
      </c>
      <c r="AN38" s="459">
        <v>0</v>
      </c>
      <c r="AO38" s="460">
        <v>5.2444671516149359E-3</v>
      </c>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row>
    <row r="39" spans="1:256" ht="18" customHeight="1">
      <c r="A39" s="4"/>
      <c r="B39" s="456" t="s">
        <v>80</v>
      </c>
      <c r="C39" s="457" t="s">
        <v>34</v>
      </c>
      <c r="D39" s="461"/>
      <c r="E39" s="459">
        <v>1.7687500263925512E-2</v>
      </c>
      <c r="F39" s="459">
        <v>3.2542417181225629E-2</v>
      </c>
      <c r="G39" s="459">
        <v>3.0984305478742539E-2</v>
      </c>
      <c r="H39" s="459">
        <v>2.9732579824952636E-2</v>
      </c>
      <c r="I39" s="459">
        <v>2.8791019214378401E-2</v>
      </c>
      <c r="J39" s="459">
        <v>6.2557856174292853E-2</v>
      </c>
      <c r="K39" s="459">
        <v>1.419022265046717E-2</v>
      </c>
      <c r="L39" s="459">
        <v>4.0053828343267525E-2</v>
      </c>
      <c r="M39" s="459">
        <v>5.3475329546395667E-2</v>
      </c>
      <c r="N39" s="459">
        <v>1.8726576951878363E-2</v>
      </c>
      <c r="O39" s="459">
        <v>1.7954575907897629E-2</v>
      </c>
      <c r="P39" s="459">
        <v>2.787882447257994E-2</v>
      </c>
      <c r="Q39" s="459">
        <v>4.3389564167032525E-2</v>
      </c>
      <c r="R39" s="459">
        <v>3.0184017920611227E-2</v>
      </c>
      <c r="S39" s="459">
        <v>3.5191405138271188E-2</v>
      </c>
      <c r="T39" s="459">
        <v>4.4065530058654497E-2</v>
      </c>
      <c r="U39" s="459">
        <v>3.6038680072142996E-2</v>
      </c>
      <c r="V39" s="459">
        <v>3.6201147148600309E-2</v>
      </c>
      <c r="W39" s="459">
        <v>2.758772698744686E-2</v>
      </c>
      <c r="X39" s="459">
        <v>4.0884299087806976E-2</v>
      </c>
      <c r="Y39" s="459">
        <v>7.9874272175217892E-2</v>
      </c>
      <c r="Z39" s="459">
        <v>6.428351470420951E-2</v>
      </c>
      <c r="AA39" s="459">
        <v>0.11256894783009473</v>
      </c>
      <c r="AB39" s="459">
        <v>6.1858984663858786E-2</v>
      </c>
      <c r="AC39" s="459">
        <v>8.7254409139238473E-2</v>
      </c>
      <c r="AD39" s="459">
        <v>0.11326187385386871</v>
      </c>
      <c r="AE39" s="459">
        <v>2.4720678073426063E-2</v>
      </c>
      <c r="AF39" s="459">
        <v>0.13210491491991194</v>
      </c>
      <c r="AG39" s="459">
        <v>0.15022229024820938</v>
      </c>
      <c r="AH39" s="459">
        <v>0.10055419928872358</v>
      </c>
      <c r="AI39" s="459">
        <v>6.7683351531533237E-2</v>
      </c>
      <c r="AJ39" s="459">
        <v>4.9993057628944411E-2</v>
      </c>
      <c r="AK39" s="459">
        <v>7.7490882143531781E-2</v>
      </c>
      <c r="AL39" s="459">
        <v>0.13373509995440278</v>
      </c>
      <c r="AM39" s="459">
        <v>3.505515202326049E-2</v>
      </c>
      <c r="AN39" s="459">
        <v>0</v>
      </c>
      <c r="AO39" s="460">
        <v>4.3441895432455496E-2</v>
      </c>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row>
    <row r="40" spans="1:256" ht="18" customHeight="1">
      <c r="A40" s="4"/>
      <c r="B40" s="456" t="s">
        <v>81</v>
      </c>
      <c r="C40" s="457" t="s">
        <v>35</v>
      </c>
      <c r="D40" s="461"/>
      <c r="E40" s="459">
        <v>9.186382962347552E-5</v>
      </c>
      <c r="F40" s="459">
        <v>1.639416482681392E-4</v>
      </c>
      <c r="G40" s="459">
        <v>1.4622111266543824E-4</v>
      </c>
      <c r="H40" s="459">
        <v>1.5657775440718169E-4</v>
      </c>
      <c r="I40" s="459">
        <v>9.5337580620257479E-5</v>
      </c>
      <c r="J40" s="459">
        <v>1.5208864151726125E-4</v>
      </c>
      <c r="K40" s="459">
        <v>6.0890139085469807E-5</v>
      </c>
      <c r="L40" s="459">
        <v>9.3744082829004725E-5</v>
      </c>
      <c r="M40" s="459">
        <v>5.0917754875994003E-5</v>
      </c>
      <c r="N40" s="459">
        <v>1.0139298804307912E-4</v>
      </c>
      <c r="O40" s="459">
        <v>1.0437128231378431E-4</v>
      </c>
      <c r="P40" s="459">
        <v>8.5342947347651765E-5</v>
      </c>
      <c r="Q40" s="459">
        <v>1.2609579821863564E-4</v>
      </c>
      <c r="R40" s="459">
        <v>1.5442816242668597E-4</v>
      </c>
      <c r="S40" s="459">
        <v>9.8479415765937117E-5</v>
      </c>
      <c r="T40" s="459">
        <v>1.721027934941341E-4</v>
      </c>
      <c r="U40" s="459">
        <v>1.0863308747416328E-4</v>
      </c>
      <c r="V40" s="459">
        <v>1.6607119656486771E-4</v>
      </c>
      <c r="W40" s="459">
        <v>1.035434758295295E-4</v>
      </c>
      <c r="X40" s="459">
        <v>4.5340973239023038E-4</v>
      </c>
      <c r="Y40" s="459">
        <v>2.2379674202839143E-4</v>
      </c>
      <c r="Z40" s="459">
        <v>7.9072292635388081E-5</v>
      </c>
      <c r="AA40" s="459">
        <v>2.3787930598712483E-4</v>
      </c>
      <c r="AB40" s="459">
        <v>5.1441983088448061E-5</v>
      </c>
      <c r="AC40" s="459">
        <v>7.8472280924918195E-4</v>
      </c>
      <c r="AD40" s="459">
        <v>1.9570555850820874E-4</v>
      </c>
      <c r="AE40" s="459">
        <v>4.9171615278231914E-4</v>
      </c>
      <c r="AF40" s="459">
        <v>6.0520376597604302E-4</v>
      </c>
      <c r="AG40" s="459">
        <v>1.8681626539292417E-3</v>
      </c>
      <c r="AH40" s="459">
        <v>5.4133084743966209E-4</v>
      </c>
      <c r="AI40" s="459">
        <v>4.0750502275845027E-3</v>
      </c>
      <c r="AJ40" s="459">
        <v>1.2536758658958886E-2</v>
      </c>
      <c r="AK40" s="459">
        <v>2.5864198427805467E-3</v>
      </c>
      <c r="AL40" s="459">
        <v>1.1127800569095542E-3</v>
      </c>
      <c r="AM40" s="459">
        <v>1.5387327050610093E-2</v>
      </c>
      <c r="AN40" s="459">
        <v>0</v>
      </c>
      <c r="AO40" s="460">
        <v>1.8113964925043835E-3</v>
      </c>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row>
    <row r="41" spans="1:256" ht="18" customHeight="1">
      <c r="A41" s="4"/>
      <c r="B41" s="456" t="s">
        <v>82</v>
      </c>
      <c r="C41" s="457" t="s">
        <v>1</v>
      </c>
      <c r="D41" s="461"/>
      <c r="E41" s="459">
        <v>5.1928231228305481E-4</v>
      </c>
      <c r="F41" s="459">
        <v>4.9182494480441762E-4</v>
      </c>
      <c r="G41" s="459">
        <v>7.6148619358571866E-4</v>
      </c>
      <c r="H41" s="459">
        <v>1.0719818530926099E-3</v>
      </c>
      <c r="I41" s="459">
        <v>9.9986540310704835E-4</v>
      </c>
      <c r="J41" s="459">
        <v>5.8405856543910823E-4</v>
      </c>
      <c r="K41" s="459">
        <v>1.2178027817093961E-4</v>
      </c>
      <c r="L41" s="459">
        <v>1.6731893868779282E-4</v>
      </c>
      <c r="M41" s="459">
        <v>8.7965927329762463E-4</v>
      </c>
      <c r="N41" s="459">
        <v>5.9424584072043183E-4</v>
      </c>
      <c r="O41" s="459">
        <v>4.6115331986474196E-4</v>
      </c>
      <c r="P41" s="459">
        <v>3.8386508376034539E-4</v>
      </c>
      <c r="Q41" s="459">
        <v>1.2798723519191518E-3</v>
      </c>
      <c r="R41" s="459">
        <v>1.1004526535129987E-3</v>
      </c>
      <c r="S41" s="459">
        <v>1.3016409736019514E-3</v>
      </c>
      <c r="T41" s="459">
        <v>8.2370340075721524E-4</v>
      </c>
      <c r="U41" s="459">
        <v>7.5373256042004448E-4</v>
      </c>
      <c r="V41" s="459">
        <v>7.9843665388777544E-4</v>
      </c>
      <c r="W41" s="459">
        <v>3.6633271687611774E-4</v>
      </c>
      <c r="X41" s="459">
        <v>1.3100837394307324E-3</v>
      </c>
      <c r="Y41" s="459">
        <v>7.1993018510371298E-4</v>
      </c>
      <c r="Z41" s="459">
        <v>2.936970869314415E-5</v>
      </c>
      <c r="AA41" s="459">
        <v>7.731077444581558E-4</v>
      </c>
      <c r="AB41" s="459">
        <v>3.2537054303443404E-3</v>
      </c>
      <c r="AC41" s="459">
        <v>2.0672555990852636E-3</v>
      </c>
      <c r="AD41" s="459">
        <v>3.5598478674942224E-3</v>
      </c>
      <c r="AE41" s="459">
        <v>2.8786862367746096E-4</v>
      </c>
      <c r="AF41" s="459">
        <v>1.7474176384362642E-3</v>
      </c>
      <c r="AG41" s="459">
        <v>1.979243766783581E-3</v>
      </c>
      <c r="AH41" s="459">
        <v>3.1146467495844136E-3</v>
      </c>
      <c r="AI41" s="459">
        <v>3.319946213704053E-3</v>
      </c>
      <c r="AJ41" s="459">
        <v>2.6206539835281657E-3</v>
      </c>
      <c r="AK41" s="459">
        <v>5.0275352000116241E-3</v>
      </c>
      <c r="AL41" s="459">
        <v>1.5491364478135447E-3</v>
      </c>
      <c r="AM41" s="459">
        <v>1.8095033544553562E-3</v>
      </c>
      <c r="AN41" s="459">
        <v>0</v>
      </c>
      <c r="AO41" s="460">
        <v>-8.7899437088012913E-2</v>
      </c>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row>
    <row r="42" spans="1:256" ht="18" customHeight="1">
      <c r="A42" s="4"/>
      <c r="B42" s="462" t="s">
        <v>83</v>
      </c>
      <c r="C42" s="463" t="s">
        <v>2</v>
      </c>
      <c r="D42" s="464"/>
      <c r="E42" s="465">
        <v>4.9026108506283637E-3</v>
      </c>
      <c r="F42" s="465">
        <v>1.196774032357416E-2</v>
      </c>
      <c r="G42" s="465">
        <v>4.3246716615298738E-3</v>
      </c>
      <c r="H42" s="465">
        <v>2.4210099393646915E-3</v>
      </c>
      <c r="I42" s="465">
        <v>3.0509518046833613E-3</v>
      </c>
      <c r="J42" s="465">
        <v>1.8937867226758466E-3</v>
      </c>
      <c r="K42" s="465">
        <v>1.50340157389458E-3</v>
      </c>
      <c r="L42" s="465">
        <v>2.0793898678497054E-3</v>
      </c>
      <c r="M42" s="465">
        <v>8.038327927357666E-3</v>
      </c>
      <c r="N42" s="465">
        <v>8.9505896260936493E-3</v>
      </c>
      <c r="O42" s="465">
        <v>7.3532664022614765E-3</v>
      </c>
      <c r="P42" s="465">
        <v>3.9871172375523685E-3</v>
      </c>
      <c r="Q42" s="465">
        <v>7.9923720104245217E-3</v>
      </c>
      <c r="R42" s="465">
        <v>4.929541499825078E-3</v>
      </c>
      <c r="S42" s="465">
        <v>2.4448585392326128E-3</v>
      </c>
      <c r="T42" s="465">
        <v>6.2747719463158741E-4</v>
      </c>
      <c r="U42" s="465">
        <v>2.2295950255627672E-3</v>
      </c>
      <c r="V42" s="465">
        <v>1.0721991116712213E-3</v>
      </c>
      <c r="W42" s="465">
        <v>1.0434629026772357E-3</v>
      </c>
      <c r="X42" s="465">
        <v>1.9786413602592219E-3</v>
      </c>
      <c r="Y42" s="465">
        <v>1.2984608691998932E-2</v>
      </c>
      <c r="Z42" s="465">
        <v>2.8737130352061045E-3</v>
      </c>
      <c r="AA42" s="465">
        <v>7.5154993235307241E-3</v>
      </c>
      <c r="AB42" s="465">
        <v>2.1123364305693986E-2</v>
      </c>
      <c r="AC42" s="465">
        <v>6.8650499278143148E-3</v>
      </c>
      <c r="AD42" s="465">
        <v>4.6552553685887807E-3</v>
      </c>
      <c r="AE42" s="465">
        <v>1.5264462810742529E-3</v>
      </c>
      <c r="AF42" s="465">
        <v>6.964035124400119E-3</v>
      </c>
      <c r="AG42" s="465">
        <v>2.11355009993568E-3</v>
      </c>
      <c r="AH42" s="465">
        <v>1.0450534465308845E-3</v>
      </c>
      <c r="AI42" s="465">
        <v>1.3913030709885598E-2</v>
      </c>
      <c r="AJ42" s="465">
        <v>5.1293715973016931E-3</v>
      </c>
      <c r="AK42" s="465">
        <v>4.5988869676406915E-3</v>
      </c>
      <c r="AL42" s="465">
        <v>3.095067541839777E-3</v>
      </c>
      <c r="AM42" s="465">
        <v>2.8851975402312143E-3</v>
      </c>
      <c r="AN42" s="465">
        <v>5.8366632245319451E-4</v>
      </c>
      <c r="AO42" s="466">
        <v>0</v>
      </c>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row>
    <row r="43" spans="1:256" ht="18" customHeight="1">
      <c r="B43" s="467"/>
      <c r="C43" s="468"/>
      <c r="D43" s="469"/>
      <c r="E43" s="470"/>
      <c r="F43" s="470"/>
      <c r="G43" s="470"/>
      <c r="H43" s="470"/>
      <c r="I43" s="470"/>
      <c r="J43" s="470"/>
      <c r="K43" s="470"/>
      <c r="L43" s="470"/>
      <c r="M43" s="470"/>
      <c r="N43" s="470"/>
      <c r="O43" s="470"/>
      <c r="P43" s="470"/>
      <c r="Q43" s="470"/>
      <c r="R43" s="470"/>
      <c r="S43" s="470"/>
      <c r="T43" s="470"/>
      <c r="U43" s="470"/>
      <c r="V43" s="470"/>
      <c r="W43" s="470"/>
      <c r="X43" s="470"/>
      <c r="Y43" s="470"/>
      <c r="Z43" s="470"/>
      <c r="AA43" s="470"/>
      <c r="AB43" s="470"/>
      <c r="AC43" s="470"/>
      <c r="AD43" s="470"/>
      <c r="AE43" s="470"/>
      <c r="AF43" s="470"/>
      <c r="AG43" s="470"/>
      <c r="AH43" s="470"/>
      <c r="AI43" s="470"/>
      <c r="AJ43" s="470"/>
      <c r="AK43" s="470"/>
      <c r="AL43" s="470"/>
      <c r="AM43" s="470"/>
      <c r="AN43" s="470"/>
      <c r="AO43" s="471"/>
    </row>
    <row r="44" spans="1:256" ht="18" customHeight="1">
      <c r="B44" s="472"/>
      <c r="C44" s="473"/>
      <c r="D44" s="474"/>
      <c r="E44" s="475"/>
      <c r="F44" s="475"/>
      <c r="G44" s="475"/>
      <c r="H44" s="475"/>
      <c r="I44" s="475"/>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5"/>
      <c r="AG44" s="475"/>
      <c r="AH44" s="475"/>
      <c r="AI44" s="475"/>
      <c r="AJ44" s="475"/>
      <c r="AK44" s="475"/>
      <c r="AL44" s="475"/>
      <c r="AM44" s="475"/>
      <c r="AN44" s="475"/>
      <c r="AO44" s="476"/>
    </row>
    <row r="45" spans="1:256" ht="18" customHeight="1">
      <c r="B45" s="456"/>
      <c r="C45" s="457"/>
      <c r="D45" s="461"/>
      <c r="E45" s="459"/>
      <c r="F45" s="459"/>
      <c r="G45" s="459"/>
      <c r="H45" s="459"/>
      <c r="I45" s="459"/>
      <c r="J45" s="459"/>
      <c r="K45" s="459"/>
      <c r="L45" s="459"/>
      <c r="M45" s="459"/>
      <c r="N45" s="459"/>
      <c r="O45" s="459"/>
      <c r="P45" s="459"/>
      <c r="Q45" s="459"/>
      <c r="R45" s="459"/>
      <c r="S45" s="459"/>
      <c r="T45" s="459"/>
      <c r="U45" s="459"/>
      <c r="V45" s="459"/>
      <c r="W45" s="459"/>
      <c r="X45" s="459"/>
      <c r="Y45" s="459"/>
      <c r="Z45" s="459"/>
      <c r="AA45" s="459"/>
      <c r="AB45" s="459"/>
      <c r="AC45" s="459"/>
      <c r="AD45" s="459"/>
      <c r="AE45" s="459"/>
      <c r="AF45" s="459"/>
      <c r="AG45" s="459"/>
      <c r="AH45" s="459"/>
      <c r="AI45" s="459"/>
      <c r="AJ45" s="459"/>
      <c r="AK45" s="459"/>
      <c r="AL45" s="459"/>
      <c r="AM45" s="459"/>
      <c r="AN45" s="459"/>
      <c r="AO45" s="460"/>
    </row>
    <row r="46" spans="1:256" ht="18" customHeight="1">
      <c r="B46" s="456"/>
      <c r="C46" s="457"/>
      <c r="D46" s="461"/>
      <c r="E46" s="459"/>
      <c r="F46" s="459"/>
      <c r="G46" s="459"/>
      <c r="H46" s="459"/>
      <c r="I46" s="459"/>
      <c r="J46" s="459"/>
      <c r="K46" s="459"/>
      <c r="L46" s="459"/>
      <c r="M46" s="459"/>
      <c r="N46" s="459"/>
      <c r="O46" s="459"/>
      <c r="P46" s="459"/>
      <c r="Q46" s="459"/>
      <c r="R46" s="459"/>
      <c r="S46" s="459"/>
      <c r="T46" s="459"/>
      <c r="U46" s="459"/>
      <c r="V46" s="459"/>
      <c r="W46" s="459"/>
      <c r="X46" s="459"/>
      <c r="Y46" s="459"/>
      <c r="Z46" s="459"/>
      <c r="AA46" s="459"/>
      <c r="AB46" s="459"/>
      <c r="AC46" s="459"/>
      <c r="AD46" s="459"/>
      <c r="AE46" s="459"/>
      <c r="AF46" s="459"/>
      <c r="AG46" s="459"/>
      <c r="AH46" s="459"/>
      <c r="AI46" s="459"/>
      <c r="AJ46" s="459"/>
      <c r="AK46" s="459"/>
      <c r="AL46" s="459"/>
      <c r="AM46" s="459"/>
      <c r="AN46" s="459"/>
      <c r="AO46" s="460"/>
    </row>
    <row r="47" spans="1:256" ht="18" customHeight="1">
      <c r="B47" s="456"/>
      <c r="C47" s="457"/>
      <c r="D47" s="461"/>
      <c r="E47" s="459"/>
      <c r="F47" s="459"/>
      <c r="G47" s="459"/>
      <c r="H47" s="459"/>
      <c r="I47" s="459"/>
      <c r="J47" s="459"/>
      <c r="K47" s="459"/>
      <c r="L47" s="459"/>
      <c r="M47" s="459"/>
      <c r="N47" s="459"/>
      <c r="O47" s="459"/>
      <c r="P47" s="459"/>
      <c r="Q47" s="459"/>
      <c r="R47" s="459"/>
      <c r="S47" s="459"/>
      <c r="T47" s="459"/>
      <c r="U47" s="459"/>
      <c r="V47" s="459"/>
      <c r="W47" s="459"/>
      <c r="X47" s="459"/>
      <c r="Y47" s="459"/>
      <c r="Z47" s="459"/>
      <c r="AA47" s="459"/>
      <c r="AB47" s="459"/>
      <c r="AC47" s="459"/>
      <c r="AD47" s="459"/>
      <c r="AE47" s="459"/>
      <c r="AF47" s="459"/>
      <c r="AG47" s="459"/>
      <c r="AH47" s="459"/>
      <c r="AI47" s="459"/>
      <c r="AJ47" s="459"/>
      <c r="AK47" s="459"/>
      <c r="AL47" s="459"/>
      <c r="AM47" s="459"/>
      <c r="AN47" s="459"/>
      <c r="AO47" s="460"/>
    </row>
    <row r="48" spans="1:256" ht="18" customHeight="1">
      <c r="B48" s="456"/>
      <c r="C48" s="457"/>
      <c r="D48" s="461"/>
      <c r="E48" s="459"/>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c r="AI48" s="459"/>
      <c r="AJ48" s="459"/>
      <c r="AK48" s="459"/>
      <c r="AL48" s="459"/>
      <c r="AM48" s="459"/>
      <c r="AN48" s="459"/>
      <c r="AO48" s="460"/>
    </row>
    <row r="49" spans="2:41" ht="18" customHeight="1">
      <c r="B49" s="456"/>
      <c r="C49" s="457"/>
      <c r="D49" s="461"/>
      <c r="E49" s="459"/>
      <c r="F49" s="459"/>
      <c r="G49" s="459"/>
      <c r="H49" s="459"/>
      <c r="I49" s="459"/>
      <c r="J49" s="459"/>
      <c r="K49" s="459"/>
      <c r="L49" s="459"/>
      <c r="M49" s="459"/>
      <c r="N49" s="459"/>
      <c r="O49" s="459"/>
      <c r="P49" s="459"/>
      <c r="Q49" s="459"/>
      <c r="R49" s="459"/>
      <c r="S49" s="459"/>
      <c r="T49" s="459"/>
      <c r="U49" s="459"/>
      <c r="V49" s="459"/>
      <c r="W49" s="459"/>
      <c r="X49" s="459"/>
      <c r="Y49" s="459"/>
      <c r="Z49" s="459"/>
      <c r="AA49" s="459"/>
      <c r="AB49" s="459"/>
      <c r="AC49" s="459"/>
      <c r="AD49" s="459"/>
      <c r="AE49" s="459"/>
      <c r="AF49" s="459"/>
      <c r="AG49" s="459"/>
      <c r="AH49" s="459"/>
      <c r="AI49" s="459"/>
      <c r="AJ49" s="459"/>
      <c r="AK49" s="459"/>
      <c r="AL49" s="459"/>
      <c r="AM49" s="459"/>
      <c r="AN49" s="459"/>
      <c r="AO49" s="460"/>
    </row>
    <row r="50" spans="2:41" ht="18" customHeight="1">
      <c r="B50" s="462"/>
      <c r="C50" s="463"/>
      <c r="D50" s="464"/>
      <c r="E50" s="465"/>
      <c r="F50" s="465"/>
      <c r="G50" s="465"/>
      <c r="H50" s="465"/>
      <c r="I50" s="465"/>
      <c r="J50" s="465"/>
      <c r="K50" s="465"/>
      <c r="L50" s="465"/>
      <c r="M50" s="465"/>
      <c r="N50" s="465"/>
      <c r="O50" s="465"/>
      <c r="P50" s="465"/>
      <c r="Q50" s="465"/>
      <c r="R50" s="465"/>
      <c r="S50" s="465"/>
      <c r="T50" s="465"/>
      <c r="U50" s="465"/>
      <c r="V50" s="465"/>
      <c r="W50" s="465"/>
      <c r="X50" s="465"/>
      <c r="Y50" s="465"/>
      <c r="Z50" s="465"/>
      <c r="AA50" s="465"/>
      <c r="AB50" s="465"/>
      <c r="AC50" s="465"/>
      <c r="AD50" s="465"/>
      <c r="AE50" s="465"/>
      <c r="AF50" s="465"/>
      <c r="AG50" s="465"/>
      <c r="AH50" s="465"/>
      <c r="AI50" s="465"/>
      <c r="AJ50" s="465"/>
      <c r="AK50" s="465"/>
      <c r="AL50" s="465"/>
      <c r="AM50" s="465"/>
      <c r="AN50" s="465"/>
      <c r="AO50" s="466"/>
    </row>
    <row r="51" spans="2:41" ht="18" customHeight="1">
      <c r="B51" s="467"/>
      <c r="C51" s="468"/>
      <c r="D51" s="469"/>
      <c r="E51" s="470"/>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1"/>
    </row>
    <row r="52" spans="2:41" ht="18" customHeight="1"/>
    <row r="53" spans="2:41" ht="18" customHeight="1"/>
    <row r="54" spans="2:41" ht="18" customHeight="1"/>
    <row r="55" spans="2:41" ht="18" customHeight="1"/>
  </sheetData>
  <sheetProtection algorithmName="SHA-512" hashValue="D2dIN9nGYAa1lLExF9w6LGchslXvwrW9/LbHZrcYc8rwzyiz/Vtolnx5huKgUqRKNrGMKzGS4W8cJJTJ6RTtnw==" saltValue="4VHu7BQWVR6/bgOHRmWs7A==" spinCount="100000" sheet="1" objects="1" scenarios="1"/>
  <phoneticPr fontId="10"/>
  <pageMargins left="0.70866141732283472" right="0.70866141732283472" top="0.74803149606299213" bottom="0.74803149606299213" header="0.31496062992125984" footer="0.31496062992125984"/>
  <pageSetup paperSize="9" scale="65"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5"/>
  <sheetViews>
    <sheetView showGridLines="0" showRowColHeaders="0" zoomScale="85" zoomScaleNormal="85" workbookViewId="0">
      <pane xSplit="4" ySplit="5" topLeftCell="E6" activePane="bottomRight" state="frozen"/>
      <selection pane="topRight" activeCell="E1" sqref="E1"/>
      <selection pane="bottomLeft" activeCell="A6" sqref="A6"/>
      <selection pane="bottomRight"/>
    </sheetView>
  </sheetViews>
  <sheetFormatPr defaultRowHeight="13.5"/>
  <cols>
    <col min="1" max="1" width="1.625" style="12" customWidth="1"/>
    <col min="2" max="2" width="3.125" style="12" customWidth="1"/>
    <col min="3" max="3" width="13.625" style="12" customWidth="1"/>
    <col min="4" max="4" width="9.125" style="12" hidden="1" customWidth="1"/>
    <col min="5" max="41" width="8.625" style="53" customWidth="1"/>
    <col min="42" max="44" width="8.625" style="12" customWidth="1"/>
    <col min="45" max="181" width="9" style="12"/>
    <col min="182" max="182" width="1.625" style="12" customWidth="1"/>
    <col min="183" max="183" width="3.375" style="12" customWidth="1"/>
    <col min="184" max="184" width="16.625" style="12" customWidth="1"/>
    <col min="185" max="237" width="9.125" style="12" customWidth="1"/>
    <col min="238" max="252" width="9" style="12"/>
  </cols>
  <sheetData>
    <row r="1" spans="1:256" s="3" customFormat="1" ht="12" customHeight="1">
      <c r="A1" s="4"/>
      <c r="B1" s="5" t="s">
        <v>459</v>
      </c>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row>
    <row r="2" spans="1:256" s="3" customFormat="1" ht="12" customHeight="1">
      <c r="C2" s="6"/>
      <c r="D2" s="6"/>
      <c r="R2" s="7"/>
      <c r="S2" s="7"/>
      <c r="T2" s="7"/>
      <c r="U2" s="7"/>
      <c r="V2" s="7"/>
      <c r="AI2" s="8"/>
    </row>
    <row r="3" spans="1:256" ht="12" customHeight="1">
      <c r="B3" s="477"/>
      <c r="C3" s="478"/>
      <c r="D3" s="479"/>
      <c r="E3" s="480" t="s">
        <v>36</v>
      </c>
      <c r="F3" s="480" t="s">
        <v>42</v>
      </c>
      <c r="G3" s="480" t="s">
        <v>43</v>
      </c>
      <c r="H3" s="480" t="s">
        <v>44</v>
      </c>
      <c r="I3" s="480" t="s">
        <v>45</v>
      </c>
      <c r="J3" s="480" t="s">
        <v>46</v>
      </c>
      <c r="K3" s="480" t="s">
        <v>47</v>
      </c>
      <c r="L3" s="480" t="s">
        <v>48</v>
      </c>
      <c r="M3" s="480" t="s">
        <v>49</v>
      </c>
      <c r="N3" s="480" t="s">
        <v>50</v>
      </c>
      <c r="O3" s="480" t="s">
        <v>51</v>
      </c>
      <c r="P3" s="480" t="s">
        <v>52</v>
      </c>
      <c r="Q3" s="480" t="s">
        <v>53</v>
      </c>
      <c r="R3" s="480" t="s">
        <v>55</v>
      </c>
      <c r="S3" s="480" t="s">
        <v>56</v>
      </c>
      <c r="T3" s="480" t="s">
        <v>58</v>
      </c>
      <c r="U3" s="480" t="s">
        <v>59</v>
      </c>
      <c r="V3" s="480" t="s">
        <v>61</v>
      </c>
      <c r="W3" s="480" t="s">
        <v>62</v>
      </c>
      <c r="X3" s="480" t="s">
        <v>63</v>
      </c>
      <c r="Y3" s="480" t="s">
        <v>41</v>
      </c>
      <c r="Z3" s="480" t="s">
        <v>64</v>
      </c>
      <c r="AA3" s="480" t="s">
        <v>65</v>
      </c>
      <c r="AB3" s="480" t="s">
        <v>67</v>
      </c>
      <c r="AC3" s="480" t="s">
        <v>68</v>
      </c>
      <c r="AD3" s="480" t="s">
        <v>69</v>
      </c>
      <c r="AE3" s="480" t="s">
        <v>70</v>
      </c>
      <c r="AF3" s="480" t="s">
        <v>71</v>
      </c>
      <c r="AG3" s="480" t="s">
        <v>73</v>
      </c>
      <c r="AH3" s="480" t="s">
        <v>74</v>
      </c>
      <c r="AI3" s="480" t="s">
        <v>75</v>
      </c>
      <c r="AJ3" s="480" t="s">
        <v>76</v>
      </c>
      <c r="AK3" s="480" t="s">
        <v>79</v>
      </c>
      <c r="AL3" s="480" t="s">
        <v>80</v>
      </c>
      <c r="AM3" s="480" t="s">
        <v>81</v>
      </c>
      <c r="AN3" s="480" t="s">
        <v>82</v>
      </c>
      <c r="AO3" s="481" t="s">
        <v>83</v>
      </c>
    </row>
    <row r="4" spans="1:256" ht="38.25" customHeight="1">
      <c r="A4" s="13"/>
      <c r="B4" s="482"/>
      <c r="C4" s="483"/>
      <c r="D4" s="484"/>
      <c r="E4" s="485" t="s">
        <v>88</v>
      </c>
      <c r="F4" s="485" t="s">
        <v>19</v>
      </c>
      <c r="G4" s="485" t="s">
        <v>37</v>
      </c>
      <c r="H4" s="485" t="s">
        <v>20</v>
      </c>
      <c r="I4" s="485" t="s">
        <v>21</v>
      </c>
      <c r="J4" s="485" t="s">
        <v>22</v>
      </c>
      <c r="K4" s="485" t="s">
        <v>89</v>
      </c>
      <c r="L4" s="485" t="s">
        <v>84</v>
      </c>
      <c r="M4" s="485" t="s">
        <v>90</v>
      </c>
      <c r="N4" s="485" t="s">
        <v>25</v>
      </c>
      <c r="O4" s="485" t="s">
        <v>26</v>
      </c>
      <c r="P4" s="485" t="s">
        <v>27</v>
      </c>
      <c r="Q4" s="485" t="s">
        <v>91</v>
      </c>
      <c r="R4" s="485" t="s">
        <v>92</v>
      </c>
      <c r="S4" s="485" t="s">
        <v>93</v>
      </c>
      <c r="T4" s="485" t="s">
        <v>39</v>
      </c>
      <c r="U4" s="485" t="s">
        <v>60</v>
      </c>
      <c r="V4" s="485" t="s">
        <v>94</v>
      </c>
      <c r="W4" s="485" t="s">
        <v>29</v>
      </c>
      <c r="X4" s="485" t="s">
        <v>95</v>
      </c>
      <c r="Y4" s="485" t="s">
        <v>30</v>
      </c>
      <c r="Z4" s="485" t="s">
        <v>31</v>
      </c>
      <c r="AA4" s="485" t="s">
        <v>66</v>
      </c>
      <c r="AB4" s="485" t="s">
        <v>96</v>
      </c>
      <c r="AC4" s="485" t="s">
        <v>14</v>
      </c>
      <c r="AD4" s="485" t="s">
        <v>97</v>
      </c>
      <c r="AE4" s="485" t="s">
        <v>32</v>
      </c>
      <c r="AF4" s="485" t="s">
        <v>98</v>
      </c>
      <c r="AG4" s="485" t="s">
        <v>40</v>
      </c>
      <c r="AH4" s="485" t="s">
        <v>16</v>
      </c>
      <c r="AI4" s="485" t="s">
        <v>99</v>
      </c>
      <c r="AJ4" s="485" t="s">
        <v>100</v>
      </c>
      <c r="AK4" s="485" t="s">
        <v>78</v>
      </c>
      <c r="AL4" s="485" t="s">
        <v>34</v>
      </c>
      <c r="AM4" s="485" t="s">
        <v>35</v>
      </c>
      <c r="AN4" s="485" t="s">
        <v>1</v>
      </c>
      <c r="AO4" s="486" t="s">
        <v>2</v>
      </c>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row>
    <row r="5" spans="1:256" hidden="1">
      <c r="A5" s="13"/>
      <c r="B5" s="487"/>
      <c r="C5" s="488"/>
      <c r="D5" s="489"/>
      <c r="E5" s="485"/>
      <c r="F5" s="485"/>
      <c r="G5" s="485"/>
      <c r="H5" s="485"/>
      <c r="I5" s="485"/>
      <c r="J5" s="485"/>
      <c r="K5" s="485"/>
      <c r="L5" s="485"/>
      <c r="M5" s="485"/>
      <c r="N5" s="485"/>
      <c r="O5" s="485"/>
      <c r="P5" s="485"/>
      <c r="Q5" s="485"/>
      <c r="R5" s="485"/>
      <c r="S5" s="485"/>
      <c r="T5" s="485"/>
      <c r="U5" s="485"/>
      <c r="V5" s="485"/>
      <c r="W5" s="485"/>
      <c r="X5" s="485"/>
      <c r="Y5" s="485"/>
      <c r="Z5" s="485"/>
      <c r="AA5" s="485"/>
      <c r="AB5" s="485"/>
      <c r="AC5" s="485"/>
      <c r="AD5" s="485"/>
      <c r="AE5" s="485"/>
      <c r="AF5" s="485"/>
      <c r="AG5" s="485"/>
      <c r="AH5" s="485"/>
      <c r="AI5" s="485"/>
      <c r="AJ5" s="485"/>
      <c r="AK5" s="485"/>
      <c r="AL5" s="485"/>
      <c r="AM5" s="485"/>
      <c r="AN5" s="485"/>
      <c r="AO5" s="486"/>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c r="CY5" s="13"/>
      <c r="CZ5" s="13"/>
      <c r="DA5" s="13"/>
      <c r="DB5" s="13"/>
      <c r="DC5" s="13"/>
      <c r="DD5" s="13"/>
      <c r="DE5" s="13"/>
      <c r="DF5" s="13"/>
      <c r="DG5" s="13"/>
      <c r="DH5" s="13"/>
      <c r="DI5" s="13"/>
      <c r="DJ5" s="13"/>
      <c r="DK5" s="13"/>
      <c r="DL5" s="13"/>
      <c r="DM5" s="13"/>
      <c r="DN5" s="13"/>
      <c r="DO5" s="13"/>
      <c r="DP5" s="13"/>
      <c r="DQ5" s="13"/>
      <c r="DR5" s="13"/>
      <c r="DS5" s="13"/>
      <c r="DT5" s="13"/>
      <c r="DU5" s="13"/>
      <c r="DV5" s="13"/>
      <c r="DW5" s="13"/>
      <c r="DX5" s="13"/>
      <c r="DY5" s="13"/>
      <c r="DZ5" s="13"/>
      <c r="EA5" s="13"/>
      <c r="EB5" s="13"/>
      <c r="EC5" s="13"/>
      <c r="ED5" s="13"/>
      <c r="EE5" s="13"/>
      <c r="EF5" s="13"/>
      <c r="EG5" s="13"/>
      <c r="EH5" s="13"/>
      <c r="EI5" s="13"/>
      <c r="EJ5" s="13"/>
      <c r="EK5" s="13"/>
      <c r="EL5" s="13"/>
      <c r="EM5" s="13"/>
      <c r="EN5" s="13"/>
      <c r="EO5" s="13"/>
      <c r="EP5" s="13"/>
      <c r="EQ5" s="13"/>
      <c r="ER5" s="13"/>
      <c r="ES5" s="13"/>
      <c r="ET5" s="13"/>
      <c r="EU5" s="13"/>
      <c r="EV5" s="13"/>
      <c r="EW5" s="13"/>
      <c r="EX5" s="13"/>
      <c r="EY5" s="13"/>
      <c r="EZ5" s="13"/>
      <c r="FA5" s="13"/>
      <c r="FB5" s="13"/>
      <c r="FC5" s="13"/>
      <c r="FD5" s="13"/>
      <c r="FE5" s="13"/>
      <c r="FF5" s="13"/>
      <c r="FG5" s="13"/>
      <c r="FH5" s="13"/>
      <c r="FI5" s="13"/>
      <c r="FJ5" s="13"/>
      <c r="FK5" s="13"/>
      <c r="FL5" s="13"/>
      <c r="FM5" s="13"/>
      <c r="FN5" s="13"/>
      <c r="FO5" s="13"/>
      <c r="FP5" s="13"/>
      <c r="FQ5" s="13"/>
      <c r="FR5" s="13"/>
      <c r="FS5" s="13"/>
      <c r="FT5" s="13"/>
      <c r="FU5" s="13"/>
      <c r="FV5" s="13"/>
      <c r="FW5" s="13"/>
      <c r="FX5" s="13"/>
      <c r="FY5" s="13"/>
      <c r="FZ5" s="13"/>
      <c r="GA5" s="13"/>
      <c r="GB5" s="13"/>
      <c r="GC5" s="13"/>
      <c r="GD5" s="13"/>
      <c r="GE5" s="13"/>
      <c r="GF5" s="13"/>
      <c r="GG5" s="13"/>
      <c r="GH5" s="13"/>
      <c r="GI5" s="13"/>
      <c r="GJ5" s="13"/>
      <c r="GK5" s="13"/>
      <c r="GL5" s="13"/>
      <c r="GM5" s="13"/>
      <c r="GN5" s="13"/>
      <c r="GO5" s="13"/>
      <c r="GP5" s="13"/>
      <c r="GQ5" s="13"/>
      <c r="GR5" s="13"/>
      <c r="GS5" s="13"/>
      <c r="GT5" s="13"/>
      <c r="GU5" s="13"/>
      <c r="GV5" s="13"/>
      <c r="GW5" s="13"/>
      <c r="GX5" s="13"/>
      <c r="GY5" s="13"/>
      <c r="GZ5" s="13"/>
      <c r="HA5" s="13"/>
      <c r="HB5" s="13"/>
      <c r="HC5" s="13"/>
      <c r="HD5" s="13"/>
      <c r="HE5" s="13"/>
      <c r="HF5" s="13"/>
      <c r="HG5" s="13"/>
      <c r="HH5" s="13"/>
      <c r="HI5" s="13"/>
      <c r="HJ5" s="13"/>
      <c r="HK5" s="13"/>
      <c r="HL5" s="13"/>
      <c r="HM5" s="13"/>
      <c r="HN5" s="13"/>
      <c r="HO5" s="13"/>
      <c r="HP5" s="13"/>
      <c r="HQ5" s="13"/>
      <c r="HR5" s="13"/>
      <c r="HS5" s="13"/>
      <c r="HT5" s="13"/>
      <c r="HU5" s="13"/>
      <c r="HV5" s="13"/>
      <c r="HW5" s="13"/>
      <c r="HX5" s="13"/>
      <c r="HY5" s="13"/>
      <c r="HZ5" s="13"/>
      <c r="IA5" s="13"/>
      <c r="IB5" s="13"/>
      <c r="IC5" s="13"/>
      <c r="ID5" s="13"/>
      <c r="IE5" s="13"/>
      <c r="IF5" s="13"/>
      <c r="IG5" s="13"/>
      <c r="IH5" s="13"/>
      <c r="II5" s="13"/>
      <c r="IJ5" s="13"/>
      <c r="IK5" s="13"/>
      <c r="IL5" s="13"/>
      <c r="IM5" s="13"/>
      <c r="IN5" s="13"/>
      <c r="IO5" s="13"/>
      <c r="IP5" s="13"/>
      <c r="IQ5" s="13"/>
      <c r="IR5" s="13"/>
    </row>
    <row r="6" spans="1:256" ht="18" customHeight="1">
      <c r="A6" s="11"/>
      <c r="B6" s="490" t="s">
        <v>36</v>
      </c>
      <c r="C6" s="491" t="s">
        <v>18</v>
      </c>
      <c r="D6" s="492"/>
      <c r="E6" s="493">
        <v>1.0709429618539312</v>
      </c>
      <c r="F6" s="493">
        <v>5.6200227059399871E-5</v>
      </c>
      <c r="G6" s="493">
        <v>0.13228906353945841</v>
      </c>
      <c r="H6" s="493">
        <v>5.2296096092240979E-3</v>
      </c>
      <c r="I6" s="493">
        <v>1.9817067126084893E-2</v>
      </c>
      <c r="J6" s="493">
        <v>2.1144513794442311E-3</v>
      </c>
      <c r="K6" s="493">
        <v>3.0804708062498667E-5</v>
      </c>
      <c r="L6" s="493">
        <v>3.8434199744887261E-3</v>
      </c>
      <c r="M6" s="493">
        <v>2.1694062498450102E-4</v>
      </c>
      <c r="N6" s="493">
        <v>2.809251659633751E-5</v>
      </c>
      <c r="O6" s="493">
        <v>9.8169594363497833E-5</v>
      </c>
      <c r="P6" s="493">
        <v>3.343898107578554E-5</v>
      </c>
      <c r="Q6" s="493">
        <v>5.0143752718588744E-5</v>
      </c>
      <c r="R6" s="493">
        <v>3.568861879123961E-5</v>
      </c>
      <c r="S6" s="493">
        <v>9.9124095004563578E-5</v>
      </c>
      <c r="T6" s="493">
        <v>6.7596883281969262E-5</v>
      </c>
      <c r="U6" s="493">
        <v>6.7678454665751959E-5</v>
      </c>
      <c r="V6" s="493">
        <v>6.7999006024054787E-5</v>
      </c>
      <c r="W6" s="493">
        <v>6.7165195121787107E-5</v>
      </c>
      <c r="X6" s="493">
        <v>5.1193393729497333E-3</v>
      </c>
      <c r="Y6" s="493">
        <v>6.9984630559001256E-4</v>
      </c>
      <c r="Z6" s="493">
        <v>4.0385669467671133E-5</v>
      </c>
      <c r="AA6" s="493">
        <v>8.7114140681144407E-5</v>
      </c>
      <c r="AB6" s="493">
        <v>4.8572848036456408E-5</v>
      </c>
      <c r="AC6" s="493">
        <v>1.5886517400625326E-4</v>
      </c>
      <c r="AD6" s="493">
        <v>6.1764938879251159E-5</v>
      </c>
      <c r="AE6" s="493">
        <v>2.1662171860576477E-5</v>
      </c>
      <c r="AF6" s="493">
        <v>1.3246679492534395E-4</v>
      </c>
      <c r="AG6" s="494">
        <v>8.8844732522918752E-5</v>
      </c>
      <c r="AH6" s="494">
        <v>8.6550461279157344E-5</v>
      </c>
      <c r="AI6" s="494">
        <v>2.1971729563238849E-3</v>
      </c>
      <c r="AJ6" s="494">
        <v>2.3456131524604153E-3</v>
      </c>
      <c r="AK6" s="494">
        <v>1.5551817486019566E-3</v>
      </c>
      <c r="AL6" s="494">
        <v>6.7594736241309323E-5</v>
      </c>
      <c r="AM6" s="494">
        <v>1.508464257971614E-2</v>
      </c>
      <c r="AN6" s="494">
        <v>1.1073871920164213E-3</v>
      </c>
      <c r="AO6" s="495">
        <v>9.6961557723489315E-6</v>
      </c>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row>
    <row r="7" spans="1:256" ht="18" customHeight="1">
      <c r="A7" s="11"/>
      <c r="B7" s="490" t="s">
        <v>42</v>
      </c>
      <c r="C7" s="491" t="s">
        <v>19</v>
      </c>
      <c r="D7" s="492"/>
      <c r="E7" s="493">
        <v>1.0854959158182748E-4</v>
      </c>
      <c r="F7" s="493">
        <v>1.0002341018059981</v>
      </c>
      <c r="G7" s="493">
        <v>1.5966612798579575E-4</v>
      </c>
      <c r="H7" s="493">
        <v>3.0383699702781419E-4</v>
      </c>
      <c r="I7" s="493">
        <v>1.7326812327071985E-4</v>
      </c>
      <c r="J7" s="493">
        <v>5.3399386103894118E-4</v>
      </c>
      <c r="K7" s="493">
        <v>3.5778269595713071E-2</v>
      </c>
      <c r="L7" s="493">
        <v>2.7170472716851529E-4</v>
      </c>
      <c r="M7" s="493">
        <v>4.5002982260195414E-3</v>
      </c>
      <c r="N7" s="493">
        <v>4.1935004420020353E-4</v>
      </c>
      <c r="O7" s="493">
        <v>1.4693771622210452E-3</v>
      </c>
      <c r="P7" s="493">
        <v>2.1735517717469467E-4</v>
      </c>
      <c r="Q7" s="493">
        <v>1.3369866145960196E-4</v>
      </c>
      <c r="R7" s="493">
        <v>1.0667377569109085E-4</v>
      </c>
      <c r="S7" s="493">
        <v>1.2508493136296787E-4</v>
      </c>
      <c r="T7" s="493">
        <v>2.6910621660443976E-4</v>
      </c>
      <c r="U7" s="493">
        <v>9.7420272360606845E-5</v>
      </c>
      <c r="V7" s="493">
        <v>1.3078875320878385E-4</v>
      </c>
      <c r="W7" s="493">
        <v>1.5463396144742346E-4</v>
      </c>
      <c r="X7" s="493">
        <v>1.8820030676890544E-4</v>
      </c>
      <c r="Y7" s="493">
        <v>4.5279371648838273E-4</v>
      </c>
      <c r="Z7" s="493">
        <v>1.846905812608525E-2</v>
      </c>
      <c r="AA7" s="493">
        <v>2.9651070860522581E-4</v>
      </c>
      <c r="AB7" s="493">
        <v>5.2333730162324734E-4</v>
      </c>
      <c r="AC7" s="493">
        <v>1.9847523668757399E-4</v>
      </c>
      <c r="AD7" s="493">
        <v>5.0611478109543832E-5</v>
      </c>
      <c r="AE7" s="493">
        <v>3.4333574510238846E-5</v>
      </c>
      <c r="AF7" s="493">
        <v>1.9771664315567709E-4</v>
      </c>
      <c r="AG7" s="494">
        <v>7.0637360008976089E-5</v>
      </c>
      <c r="AH7" s="494">
        <v>1.3546950818741916E-4</v>
      </c>
      <c r="AI7" s="494">
        <v>2.2685444349481812E-4</v>
      </c>
      <c r="AJ7" s="494">
        <v>1.218667236445919E-4</v>
      </c>
      <c r="AK7" s="494">
        <v>6.2485559840858089E-5</v>
      </c>
      <c r="AL7" s="494">
        <v>5.4735579677714904E-5</v>
      </c>
      <c r="AM7" s="494">
        <v>2.7646419622732348E-4</v>
      </c>
      <c r="AN7" s="494">
        <v>6.6133088290552737E-5</v>
      </c>
      <c r="AO7" s="495">
        <v>1.3658583763310499E-4</v>
      </c>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row>
    <row r="8" spans="1:256" ht="18" customHeight="1">
      <c r="A8" s="11"/>
      <c r="B8" s="490" t="s">
        <v>43</v>
      </c>
      <c r="C8" s="491" t="s">
        <v>37</v>
      </c>
      <c r="D8" s="492"/>
      <c r="E8" s="493">
        <v>4.1673950046369531E-3</v>
      </c>
      <c r="F8" s="493">
        <v>8.661881968636562E-6</v>
      </c>
      <c r="G8" s="493">
        <v>1.0123541890796219</v>
      </c>
      <c r="H8" s="493">
        <v>1.8937272161536226E-4</v>
      </c>
      <c r="I8" s="493">
        <v>1.007529536498885E-4</v>
      </c>
      <c r="J8" s="493">
        <v>4.8602014669760018E-4</v>
      </c>
      <c r="K8" s="493">
        <v>2.8131586956184833E-6</v>
      </c>
      <c r="L8" s="493">
        <v>1.9269777168371647E-5</v>
      </c>
      <c r="M8" s="493">
        <v>3.8819995038015229E-5</v>
      </c>
      <c r="N8" s="493">
        <v>4.5841811053691857E-6</v>
      </c>
      <c r="O8" s="493">
        <v>4.6438329497671708E-6</v>
      </c>
      <c r="P8" s="493">
        <v>2.9459378232308259E-6</v>
      </c>
      <c r="Q8" s="493">
        <v>4.1132593900673801E-6</v>
      </c>
      <c r="R8" s="493">
        <v>3.4918336655449029E-6</v>
      </c>
      <c r="S8" s="493">
        <v>3.5065071951863432E-6</v>
      </c>
      <c r="T8" s="493">
        <v>4.0933728212432747E-6</v>
      </c>
      <c r="U8" s="493">
        <v>3.3290073788428517E-6</v>
      </c>
      <c r="V8" s="493">
        <v>3.5856271856779955E-6</v>
      </c>
      <c r="W8" s="493">
        <v>2.7082274907145169E-6</v>
      </c>
      <c r="X8" s="493">
        <v>2.0161240114070076E-4</v>
      </c>
      <c r="Y8" s="493">
        <v>9.3776093275697832E-6</v>
      </c>
      <c r="Z8" s="493">
        <v>3.3570973142959315E-6</v>
      </c>
      <c r="AA8" s="493">
        <v>5.5603987816183E-6</v>
      </c>
      <c r="AB8" s="493">
        <v>5.5997130330802065E-6</v>
      </c>
      <c r="AC8" s="493">
        <v>1.7283328420106855E-5</v>
      </c>
      <c r="AD8" s="493">
        <v>5.2176838070976039E-6</v>
      </c>
      <c r="AE8" s="493">
        <v>3.805786029701805E-6</v>
      </c>
      <c r="AF8" s="493">
        <v>3.0350290473555561E-5</v>
      </c>
      <c r="AG8" s="494">
        <v>1.7146317644336752E-5</v>
      </c>
      <c r="AH8" s="494">
        <v>2.7691799768795077E-5</v>
      </c>
      <c r="AI8" s="494">
        <v>5.3202191796475145E-4</v>
      </c>
      <c r="AJ8" s="494">
        <v>6.4172690230403467E-4</v>
      </c>
      <c r="AK8" s="494">
        <v>1.1014478198985515E-4</v>
      </c>
      <c r="AL8" s="494">
        <v>9.747905629852782E-6</v>
      </c>
      <c r="AM8" s="494">
        <v>7.601730637839004E-3</v>
      </c>
      <c r="AN8" s="494">
        <v>1.7884932468652938E-5</v>
      </c>
      <c r="AO8" s="495">
        <v>2.1858555986766157E-4</v>
      </c>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row>
    <row r="9" spans="1:256" ht="18" customHeight="1">
      <c r="A9" s="11"/>
      <c r="B9" s="490" t="s">
        <v>44</v>
      </c>
      <c r="C9" s="491" t="s">
        <v>20</v>
      </c>
      <c r="D9" s="492"/>
      <c r="E9" s="493">
        <v>1.136445013732917E-3</v>
      </c>
      <c r="F9" s="493">
        <v>7.3710474627648379E-4</v>
      </c>
      <c r="G9" s="493">
        <v>3.7471230708995955E-4</v>
      </c>
      <c r="H9" s="493">
        <v>1.0348788532874809</v>
      </c>
      <c r="I9" s="493">
        <v>1.47271452526898E-3</v>
      </c>
      <c r="J9" s="493">
        <v>1.9955400494273845E-4</v>
      </c>
      <c r="K9" s="493">
        <v>7.6189489822007524E-5</v>
      </c>
      <c r="L9" s="493">
        <v>7.3031691346228504E-4</v>
      </c>
      <c r="M9" s="493">
        <v>4.350466349178638E-4</v>
      </c>
      <c r="N9" s="493">
        <v>1.804993169507687E-4</v>
      </c>
      <c r="O9" s="493">
        <v>3.0805920632004819E-4</v>
      </c>
      <c r="P9" s="493">
        <v>2.2338752047566983E-4</v>
      </c>
      <c r="Q9" s="493">
        <v>2.7890440213961806E-4</v>
      </c>
      <c r="R9" s="493">
        <v>1.8181628739515366E-4</v>
      </c>
      <c r="S9" s="493">
        <v>2.9324443198581898E-4</v>
      </c>
      <c r="T9" s="493">
        <v>6.2937181300343529E-4</v>
      </c>
      <c r="U9" s="493">
        <v>3.6143890718174011E-4</v>
      </c>
      <c r="V9" s="493">
        <v>3.46525904117976E-4</v>
      </c>
      <c r="W9" s="493">
        <v>2.6189623343438414E-4</v>
      </c>
      <c r="X9" s="493">
        <v>1.3010038509235124E-3</v>
      </c>
      <c r="Y9" s="493">
        <v>5.1024776787070996E-4</v>
      </c>
      <c r="Z9" s="493">
        <v>7.908258935970977E-5</v>
      </c>
      <c r="AA9" s="493">
        <v>2.1908227492816872E-4</v>
      </c>
      <c r="AB9" s="493">
        <v>3.5046610698406458E-4</v>
      </c>
      <c r="AC9" s="493">
        <v>6.9651958653814796E-4</v>
      </c>
      <c r="AD9" s="493">
        <v>2.922501516581682E-4</v>
      </c>
      <c r="AE9" s="493">
        <v>3.7357050420571874E-5</v>
      </c>
      <c r="AF9" s="493">
        <v>3.0689222949112545E-4</v>
      </c>
      <c r="AG9" s="494">
        <v>1.7841901134602313E-4</v>
      </c>
      <c r="AH9" s="494">
        <v>6.0769563195367071E-4</v>
      </c>
      <c r="AI9" s="494">
        <v>1.1146642028211519E-4</v>
      </c>
      <c r="AJ9" s="494">
        <v>5.8626068597643604E-4</v>
      </c>
      <c r="AK9" s="494">
        <v>3.8957725782367649E-3</v>
      </c>
      <c r="AL9" s="494">
        <v>3.5575806121772779E-4</v>
      </c>
      <c r="AM9" s="494">
        <v>6.3829851292090652E-4</v>
      </c>
      <c r="AN9" s="494">
        <v>3.057962609177589E-3</v>
      </c>
      <c r="AO9" s="495">
        <v>4.2020114178735024E-5</v>
      </c>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row>
    <row r="10" spans="1:256" ht="18" customHeight="1">
      <c r="A10" s="11"/>
      <c r="B10" s="490" t="s">
        <v>45</v>
      </c>
      <c r="C10" s="491" t="s">
        <v>21</v>
      </c>
      <c r="D10" s="492"/>
      <c r="E10" s="493">
        <v>3.4047907810942977E-3</v>
      </c>
      <c r="F10" s="493">
        <v>5.7216358161611247E-4</v>
      </c>
      <c r="G10" s="493">
        <v>2.1132761852030385E-3</v>
      </c>
      <c r="H10" s="493">
        <v>8.0667852916526577E-4</v>
      </c>
      <c r="I10" s="493">
        <v>1.0201558568151434</v>
      </c>
      <c r="J10" s="493">
        <v>1.9853002322431823E-3</v>
      </c>
      <c r="K10" s="493">
        <v>1.2743580125785636E-4</v>
      </c>
      <c r="L10" s="493">
        <v>8.8610198217991588E-4</v>
      </c>
      <c r="M10" s="493">
        <v>9.9212637667466202E-4</v>
      </c>
      <c r="N10" s="493">
        <v>2.513044414952678E-4</v>
      </c>
      <c r="O10" s="493">
        <v>6.4801459630570103E-4</v>
      </c>
      <c r="P10" s="493">
        <v>4.9916631042397125E-4</v>
      </c>
      <c r="Q10" s="493">
        <v>3.745768040458529E-4</v>
      </c>
      <c r="R10" s="493">
        <v>2.5147831961703587E-4</v>
      </c>
      <c r="S10" s="493">
        <v>1.0798078736915055E-3</v>
      </c>
      <c r="T10" s="493">
        <v>9.8952305091188752E-4</v>
      </c>
      <c r="U10" s="493">
        <v>7.5713534087239946E-4</v>
      </c>
      <c r="V10" s="493">
        <v>8.2259546478018523E-4</v>
      </c>
      <c r="W10" s="493">
        <v>2.9806974964320237E-4</v>
      </c>
      <c r="X10" s="493">
        <v>7.3998941838694611E-3</v>
      </c>
      <c r="Y10" s="493">
        <v>4.9252915694442262E-3</v>
      </c>
      <c r="Z10" s="493">
        <v>4.5536134677427259E-4</v>
      </c>
      <c r="AA10" s="493">
        <v>5.262953304772947E-4</v>
      </c>
      <c r="AB10" s="493">
        <v>5.7726944952533833E-4</v>
      </c>
      <c r="AC10" s="493">
        <v>9.9600046046565208E-4</v>
      </c>
      <c r="AD10" s="493">
        <v>7.3229459422193346E-4</v>
      </c>
      <c r="AE10" s="493">
        <v>1.6151607636970099E-4</v>
      </c>
      <c r="AF10" s="493">
        <v>1.4776260211075676E-3</v>
      </c>
      <c r="AG10" s="494">
        <v>8.7604425593659286E-4</v>
      </c>
      <c r="AH10" s="494">
        <v>4.453938837413752E-4</v>
      </c>
      <c r="AI10" s="494">
        <v>9.6482618394091405E-4</v>
      </c>
      <c r="AJ10" s="494">
        <v>9.2066031803203952E-4</v>
      </c>
      <c r="AK10" s="494">
        <v>2.2430210526403062E-3</v>
      </c>
      <c r="AL10" s="494">
        <v>5.1535427283719889E-4</v>
      </c>
      <c r="AM10" s="494">
        <v>8.3882609757278089E-4</v>
      </c>
      <c r="AN10" s="494">
        <v>4.1027258204320766E-2</v>
      </c>
      <c r="AO10" s="495">
        <v>-3.1847582695573098E-3</v>
      </c>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row>
    <row r="11" spans="1:256" ht="18" customHeight="1">
      <c r="A11" s="11"/>
      <c r="B11" s="490" t="s">
        <v>46</v>
      </c>
      <c r="C11" s="491" t="s">
        <v>22</v>
      </c>
      <c r="D11" s="492"/>
      <c r="E11" s="493">
        <v>3.7432638888949891E-4</v>
      </c>
      <c r="F11" s="493">
        <v>7.3613384570218784E-5</v>
      </c>
      <c r="G11" s="493">
        <v>9.4576171601985169E-5</v>
      </c>
      <c r="H11" s="493">
        <v>6.3324166652470998E-4</v>
      </c>
      <c r="I11" s="493">
        <v>1.476195049652289E-4</v>
      </c>
      <c r="J11" s="493">
        <v>1.0007418224985944</v>
      </c>
      <c r="K11" s="493">
        <v>3.6074441842611408E-5</v>
      </c>
      <c r="L11" s="493">
        <v>9.1026760927246145E-4</v>
      </c>
      <c r="M11" s="493">
        <v>1.4251816979876308E-4</v>
      </c>
      <c r="N11" s="493">
        <v>1.1896782559465565E-5</v>
      </c>
      <c r="O11" s="493">
        <v>7.9117878163597553E-5</v>
      </c>
      <c r="P11" s="493">
        <v>3.3651146671167128E-5</v>
      </c>
      <c r="Q11" s="493">
        <v>4.4913017053493209E-5</v>
      </c>
      <c r="R11" s="493">
        <v>2.2269279245467373E-5</v>
      </c>
      <c r="S11" s="493">
        <v>7.5854817638874476E-5</v>
      </c>
      <c r="T11" s="493">
        <v>7.5002898913644405E-5</v>
      </c>
      <c r="U11" s="493">
        <v>6.1240377756990798E-5</v>
      </c>
      <c r="V11" s="493">
        <v>5.5834509596144905E-5</v>
      </c>
      <c r="W11" s="493">
        <v>7.2531725598958753E-5</v>
      </c>
      <c r="X11" s="493">
        <v>1.7243168839945744E-4</v>
      </c>
      <c r="Y11" s="493">
        <v>2.9664769963171142E-5</v>
      </c>
      <c r="Z11" s="493">
        <v>5.5726582839811746E-6</v>
      </c>
      <c r="AA11" s="493">
        <v>4.4667330629862509E-5</v>
      </c>
      <c r="AB11" s="493">
        <v>6.4883672710489563E-5</v>
      </c>
      <c r="AC11" s="493">
        <v>4.7186030302541829E-6</v>
      </c>
      <c r="AD11" s="493">
        <v>4.5352223001051602E-6</v>
      </c>
      <c r="AE11" s="493">
        <v>1.3383443250352896E-6</v>
      </c>
      <c r="AF11" s="493">
        <v>8.4420030811121136E-6</v>
      </c>
      <c r="AG11" s="494">
        <v>6.6889342427289523E-6</v>
      </c>
      <c r="AH11" s="494">
        <v>1.0079414631012649E-5</v>
      </c>
      <c r="AI11" s="494">
        <v>2.7718539941739568E-5</v>
      </c>
      <c r="AJ11" s="494">
        <v>4.9707649719697581E-4</v>
      </c>
      <c r="AK11" s="494">
        <v>1.9604678768192386E-5</v>
      </c>
      <c r="AL11" s="494">
        <v>2.4145665065700333E-5</v>
      </c>
      <c r="AM11" s="494">
        <v>3.7114449031942018E-5</v>
      </c>
      <c r="AN11" s="494">
        <v>6.4404567733632677E-5</v>
      </c>
      <c r="AO11" s="495">
        <v>3.5295037418658788E-5</v>
      </c>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row>
    <row r="12" spans="1:256" ht="18" customHeight="1">
      <c r="A12" s="11"/>
      <c r="B12" s="490" t="s">
        <v>47</v>
      </c>
      <c r="C12" s="491" t="s">
        <v>23</v>
      </c>
      <c r="D12" s="492"/>
      <c r="E12" s="493">
        <v>5.660004654748132E-4</v>
      </c>
      <c r="F12" s="493">
        <v>1.4711216687337755E-3</v>
      </c>
      <c r="G12" s="493">
        <v>3.1088070483472821E-4</v>
      </c>
      <c r="H12" s="493">
        <v>3.5375007880878221E-4</v>
      </c>
      <c r="I12" s="493">
        <v>1.8889679453110023E-4</v>
      </c>
      <c r="J12" s="493">
        <v>2.4297446790127008E-4</v>
      </c>
      <c r="K12" s="493">
        <v>1.0040631704819474</v>
      </c>
      <c r="L12" s="493">
        <v>1.341535565631123E-4</v>
      </c>
      <c r="M12" s="493">
        <v>6.927584747315848E-4</v>
      </c>
      <c r="N12" s="493">
        <v>3.0858102274777924E-4</v>
      </c>
      <c r="O12" s="493">
        <v>1.4125116133389612E-4</v>
      </c>
      <c r="P12" s="493">
        <v>1.6646652345447244E-4</v>
      </c>
      <c r="Q12" s="493">
        <v>9.9388050435302139E-5</v>
      </c>
      <c r="R12" s="493">
        <v>9.7765987217023783E-5</v>
      </c>
      <c r="S12" s="493">
        <v>1.2485105923320917E-4</v>
      </c>
      <c r="T12" s="493">
        <v>1.1641021776787417E-4</v>
      </c>
      <c r="U12" s="493">
        <v>8.9186122994846183E-5</v>
      </c>
      <c r="V12" s="493">
        <v>8.0950774195542055E-5</v>
      </c>
      <c r="W12" s="493">
        <v>1.4110083545942307E-4</v>
      </c>
      <c r="X12" s="493">
        <v>2.8265085267678309E-4</v>
      </c>
      <c r="Y12" s="493">
        <v>4.0772457231504246E-4</v>
      </c>
      <c r="Z12" s="493">
        <v>1.7745789470000185E-3</v>
      </c>
      <c r="AA12" s="493">
        <v>4.1411692087382768E-4</v>
      </c>
      <c r="AB12" s="493">
        <v>5.3480488831785325E-4</v>
      </c>
      <c r="AC12" s="493">
        <v>2.199041041426471E-4</v>
      </c>
      <c r="AD12" s="493">
        <v>9.4005843782251567E-5</v>
      </c>
      <c r="AE12" s="493">
        <v>3.1383013292808952E-5</v>
      </c>
      <c r="AF12" s="493">
        <v>2.6849188507758704E-3</v>
      </c>
      <c r="AG12" s="494">
        <v>8.6738980054112432E-5</v>
      </c>
      <c r="AH12" s="494">
        <v>4.8353775636234881E-4</v>
      </c>
      <c r="AI12" s="494">
        <v>1.87551385458492E-4</v>
      </c>
      <c r="AJ12" s="494">
        <v>1.3242071009517194E-4</v>
      </c>
      <c r="AK12" s="494">
        <v>2.0101770493615101E-4</v>
      </c>
      <c r="AL12" s="494">
        <v>1.1527036748940834E-4</v>
      </c>
      <c r="AM12" s="494">
        <v>2.7535714539091166E-4</v>
      </c>
      <c r="AN12" s="494">
        <v>1.3922714894908472E-4</v>
      </c>
      <c r="AO12" s="495">
        <v>9.6876325515819349E-4</v>
      </c>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row>
    <row r="13" spans="1:256" ht="18" customHeight="1">
      <c r="A13" s="11"/>
      <c r="B13" s="490" t="s">
        <v>48</v>
      </c>
      <c r="C13" s="491" t="s">
        <v>84</v>
      </c>
      <c r="D13" s="492"/>
      <c r="E13" s="493">
        <v>3.4782917351833891E-3</v>
      </c>
      <c r="F13" s="493">
        <v>1.5165578864119521E-3</v>
      </c>
      <c r="G13" s="493">
        <v>6.1328668872400538E-3</v>
      </c>
      <c r="H13" s="493">
        <v>3.3724581763084718E-3</v>
      </c>
      <c r="I13" s="493">
        <v>9.3913821376840102E-3</v>
      </c>
      <c r="J13" s="493">
        <v>7.8667002524125743E-3</v>
      </c>
      <c r="K13" s="493">
        <v>3.0451853527939561E-4</v>
      </c>
      <c r="L13" s="493">
        <v>1.065525485499097</v>
      </c>
      <c r="M13" s="493">
        <v>1.495209638739435E-3</v>
      </c>
      <c r="N13" s="493">
        <v>4.1801857040003453E-4</v>
      </c>
      <c r="O13" s="493">
        <v>4.0770446329188807E-3</v>
      </c>
      <c r="P13" s="493">
        <v>1.3961978970595465E-3</v>
      </c>
      <c r="Q13" s="493">
        <v>6.1709288420522309E-3</v>
      </c>
      <c r="R13" s="493">
        <v>3.2892223084389567E-3</v>
      </c>
      <c r="S13" s="493">
        <v>1.513060619522877E-2</v>
      </c>
      <c r="T13" s="493">
        <v>5.6771871072005117E-3</v>
      </c>
      <c r="U13" s="493">
        <v>9.3306685041582987E-3</v>
      </c>
      <c r="V13" s="493">
        <v>8.2067865222585409E-3</v>
      </c>
      <c r="W13" s="493">
        <v>1.3046796885932875E-2</v>
      </c>
      <c r="X13" s="493">
        <v>1.596916254404256E-2</v>
      </c>
      <c r="Y13" s="493">
        <v>3.8011711249671424E-3</v>
      </c>
      <c r="Z13" s="493">
        <v>3.8332629265077945E-4</v>
      </c>
      <c r="AA13" s="493">
        <v>9.7927463612498978E-3</v>
      </c>
      <c r="AB13" s="493">
        <v>4.1062052109296669E-3</v>
      </c>
      <c r="AC13" s="493">
        <v>2.0308232918497967E-3</v>
      </c>
      <c r="AD13" s="493">
        <v>1.2855596282520501E-3</v>
      </c>
      <c r="AE13" s="493">
        <v>3.4938865613056254E-4</v>
      </c>
      <c r="AF13" s="493">
        <v>1.6329160541965332E-3</v>
      </c>
      <c r="AG13" s="494">
        <v>1.238474927316947E-3</v>
      </c>
      <c r="AH13" s="494">
        <v>1.1852680017805698E-3</v>
      </c>
      <c r="AI13" s="494">
        <v>1.2212659165169433E-3</v>
      </c>
      <c r="AJ13" s="494">
        <v>9.5901884124942902E-4</v>
      </c>
      <c r="AK13" s="494">
        <v>2.8033408924040947E-3</v>
      </c>
      <c r="AL13" s="494">
        <v>3.7011022038367582E-3</v>
      </c>
      <c r="AM13" s="494">
        <v>1.266186847624075E-3</v>
      </c>
      <c r="AN13" s="494">
        <v>1.377804132299517E-2</v>
      </c>
      <c r="AO13" s="495">
        <v>6.2929077751971594E-4</v>
      </c>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row>
    <row r="14" spans="1:256" ht="18" customHeight="1">
      <c r="A14" s="11"/>
      <c r="B14" s="490" t="s">
        <v>49</v>
      </c>
      <c r="C14" s="491" t="s">
        <v>24</v>
      </c>
      <c r="D14" s="492"/>
      <c r="E14" s="493">
        <v>5.9783768737038429E-4</v>
      </c>
      <c r="F14" s="493">
        <v>8.4725524193988779E-5</v>
      </c>
      <c r="G14" s="493">
        <v>3.7395569212726889E-4</v>
      </c>
      <c r="H14" s="493">
        <v>1.9888350651018258E-4</v>
      </c>
      <c r="I14" s="493">
        <v>1.2543118722734804E-3</v>
      </c>
      <c r="J14" s="493">
        <v>2.1614667451927715E-3</v>
      </c>
      <c r="K14" s="493">
        <v>5.657229146054651E-4</v>
      </c>
      <c r="L14" s="493">
        <v>7.8238057146131365E-4</v>
      </c>
      <c r="M14" s="493">
        <v>1.0160396087738452</v>
      </c>
      <c r="N14" s="493">
        <v>1.0173920522522507E-3</v>
      </c>
      <c r="O14" s="493">
        <v>2.4318122568675509E-3</v>
      </c>
      <c r="P14" s="493">
        <v>7.5302148373302248E-4</v>
      </c>
      <c r="Q14" s="493">
        <v>1.354088397605992E-3</v>
      </c>
      <c r="R14" s="493">
        <v>1.0582054983213985E-3</v>
      </c>
      <c r="S14" s="493">
        <v>1.9126729668769694E-3</v>
      </c>
      <c r="T14" s="493">
        <v>9.3245960065770801E-3</v>
      </c>
      <c r="U14" s="493">
        <v>1.9680192904760591E-3</v>
      </c>
      <c r="V14" s="493">
        <v>3.8525339324464421E-3</v>
      </c>
      <c r="W14" s="493">
        <v>5.3453625457760645E-4</v>
      </c>
      <c r="X14" s="493">
        <v>1.3802722404966121E-3</v>
      </c>
      <c r="Y14" s="493">
        <v>9.4810205035859366E-3</v>
      </c>
      <c r="Z14" s="493">
        <v>1.4745662527644335E-4</v>
      </c>
      <c r="AA14" s="493">
        <v>1.0884744310248661E-3</v>
      </c>
      <c r="AB14" s="493">
        <v>1.7403390606250381E-4</v>
      </c>
      <c r="AC14" s="493">
        <v>1.1023180670615042E-4</v>
      </c>
      <c r="AD14" s="493">
        <v>6.5407279393925509E-5</v>
      </c>
      <c r="AE14" s="493">
        <v>1.1411591057831035E-4</v>
      </c>
      <c r="AF14" s="493">
        <v>1.2589503009203954E-4</v>
      </c>
      <c r="AG14" s="494">
        <v>7.9299035680305052E-5</v>
      </c>
      <c r="AH14" s="494">
        <v>1.6781544244130997E-4</v>
      </c>
      <c r="AI14" s="494">
        <v>5.2062606100405776E-4</v>
      </c>
      <c r="AJ14" s="494">
        <v>2.432795991901591E-4</v>
      </c>
      <c r="AK14" s="494">
        <v>1.6582759820182915E-4</v>
      </c>
      <c r="AL14" s="494">
        <v>2.4783126570711056E-4</v>
      </c>
      <c r="AM14" s="494">
        <v>3.2702322458990349E-4</v>
      </c>
      <c r="AN14" s="494">
        <v>1.1459980369062459E-3</v>
      </c>
      <c r="AO14" s="495">
        <v>9.862131310261783E-4</v>
      </c>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row>
    <row r="15" spans="1:256" ht="18" customHeight="1">
      <c r="A15" s="11"/>
      <c r="B15" s="490" t="s">
        <v>50</v>
      </c>
      <c r="C15" s="491" t="s">
        <v>25</v>
      </c>
      <c r="D15" s="492"/>
      <c r="E15" s="493">
        <v>1.0777981535811174E-4</v>
      </c>
      <c r="F15" s="493">
        <v>5.9521240511392496E-4</v>
      </c>
      <c r="G15" s="493">
        <v>1.164116192444963E-4</v>
      </c>
      <c r="H15" s="493">
        <v>9.9758232694840545E-5</v>
      </c>
      <c r="I15" s="493">
        <v>4.7661293919772016E-3</v>
      </c>
      <c r="J15" s="493">
        <v>1.8178234308628214E-4</v>
      </c>
      <c r="K15" s="493">
        <v>6.1020517447509627E-5</v>
      </c>
      <c r="L15" s="493">
        <v>5.941056617395844E-4</v>
      </c>
      <c r="M15" s="493">
        <v>2.1465843551072487E-3</v>
      </c>
      <c r="N15" s="493">
        <v>1.0989466815577842</v>
      </c>
      <c r="O15" s="493">
        <v>4.7152348337627179E-4</v>
      </c>
      <c r="P15" s="493">
        <v>3.909181861600098E-2</v>
      </c>
      <c r="Q15" s="493">
        <v>1.8571354106697496E-2</v>
      </c>
      <c r="R15" s="493">
        <v>2.0009738481314394E-2</v>
      </c>
      <c r="S15" s="493">
        <v>4.5747197943483992E-3</v>
      </c>
      <c r="T15" s="493">
        <v>2.1788721885071167E-3</v>
      </c>
      <c r="U15" s="493">
        <v>7.8313145570308908E-3</v>
      </c>
      <c r="V15" s="493">
        <v>1.7967534880012357E-3</v>
      </c>
      <c r="W15" s="493">
        <v>1.2473126232011432E-2</v>
      </c>
      <c r="X15" s="493">
        <v>1.3453998445760434E-3</v>
      </c>
      <c r="Y15" s="493">
        <v>5.4171512805955774E-3</v>
      </c>
      <c r="Z15" s="493">
        <v>1.0801564480608941E-4</v>
      </c>
      <c r="AA15" s="493">
        <v>2.0646410373968588E-4</v>
      </c>
      <c r="AB15" s="493">
        <v>6.7819710195917899E-5</v>
      </c>
      <c r="AC15" s="493">
        <v>9.2809788038692256E-5</v>
      </c>
      <c r="AD15" s="493">
        <v>5.8880328816863364E-5</v>
      </c>
      <c r="AE15" s="493">
        <v>6.4943657106446666E-5</v>
      </c>
      <c r="AF15" s="493">
        <v>3.2747003372418973E-4</v>
      </c>
      <c r="AG15" s="494">
        <v>7.1516414735673265E-5</v>
      </c>
      <c r="AH15" s="494">
        <v>1.7374400683556012E-4</v>
      </c>
      <c r="AI15" s="494">
        <v>9.1120370098748003E-5</v>
      </c>
      <c r="AJ15" s="494">
        <v>4.9164725794300053E-5</v>
      </c>
      <c r="AK15" s="494">
        <v>9.9476977140249784E-5</v>
      </c>
      <c r="AL15" s="494">
        <v>3.1623315091436804E-4</v>
      </c>
      <c r="AM15" s="494">
        <v>7.8749076005971998E-5</v>
      </c>
      <c r="AN15" s="494">
        <v>3.083487486482924E-4</v>
      </c>
      <c r="AO15" s="495">
        <v>1.2061122134217849E-3</v>
      </c>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row>
    <row r="16" spans="1:256" ht="18" customHeight="1">
      <c r="A16" s="11"/>
      <c r="B16" s="490" t="s">
        <v>51</v>
      </c>
      <c r="C16" s="491" t="s">
        <v>26</v>
      </c>
      <c r="D16" s="492"/>
      <c r="E16" s="493">
        <v>9.4202159426366474E-6</v>
      </c>
      <c r="F16" s="493">
        <v>2.5747080200836362E-5</v>
      </c>
      <c r="G16" s="493">
        <v>6.8125681962035673E-5</v>
      </c>
      <c r="H16" s="493">
        <v>7.6122646913322096E-6</v>
      </c>
      <c r="I16" s="493">
        <v>2.5634763597028623E-4</v>
      </c>
      <c r="J16" s="493">
        <v>2.9181778103776006E-4</v>
      </c>
      <c r="K16" s="493">
        <v>6.2550351924919686E-6</v>
      </c>
      <c r="L16" s="493">
        <v>1.2095531069037514E-4</v>
      </c>
      <c r="M16" s="493">
        <v>2.8148245728800293E-4</v>
      </c>
      <c r="N16" s="493">
        <v>3.1013925593578436E-5</v>
      </c>
      <c r="O16" s="493">
        <v>1.0205437539371391</v>
      </c>
      <c r="P16" s="493">
        <v>2.3561945236532738E-3</v>
      </c>
      <c r="Q16" s="493">
        <v>2.0089660051124968E-3</v>
      </c>
      <c r="R16" s="493">
        <v>8.953922261911143E-4</v>
      </c>
      <c r="S16" s="493">
        <v>2.5844008228209938E-3</v>
      </c>
      <c r="T16" s="493">
        <v>2.6871109705558236E-3</v>
      </c>
      <c r="U16" s="493">
        <v>2.5116340134688901E-3</v>
      </c>
      <c r="V16" s="493">
        <v>1.6126766052409528E-3</v>
      </c>
      <c r="W16" s="493">
        <v>1.8153996088585032E-3</v>
      </c>
      <c r="X16" s="493">
        <v>6.6608285133744761E-4</v>
      </c>
      <c r="Y16" s="493">
        <v>4.2989121625145371E-4</v>
      </c>
      <c r="Z16" s="493">
        <v>2.3950600938932774E-5</v>
      </c>
      <c r="AA16" s="493">
        <v>2.9725048104274698E-5</v>
      </c>
      <c r="AB16" s="493">
        <v>9.1979269584255538E-6</v>
      </c>
      <c r="AC16" s="493">
        <v>1.0433357863479366E-5</v>
      </c>
      <c r="AD16" s="493">
        <v>1.0023235357350879E-5</v>
      </c>
      <c r="AE16" s="493">
        <v>6.0070837592708656E-6</v>
      </c>
      <c r="AF16" s="493">
        <v>1.6897787490585529E-5</v>
      </c>
      <c r="AG16" s="494">
        <v>1.1942123661835775E-5</v>
      </c>
      <c r="AH16" s="494">
        <v>2.9090460204228276E-5</v>
      </c>
      <c r="AI16" s="494">
        <v>1.5776526142306934E-5</v>
      </c>
      <c r="AJ16" s="494">
        <v>5.3676015113542734E-5</v>
      </c>
      <c r="AK16" s="494">
        <v>2.6861032958627563E-5</v>
      </c>
      <c r="AL16" s="494">
        <v>5.5129814609150012E-5</v>
      </c>
      <c r="AM16" s="494">
        <v>2.2736969365438763E-5</v>
      </c>
      <c r="AN16" s="494">
        <v>9.9928915808622686E-5</v>
      </c>
      <c r="AO16" s="495">
        <v>1.7974583868753455E-4</v>
      </c>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row>
    <row r="17" spans="1:252" ht="18" customHeight="1">
      <c r="A17" s="11"/>
      <c r="B17" s="490" t="s">
        <v>52</v>
      </c>
      <c r="C17" s="491" t="s">
        <v>27</v>
      </c>
      <c r="D17" s="492"/>
      <c r="E17" s="493">
        <v>6.8550598451064943E-4</v>
      </c>
      <c r="F17" s="493">
        <v>7.1542284943618894E-3</v>
      </c>
      <c r="G17" s="493">
        <v>1.9062478944854215E-3</v>
      </c>
      <c r="H17" s="493">
        <v>5.1124601826766064E-4</v>
      </c>
      <c r="I17" s="493">
        <v>7.662164234857236E-3</v>
      </c>
      <c r="J17" s="493">
        <v>3.2998521624777889E-3</v>
      </c>
      <c r="K17" s="493">
        <v>6.4318557663721476E-4</v>
      </c>
      <c r="L17" s="493">
        <v>2.0083877852782529E-3</v>
      </c>
      <c r="M17" s="493">
        <v>2.8899497008046458E-3</v>
      </c>
      <c r="N17" s="493">
        <v>1.2398681128064427E-3</v>
      </c>
      <c r="O17" s="493">
        <v>9.3739715959130726E-4</v>
      </c>
      <c r="P17" s="493">
        <v>1.0189442705658023</v>
      </c>
      <c r="Q17" s="493">
        <v>9.3050867865181273E-3</v>
      </c>
      <c r="R17" s="493">
        <v>8.8303082761767345E-3</v>
      </c>
      <c r="S17" s="493">
        <v>8.4395291394546157E-3</v>
      </c>
      <c r="T17" s="493">
        <v>7.8441629467453575E-3</v>
      </c>
      <c r="U17" s="493">
        <v>7.129676897578709E-3</v>
      </c>
      <c r="V17" s="493">
        <v>8.0172732371037655E-3</v>
      </c>
      <c r="W17" s="493">
        <v>3.9954017122501139E-3</v>
      </c>
      <c r="X17" s="493">
        <v>3.9935148909055213E-3</v>
      </c>
      <c r="Y17" s="493">
        <v>2.4605020625576287E-2</v>
      </c>
      <c r="Z17" s="493">
        <v>5.9203100364965688E-4</v>
      </c>
      <c r="AA17" s="493">
        <v>9.7187389209660313E-4</v>
      </c>
      <c r="AB17" s="493">
        <v>2.5301262266539082E-4</v>
      </c>
      <c r="AC17" s="493">
        <v>9.2642133773259913E-4</v>
      </c>
      <c r="AD17" s="493">
        <v>2.0440916040939628E-4</v>
      </c>
      <c r="AE17" s="493">
        <v>3.5112785235087241E-4</v>
      </c>
      <c r="AF17" s="493">
        <v>9.8732211385269843E-4</v>
      </c>
      <c r="AG17" s="494">
        <v>3.37879751643261E-4</v>
      </c>
      <c r="AH17" s="494">
        <v>1.7163308678492435E-3</v>
      </c>
      <c r="AI17" s="494">
        <v>3.7702528737834596E-4</v>
      </c>
      <c r="AJ17" s="494">
        <v>2.7776054558860332E-4</v>
      </c>
      <c r="AK17" s="494">
        <v>9.0296964093449829E-4</v>
      </c>
      <c r="AL17" s="494">
        <v>5.2877828520287535E-4</v>
      </c>
      <c r="AM17" s="494">
        <v>8.9976126456001149E-4</v>
      </c>
      <c r="AN17" s="494">
        <v>8.5719476985004778E-4</v>
      </c>
      <c r="AO17" s="495">
        <v>2.2739395500429196E-3</v>
      </c>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c r="CE17" s="11"/>
      <c r="CF17" s="11"/>
      <c r="CG17" s="11"/>
      <c r="CH17" s="11"/>
      <c r="CI17" s="11"/>
      <c r="CJ17" s="11"/>
      <c r="CK17" s="11"/>
      <c r="CL17" s="11"/>
      <c r="CM17" s="11"/>
      <c r="CN17" s="11"/>
      <c r="CO17" s="11"/>
      <c r="CP17" s="11"/>
      <c r="CQ17" s="11"/>
      <c r="CR17" s="11"/>
      <c r="CS17" s="11"/>
      <c r="CT17" s="11"/>
      <c r="CU17" s="11"/>
      <c r="CV17" s="11"/>
      <c r="CW17" s="11"/>
      <c r="CX17" s="11"/>
      <c r="CY17" s="11"/>
      <c r="CZ17" s="11"/>
      <c r="DA17" s="11"/>
      <c r="DB17" s="11"/>
      <c r="DC17" s="11"/>
      <c r="DD17" s="11"/>
      <c r="DE17" s="11"/>
      <c r="DF17" s="11"/>
      <c r="DG17" s="11"/>
      <c r="DH17" s="11"/>
      <c r="DI17" s="11"/>
      <c r="DJ17" s="11"/>
      <c r="DK17" s="11"/>
      <c r="DL17" s="11"/>
      <c r="DM17" s="11"/>
      <c r="DN17" s="11"/>
      <c r="DO17" s="11"/>
      <c r="DP17" s="11"/>
      <c r="DQ17" s="11"/>
      <c r="DR17" s="11"/>
      <c r="DS17" s="11"/>
      <c r="DT17" s="11"/>
      <c r="DU17" s="11"/>
      <c r="DV17" s="11"/>
      <c r="DW17" s="11"/>
      <c r="DX17" s="11"/>
      <c r="DY17" s="11"/>
      <c r="DZ17" s="11"/>
      <c r="EA17" s="11"/>
      <c r="EB17" s="11"/>
      <c r="EC17" s="11"/>
      <c r="ED17" s="11"/>
      <c r="EE17" s="11"/>
      <c r="EF17" s="11"/>
      <c r="EG17" s="11"/>
      <c r="EH17" s="11"/>
      <c r="EI17" s="11"/>
      <c r="EJ17" s="11"/>
      <c r="EK17" s="11"/>
      <c r="EL17" s="11"/>
      <c r="EM17" s="11"/>
      <c r="EN17" s="11"/>
      <c r="EO17" s="11"/>
      <c r="EP17" s="11"/>
      <c r="EQ17" s="11"/>
      <c r="ER17" s="11"/>
      <c r="ES17" s="11"/>
      <c r="ET17" s="11"/>
      <c r="EU17" s="11"/>
      <c r="EV17" s="11"/>
      <c r="EW17" s="11"/>
      <c r="EX17" s="11"/>
      <c r="EY17" s="11"/>
      <c r="EZ17" s="11"/>
      <c r="FA17" s="11"/>
      <c r="FB17" s="11"/>
      <c r="FC17" s="11"/>
      <c r="FD17" s="11"/>
      <c r="FE17" s="11"/>
      <c r="FF17" s="11"/>
      <c r="FG17" s="11"/>
      <c r="FH17" s="11"/>
      <c r="FI17" s="11"/>
      <c r="FJ17" s="11"/>
      <c r="FK17" s="11"/>
      <c r="FL17" s="11"/>
      <c r="FM17" s="11"/>
      <c r="FN17" s="11"/>
      <c r="FO17" s="11"/>
      <c r="FP17" s="11"/>
      <c r="FQ17" s="11"/>
      <c r="FR17" s="11"/>
      <c r="FS17" s="11"/>
      <c r="FT17" s="11"/>
      <c r="FU17" s="11"/>
      <c r="FV17" s="11"/>
      <c r="FW17" s="11"/>
      <c r="FX17" s="11"/>
      <c r="FY17" s="11"/>
      <c r="FZ17" s="11"/>
      <c r="GA17" s="11"/>
      <c r="GB17" s="11"/>
      <c r="GC17" s="11"/>
      <c r="GD17" s="11"/>
      <c r="GE17" s="11"/>
      <c r="GF17" s="11"/>
      <c r="GG17" s="11"/>
      <c r="GH17" s="11"/>
      <c r="GI17" s="11"/>
      <c r="GJ17" s="11"/>
      <c r="GK17" s="11"/>
      <c r="GL17" s="11"/>
      <c r="GM17" s="11"/>
      <c r="GN17" s="11"/>
      <c r="GO17" s="11"/>
      <c r="GP17" s="11"/>
      <c r="GQ17" s="11"/>
      <c r="GR17" s="11"/>
      <c r="GS17" s="11"/>
      <c r="GT17" s="11"/>
      <c r="GU17" s="11"/>
      <c r="GV17" s="11"/>
      <c r="GW17" s="11"/>
      <c r="GX17" s="11"/>
      <c r="GY17" s="11"/>
      <c r="GZ17" s="11"/>
      <c r="HA17" s="11"/>
      <c r="HB17" s="11"/>
      <c r="HC17" s="11"/>
      <c r="HD17" s="11"/>
      <c r="HE17" s="11"/>
      <c r="HF17" s="11"/>
      <c r="HG17" s="11"/>
      <c r="HH17" s="11"/>
      <c r="HI17" s="11"/>
      <c r="HJ17" s="11"/>
      <c r="HK17" s="11"/>
      <c r="HL17" s="11"/>
      <c r="HM17" s="11"/>
      <c r="HN17" s="11"/>
      <c r="HO17" s="11"/>
      <c r="HP17" s="11"/>
      <c r="HQ17" s="11"/>
      <c r="HR17" s="11"/>
      <c r="HS17" s="11"/>
      <c r="HT17" s="11"/>
      <c r="HU17" s="11"/>
      <c r="HV17" s="11"/>
      <c r="HW17" s="11"/>
      <c r="HX17" s="11"/>
      <c r="HY17" s="11"/>
      <c r="HZ17" s="11"/>
      <c r="IA17" s="11"/>
      <c r="IB17" s="11"/>
      <c r="IC17" s="11"/>
      <c r="ID17" s="11"/>
      <c r="IE17" s="11"/>
      <c r="IF17" s="11"/>
      <c r="IG17" s="11"/>
      <c r="IH17" s="11"/>
      <c r="II17" s="11"/>
      <c r="IJ17" s="11"/>
      <c r="IK17" s="11"/>
      <c r="IL17" s="11"/>
      <c r="IM17" s="11"/>
      <c r="IN17" s="11"/>
      <c r="IO17" s="11"/>
      <c r="IP17" s="11"/>
      <c r="IQ17" s="11"/>
      <c r="IR17" s="11"/>
    </row>
    <row r="18" spans="1:252" ht="18" customHeight="1">
      <c r="A18" s="11"/>
      <c r="B18" s="490" t="s">
        <v>53</v>
      </c>
      <c r="C18" s="491" t="s">
        <v>54</v>
      </c>
      <c r="D18" s="492"/>
      <c r="E18" s="493">
        <v>4.1931073540542786E-6</v>
      </c>
      <c r="F18" s="493">
        <v>7.6386057374624701E-5</v>
      </c>
      <c r="G18" s="493">
        <v>4.9997684452420403E-6</v>
      </c>
      <c r="H18" s="493">
        <v>4.6478788800967613E-6</v>
      </c>
      <c r="I18" s="493">
        <v>5.9490041312966673E-5</v>
      </c>
      <c r="J18" s="493">
        <v>7.9360086445365618E-6</v>
      </c>
      <c r="K18" s="493">
        <v>5.3157019930794277E-6</v>
      </c>
      <c r="L18" s="493">
        <v>1.6854221509476751E-5</v>
      </c>
      <c r="M18" s="493">
        <v>2.7105346801374624E-5</v>
      </c>
      <c r="N18" s="493">
        <v>1.6567329260919229E-5</v>
      </c>
      <c r="O18" s="493">
        <v>3.7254939053413238E-6</v>
      </c>
      <c r="P18" s="493">
        <v>2.6036900525416751E-5</v>
      </c>
      <c r="Q18" s="493">
        <v>1.0035184344866783</v>
      </c>
      <c r="R18" s="493">
        <v>9.0531778170476938E-4</v>
      </c>
      <c r="S18" s="493">
        <v>2.0585032173311353E-4</v>
      </c>
      <c r="T18" s="493">
        <v>6.4898797854570566E-5</v>
      </c>
      <c r="U18" s="493">
        <v>2.2512397057775061E-4</v>
      </c>
      <c r="V18" s="493">
        <v>3.9524182779272393E-5</v>
      </c>
      <c r="W18" s="493">
        <v>2.8533444270509376E-4</v>
      </c>
      <c r="X18" s="493">
        <v>1.8866805266404016E-5</v>
      </c>
      <c r="Y18" s="493">
        <v>1.2884162867141669E-4</v>
      </c>
      <c r="Z18" s="493">
        <v>9.6071854880392108E-6</v>
      </c>
      <c r="AA18" s="493">
        <v>2.1844532258754386E-4</v>
      </c>
      <c r="AB18" s="493">
        <v>9.1772533624710522E-6</v>
      </c>
      <c r="AC18" s="493">
        <v>1.0143525549590025E-5</v>
      </c>
      <c r="AD18" s="493">
        <v>1.1620627654834033E-5</v>
      </c>
      <c r="AE18" s="493">
        <v>4.3321445981134997E-6</v>
      </c>
      <c r="AF18" s="493">
        <v>1.7908905282277048E-5</v>
      </c>
      <c r="AG18" s="494">
        <v>1.5542405466699188E-5</v>
      </c>
      <c r="AH18" s="494">
        <v>2.0789657793861681E-5</v>
      </c>
      <c r="AI18" s="494">
        <v>1.0363751858369919E-5</v>
      </c>
      <c r="AJ18" s="494">
        <v>6.8196957857159262E-6</v>
      </c>
      <c r="AK18" s="494">
        <v>9.2082818251389693E-6</v>
      </c>
      <c r="AL18" s="494">
        <v>1.6415234646997577E-4</v>
      </c>
      <c r="AM18" s="494">
        <v>7.0070857815358205E-6</v>
      </c>
      <c r="AN18" s="494">
        <v>6.2131782869617969E-6</v>
      </c>
      <c r="AO18" s="495">
        <v>1.1227901066947682E-5</v>
      </c>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c r="CE18" s="11"/>
      <c r="CF18" s="11"/>
      <c r="CG18" s="11"/>
      <c r="CH18" s="11"/>
      <c r="CI18" s="11"/>
      <c r="CJ18" s="11"/>
      <c r="CK18" s="11"/>
      <c r="CL18" s="11"/>
      <c r="CM18" s="11"/>
      <c r="CN18" s="11"/>
      <c r="CO18" s="11"/>
      <c r="CP18" s="11"/>
      <c r="CQ18" s="11"/>
      <c r="CR18" s="11"/>
      <c r="CS18" s="11"/>
      <c r="CT18" s="11"/>
      <c r="CU18" s="11"/>
      <c r="CV18" s="11"/>
      <c r="CW18" s="11"/>
      <c r="CX18" s="11"/>
      <c r="CY18" s="11"/>
      <c r="CZ18" s="11"/>
      <c r="DA18" s="11"/>
      <c r="DB18" s="11"/>
      <c r="DC18" s="11"/>
      <c r="DD18" s="11"/>
      <c r="DE18" s="11"/>
      <c r="DF18" s="11"/>
      <c r="DG18" s="11"/>
      <c r="DH18" s="11"/>
      <c r="DI18" s="11"/>
      <c r="DJ18" s="11"/>
      <c r="DK18" s="11"/>
      <c r="DL18" s="11"/>
      <c r="DM18" s="11"/>
      <c r="DN18" s="11"/>
      <c r="DO18" s="11"/>
      <c r="DP18" s="11"/>
      <c r="DQ18" s="11"/>
      <c r="DR18" s="11"/>
      <c r="DS18" s="11"/>
      <c r="DT18" s="11"/>
      <c r="DU18" s="11"/>
      <c r="DV18" s="11"/>
      <c r="DW18" s="11"/>
      <c r="DX18" s="11"/>
      <c r="DY18" s="11"/>
      <c r="DZ18" s="11"/>
      <c r="EA18" s="11"/>
      <c r="EB18" s="11"/>
      <c r="EC18" s="11"/>
      <c r="ED18" s="11"/>
      <c r="EE18" s="11"/>
      <c r="EF18" s="11"/>
      <c r="EG18" s="11"/>
      <c r="EH18" s="11"/>
      <c r="EI18" s="11"/>
      <c r="EJ18" s="11"/>
      <c r="EK18" s="11"/>
      <c r="EL18" s="11"/>
      <c r="EM18" s="11"/>
      <c r="EN18" s="11"/>
      <c r="EO18" s="11"/>
      <c r="EP18" s="11"/>
      <c r="EQ18" s="11"/>
      <c r="ER18" s="11"/>
      <c r="ES18" s="11"/>
      <c r="ET18" s="11"/>
      <c r="EU18" s="11"/>
      <c r="EV18" s="11"/>
      <c r="EW18" s="11"/>
      <c r="EX18" s="11"/>
      <c r="EY18" s="11"/>
      <c r="EZ18" s="11"/>
      <c r="FA18" s="11"/>
      <c r="FB18" s="11"/>
      <c r="FC18" s="11"/>
      <c r="FD18" s="11"/>
      <c r="FE18" s="11"/>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row>
    <row r="19" spans="1:252" ht="18" customHeight="1">
      <c r="A19" s="11"/>
      <c r="B19" s="490" t="s">
        <v>55</v>
      </c>
      <c r="C19" s="491" t="s">
        <v>85</v>
      </c>
      <c r="D19" s="492"/>
      <c r="E19" s="493">
        <v>1.0080556073111609E-4</v>
      </c>
      <c r="F19" s="493">
        <v>1.4135673890151744E-3</v>
      </c>
      <c r="G19" s="493">
        <v>1.3298989781248397E-4</v>
      </c>
      <c r="H19" s="493">
        <v>1.1854353809951425E-4</v>
      </c>
      <c r="I19" s="493">
        <v>2.402466980972318E-4</v>
      </c>
      <c r="J19" s="493">
        <v>2.0492794153593045E-4</v>
      </c>
      <c r="K19" s="493">
        <v>1.0783707942177728E-4</v>
      </c>
      <c r="L19" s="493">
        <v>1.6515593553525548E-3</v>
      </c>
      <c r="M19" s="493">
        <v>7.2008901271513551E-4</v>
      </c>
      <c r="N19" s="493">
        <v>5.012247648453781E-4</v>
      </c>
      <c r="O19" s="493">
        <v>1.481116477095918E-4</v>
      </c>
      <c r="P19" s="493">
        <v>4.1192171801985515E-4</v>
      </c>
      <c r="Q19" s="493">
        <v>2.4877403339766207E-3</v>
      </c>
      <c r="R19" s="493">
        <v>1.0571642921099915</v>
      </c>
      <c r="S19" s="493">
        <v>7.9567325898028155E-4</v>
      </c>
      <c r="T19" s="493">
        <v>1.5628666526919526E-3</v>
      </c>
      <c r="U19" s="493">
        <v>1.2200486960028158E-3</v>
      </c>
      <c r="V19" s="493">
        <v>8.6811333866323656E-4</v>
      </c>
      <c r="W19" s="493">
        <v>7.4298312029602283E-4</v>
      </c>
      <c r="X19" s="493">
        <v>2.7307198622787373E-4</v>
      </c>
      <c r="Y19" s="493">
        <v>2.9128645057900187E-4</v>
      </c>
      <c r="Z19" s="493">
        <v>2.2642148598178854E-4</v>
      </c>
      <c r="AA19" s="493">
        <v>4.7694169468092833E-4</v>
      </c>
      <c r="AB19" s="493">
        <v>2.1019898576420787E-4</v>
      </c>
      <c r="AC19" s="493">
        <v>2.7446487854177213E-4</v>
      </c>
      <c r="AD19" s="493">
        <v>3.3588704953044972E-4</v>
      </c>
      <c r="AE19" s="493">
        <v>9.5226455151768691E-5</v>
      </c>
      <c r="AF19" s="493">
        <v>4.1180134713132119E-4</v>
      </c>
      <c r="AG19" s="494">
        <v>4.4470017821531828E-4</v>
      </c>
      <c r="AH19" s="494">
        <v>3.1243689136725358E-4</v>
      </c>
      <c r="AI19" s="494">
        <v>2.1330838786377191E-4</v>
      </c>
      <c r="AJ19" s="494">
        <v>1.6266600613800897E-4</v>
      </c>
      <c r="AK19" s="494">
        <v>2.5208827728418355E-4</v>
      </c>
      <c r="AL19" s="494">
        <v>5.091546651529064E-3</v>
      </c>
      <c r="AM19" s="494">
        <v>1.4365201618229948E-4</v>
      </c>
      <c r="AN19" s="494">
        <v>1.1262187181022416E-4</v>
      </c>
      <c r="AO19" s="495">
        <v>2.423864930135253E-4</v>
      </c>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c r="EI19" s="11"/>
      <c r="EJ19" s="11"/>
      <c r="EK19" s="11"/>
      <c r="EL19" s="11"/>
      <c r="EM19" s="11"/>
      <c r="EN19" s="11"/>
      <c r="EO19" s="11"/>
      <c r="EP19" s="11"/>
      <c r="EQ19" s="11"/>
      <c r="ER19" s="11"/>
      <c r="ES19" s="11"/>
      <c r="ET19" s="11"/>
      <c r="EU19" s="11"/>
      <c r="EV19" s="11"/>
      <c r="EW19" s="11"/>
      <c r="EX19" s="11"/>
      <c r="EY19" s="11"/>
      <c r="EZ19" s="11"/>
      <c r="FA19" s="11"/>
      <c r="FB19" s="11"/>
      <c r="FC19" s="11"/>
      <c r="FD19" s="11"/>
      <c r="FE19" s="11"/>
      <c r="FF19" s="11"/>
      <c r="FG19" s="11"/>
      <c r="FH19" s="11"/>
      <c r="FI19" s="11"/>
      <c r="FJ19" s="11"/>
      <c r="FK19" s="11"/>
      <c r="FL19" s="11"/>
      <c r="FM19" s="11"/>
      <c r="FN19" s="11"/>
      <c r="FO19" s="11"/>
      <c r="FP19" s="11"/>
      <c r="FQ19" s="11"/>
      <c r="FR19" s="11"/>
      <c r="FS19" s="11"/>
      <c r="FT19" s="11"/>
      <c r="FU19" s="11"/>
      <c r="FV19" s="11"/>
      <c r="FW19" s="11"/>
      <c r="FX19" s="11"/>
      <c r="FY19" s="11"/>
      <c r="FZ19" s="11"/>
      <c r="GA19" s="11"/>
      <c r="GB19" s="11"/>
      <c r="GC19" s="11"/>
      <c r="GD19" s="11"/>
      <c r="GE19" s="11"/>
      <c r="GF19" s="11"/>
      <c r="GG19" s="11"/>
      <c r="GH19" s="11"/>
      <c r="GI19" s="11"/>
      <c r="GJ19" s="11"/>
      <c r="GK19" s="11"/>
      <c r="GL19" s="11"/>
      <c r="GM19" s="11"/>
      <c r="GN19" s="11"/>
      <c r="GO19" s="11"/>
      <c r="GP19" s="11"/>
      <c r="GQ19" s="11"/>
      <c r="GR19" s="11"/>
      <c r="GS19" s="11"/>
      <c r="GT19" s="11"/>
      <c r="GU19" s="11"/>
      <c r="GV19" s="11"/>
      <c r="GW19" s="11"/>
      <c r="GX19" s="11"/>
      <c r="GY19" s="11"/>
      <c r="GZ19" s="11"/>
      <c r="HA19" s="11"/>
      <c r="HB19" s="11"/>
      <c r="HC19" s="11"/>
      <c r="HD19" s="11"/>
      <c r="HE19" s="11"/>
      <c r="HF19" s="11"/>
      <c r="HG19" s="11"/>
      <c r="HH19" s="11"/>
      <c r="HI19" s="11"/>
      <c r="HJ19" s="11"/>
      <c r="HK19" s="11"/>
      <c r="HL19" s="11"/>
      <c r="HM19" s="11"/>
      <c r="HN19" s="11"/>
      <c r="HO19" s="11"/>
      <c r="HP19" s="11"/>
      <c r="HQ19" s="11"/>
      <c r="HR19" s="11"/>
      <c r="HS19" s="11"/>
      <c r="HT19" s="11"/>
      <c r="HU19" s="11"/>
      <c r="HV19" s="11"/>
      <c r="HW19" s="11"/>
      <c r="HX19" s="11"/>
      <c r="HY19" s="11"/>
      <c r="HZ19" s="11"/>
      <c r="IA19" s="11"/>
      <c r="IB19" s="11"/>
      <c r="IC19" s="11"/>
      <c r="ID19" s="11"/>
      <c r="IE19" s="11"/>
      <c r="IF19" s="11"/>
      <c r="IG19" s="11"/>
      <c r="IH19" s="11"/>
      <c r="II19" s="11"/>
      <c r="IJ19" s="11"/>
      <c r="IK19" s="11"/>
      <c r="IL19" s="11"/>
      <c r="IM19" s="11"/>
      <c r="IN19" s="11"/>
      <c r="IO19" s="11"/>
      <c r="IP19" s="11"/>
      <c r="IQ19" s="11"/>
      <c r="IR19" s="11"/>
    </row>
    <row r="20" spans="1:252" ht="18" customHeight="1">
      <c r="A20" s="11"/>
      <c r="B20" s="490" t="s">
        <v>56</v>
      </c>
      <c r="C20" s="491" t="s">
        <v>57</v>
      </c>
      <c r="D20" s="492"/>
      <c r="E20" s="493">
        <v>1.0928547968996143E-6</v>
      </c>
      <c r="F20" s="493">
        <v>1.3296553280348415E-6</v>
      </c>
      <c r="G20" s="493">
        <v>1.2408261225062895E-6</v>
      </c>
      <c r="H20" s="493">
        <v>1.1548341233057329E-6</v>
      </c>
      <c r="I20" s="493">
        <v>1.1753953149440311E-6</v>
      </c>
      <c r="J20" s="493">
        <v>1.3515647263376716E-6</v>
      </c>
      <c r="K20" s="493">
        <v>5.1735517471553949E-7</v>
      </c>
      <c r="L20" s="493">
        <v>1.1522526844953358E-6</v>
      </c>
      <c r="M20" s="493">
        <v>1.3042339400762063E-6</v>
      </c>
      <c r="N20" s="493">
        <v>9.2256956064991586E-7</v>
      </c>
      <c r="O20" s="493">
        <v>7.0613143845340775E-7</v>
      </c>
      <c r="P20" s="493">
        <v>9.2077237909504356E-7</v>
      </c>
      <c r="Q20" s="493">
        <v>3.1421923800673297E-5</v>
      </c>
      <c r="R20" s="493">
        <v>4.6463651400284582E-5</v>
      </c>
      <c r="S20" s="493">
        <v>1.000420114329529</v>
      </c>
      <c r="T20" s="493">
        <v>1.6943182528031521E-6</v>
      </c>
      <c r="U20" s="493">
        <v>7.9129871351367593E-6</v>
      </c>
      <c r="V20" s="493">
        <v>8.1487148714439154E-6</v>
      </c>
      <c r="W20" s="493">
        <v>4.4363954951352719E-6</v>
      </c>
      <c r="X20" s="493">
        <v>2.8460754400906012E-6</v>
      </c>
      <c r="Y20" s="493">
        <v>2.8171465985087893E-6</v>
      </c>
      <c r="Z20" s="493">
        <v>1.2435524188622762E-6</v>
      </c>
      <c r="AA20" s="493">
        <v>2.8478972879825962E-6</v>
      </c>
      <c r="AB20" s="493">
        <v>1.8848861188646921E-6</v>
      </c>
      <c r="AC20" s="493">
        <v>8.2048329616133766E-6</v>
      </c>
      <c r="AD20" s="493">
        <v>2.6007123378065038E-6</v>
      </c>
      <c r="AE20" s="493">
        <v>6.371426488955111E-7</v>
      </c>
      <c r="AF20" s="493">
        <v>2.9480371974720423E-6</v>
      </c>
      <c r="AG20" s="494">
        <v>3.314801657543829E-6</v>
      </c>
      <c r="AH20" s="494">
        <v>2.8257928489738877E-5</v>
      </c>
      <c r="AI20" s="494">
        <v>1.8103282513917029E-6</v>
      </c>
      <c r="AJ20" s="494">
        <v>7.1316233551998589E-5</v>
      </c>
      <c r="AK20" s="494">
        <v>2.45549562341882E-6</v>
      </c>
      <c r="AL20" s="494">
        <v>2.7773591503329986E-5</v>
      </c>
      <c r="AM20" s="494">
        <v>5.5845058347655071E-6</v>
      </c>
      <c r="AN20" s="494">
        <v>1.6957027396120853E-4</v>
      </c>
      <c r="AO20" s="495">
        <v>-6.0894453858447623E-6</v>
      </c>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c r="BW20" s="11"/>
      <c r="BX20" s="11"/>
      <c r="BY20" s="11"/>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c r="EI20" s="11"/>
      <c r="EJ20" s="11"/>
      <c r="EK20" s="11"/>
      <c r="EL20" s="11"/>
      <c r="EM20" s="11"/>
      <c r="EN20" s="11"/>
      <c r="EO20" s="11"/>
      <c r="EP20" s="11"/>
      <c r="EQ20" s="11"/>
      <c r="ER20" s="11"/>
      <c r="ES20" s="11"/>
      <c r="ET20" s="11"/>
      <c r="EU20" s="11"/>
      <c r="EV20" s="11"/>
      <c r="EW20" s="11"/>
      <c r="EX20" s="11"/>
      <c r="EY20" s="11"/>
      <c r="EZ20" s="11"/>
      <c r="FA20" s="11"/>
      <c r="FB20" s="11"/>
      <c r="FC20" s="11"/>
      <c r="FD20" s="11"/>
      <c r="FE20" s="11"/>
      <c r="FF20" s="11"/>
      <c r="FG20" s="11"/>
      <c r="FH20" s="11"/>
      <c r="FI20" s="11"/>
      <c r="FJ20" s="11"/>
      <c r="FK20" s="11"/>
      <c r="FL20" s="11"/>
      <c r="FM20" s="11"/>
      <c r="FN20" s="11"/>
      <c r="FO20" s="11"/>
      <c r="FP20" s="11"/>
      <c r="FQ20" s="11"/>
      <c r="FR20" s="11"/>
      <c r="FS20" s="11"/>
      <c r="FT20" s="11"/>
      <c r="FU20" s="11"/>
      <c r="FV20" s="11"/>
      <c r="FW20" s="11"/>
      <c r="FX20" s="11"/>
      <c r="FY20" s="11"/>
      <c r="FZ20" s="11"/>
      <c r="GA20" s="11"/>
      <c r="GB20" s="11"/>
      <c r="GC20" s="11"/>
      <c r="GD20" s="11"/>
      <c r="GE20" s="11"/>
      <c r="GF20" s="11"/>
      <c r="GG20" s="11"/>
      <c r="GH20" s="11"/>
      <c r="GI20" s="11"/>
      <c r="GJ20" s="11"/>
      <c r="GK20" s="11"/>
      <c r="GL20" s="11"/>
      <c r="GM20" s="11"/>
      <c r="GN20" s="11"/>
      <c r="GO20" s="11"/>
      <c r="GP20" s="11"/>
      <c r="GQ20" s="11"/>
      <c r="GR20" s="11"/>
      <c r="GS20" s="11"/>
      <c r="GT20" s="11"/>
      <c r="GU20" s="11"/>
      <c r="GV20" s="11"/>
      <c r="GW20" s="11"/>
      <c r="GX20" s="11"/>
      <c r="GY20" s="11"/>
      <c r="GZ20" s="11"/>
      <c r="HA20" s="11"/>
      <c r="HB20" s="11"/>
      <c r="HC20" s="11"/>
      <c r="HD20" s="11"/>
      <c r="HE20" s="11"/>
      <c r="HF20" s="11"/>
      <c r="HG20" s="11"/>
      <c r="HH20" s="11"/>
      <c r="HI20" s="11"/>
      <c r="HJ20" s="11"/>
      <c r="HK20" s="11"/>
      <c r="HL20" s="11"/>
      <c r="HM20" s="11"/>
      <c r="HN20" s="11"/>
      <c r="HO20" s="11"/>
      <c r="HP20" s="11"/>
      <c r="HQ20" s="11"/>
      <c r="HR20" s="11"/>
      <c r="HS20" s="11"/>
      <c r="HT20" s="11"/>
      <c r="HU20" s="11"/>
      <c r="HV20" s="11"/>
      <c r="HW20" s="11"/>
      <c r="HX20" s="11"/>
      <c r="HY20" s="11"/>
      <c r="HZ20" s="11"/>
      <c r="IA20" s="11"/>
      <c r="IB20" s="11"/>
      <c r="IC20" s="11"/>
      <c r="ID20" s="11"/>
      <c r="IE20" s="11"/>
      <c r="IF20" s="11"/>
      <c r="IG20" s="11"/>
      <c r="IH20" s="11"/>
      <c r="II20" s="11"/>
      <c r="IJ20" s="11"/>
      <c r="IK20" s="11"/>
      <c r="IL20" s="11"/>
      <c r="IM20" s="11"/>
      <c r="IN20" s="11"/>
      <c r="IO20" s="11"/>
      <c r="IP20" s="11"/>
      <c r="IQ20" s="11"/>
      <c r="IR20" s="11"/>
    </row>
    <row r="21" spans="1:252" ht="18" customHeight="1">
      <c r="A21" s="11"/>
      <c r="B21" s="490" t="s">
        <v>58</v>
      </c>
      <c r="C21" s="491" t="s">
        <v>39</v>
      </c>
      <c r="D21" s="492"/>
      <c r="E21" s="493">
        <v>5.4813362612535646E-5</v>
      </c>
      <c r="F21" s="493">
        <v>9.9923784833367727E-5</v>
      </c>
      <c r="G21" s="493">
        <v>7.3639890336077072E-5</v>
      </c>
      <c r="H21" s="493">
        <v>7.0042076438552392E-5</v>
      </c>
      <c r="I21" s="493">
        <v>8.3167366851377467E-5</v>
      </c>
      <c r="J21" s="493">
        <v>9.956934840731684E-5</v>
      </c>
      <c r="K21" s="493">
        <v>4.1891010179648847E-5</v>
      </c>
      <c r="L21" s="493">
        <v>7.2172167549699768E-5</v>
      </c>
      <c r="M21" s="493">
        <v>9.4145239480356295E-5</v>
      </c>
      <c r="N21" s="493">
        <v>4.9593264204911283E-5</v>
      </c>
      <c r="O21" s="493">
        <v>1.3640065076835504E-4</v>
      </c>
      <c r="P21" s="493">
        <v>8.5253315116379908E-4</v>
      </c>
      <c r="Q21" s="493">
        <v>3.4790243710716554E-3</v>
      </c>
      <c r="R21" s="493">
        <v>2.3701866783596682E-3</v>
      </c>
      <c r="S21" s="493">
        <v>2.6731563455080189E-2</v>
      </c>
      <c r="T21" s="493">
        <v>1.05692538938185</v>
      </c>
      <c r="U21" s="493">
        <v>3.6296619844844613E-2</v>
      </c>
      <c r="V21" s="493">
        <v>6.4585614229866598E-2</v>
      </c>
      <c r="W21" s="493">
        <v>4.8019283042612104E-3</v>
      </c>
      <c r="X21" s="493">
        <v>3.0541925236919256E-3</v>
      </c>
      <c r="Y21" s="493">
        <v>2.3750060652115993E-4</v>
      </c>
      <c r="Z21" s="493">
        <v>1.0357535196631549E-4</v>
      </c>
      <c r="AA21" s="493">
        <v>1.7744844280523139E-4</v>
      </c>
      <c r="AB21" s="493">
        <v>1.1598922098104701E-4</v>
      </c>
      <c r="AC21" s="493">
        <v>1.5193762558711975E-4</v>
      </c>
      <c r="AD21" s="493">
        <v>2.0358168971201099E-4</v>
      </c>
      <c r="AE21" s="493">
        <v>4.9379495932765546E-5</v>
      </c>
      <c r="AF21" s="493">
        <v>2.0315273807592528E-4</v>
      </c>
      <c r="AG21" s="494">
        <v>3.4446981655206671E-4</v>
      </c>
      <c r="AH21" s="494">
        <v>7.0640580676992486E-4</v>
      </c>
      <c r="AI21" s="494">
        <v>3.4203908978455456E-4</v>
      </c>
      <c r="AJ21" s="494">
        <v>1.0180128033401025E-4</v>
      </c>
      <c r="AK21" s="494">
        <v>1.9770625602213006E-4</v>
      </c>
      <c r="AL21" s="494">
        <v>2.2784163389355065E-3</v>
      </c>
      <c r="AM21" s="494">
        <v>8.8469768941208595E-5</v>
      </c>
      <c r="AN21" s="494">
        <v>7.1685084834005354E-3</v>
      </c>
      <c r="AO21" s="495">
        <v>-3.4974872106905623E-4</v>
      </c>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c r="EI21" s="11"/>
      <c r="EJ21" s="11"/>
      <c r="EK21" s="11"/>
      <c r="EL21" s="11"/>
      <c r="EM21" s="11"/>
      <c r="EN21" s="11"/>
      <c r="EO21" s="11"/>
      <c r="EP21" s="11"/>
      <c r="EQ21" s="11"/>
      <c r="ER21" s="11"/>
      <c r="ES21" s="11"/>
      <c r="ET21" s="11"/>
      <c r="EU21" s="11"/>
      <c r="EV21" s="11"/>
      <c r="EW21" s="11"/>
      <c r="EX21" s="11"/>
      <c r="EY21" s="11"/>
      <c r="EZ21" s="11"/>
      <c r="FA21" s="11"/>
      <c r="FB21" s="11"/>
      <c r="FC21" s="11"/>
      <c r="FD21" s="11"/>
      <c r="FE21" s="11"/>
      <c r="FF21" s="11"/>
      <c r="FG21" s="11"/>
      <c r="FH21" s="11"/>
      <c r="FI21" s="11"/>
      <c r="FJ21" s="11"/>
      <c r="FK21" s="11"/>
      <c r="FL21" s="11"/>
      <c r="FM21" s="11"/>
      <c r="FN21" s="11"/>
      <c r="FO21" s="11"/>
      <c r="FP21" s="11"/>
      <c r="FQ21" s="11"/>
      <c r="FR21" s="11"/>
      <c r="FS21" s="11"/>
      <c r="FT21" s="11"/>
      <c r="FU21" s="11"/>
      <c r="FV21" s="11"/>
      <c r="FW21" s="11"/>
      <c r="FX21" s="11"/>
      <c r="FY21" s="11"/>
      <c r="FZ21" s="11"/>
      <c r="GA21" s="11"/>
      <c r="GB21" s="11"/>
      <c r="GC21" s="11"/>
      <c r="GD21" s="11"/>
      <c r="GE21" s="11"/>
      <c r="GF21" s="11"/>
      <c r="GG21" s="11"/>
      <c r="GH21" s="11"/>
      <c r="GI21" s="11"/>
      <c r="GJ21" s="11"/>
      <c r="GK21" s="11"/>
      <c r="GL21" s="11"/>
      <c r="GM21" s="11"/>
      <c r="GN21" s="11"/>
      <c r="GO21" s="11"/>
      <c r="GP21" s="11"/>
      <c r="GQ21" s="11"/>
      <c r="GR21" s="11"/>
      <c r="GS21" s="11"/>
      <c r="GT21" s="11"/>
      <c r="GU21" s="11"/>
      <c r="GV21" s="11"/>
      <c r="GW21" s="11"/>
      <c r="GX21" s="11"/>
      <c r="GY21" s="11"/>
      <c r="GZ21" s="11"/>
      <c r="HA21" s="11"/>
      <c r="HB21" s="11"/>
      <c r="HC21" s="11"/>
      <c r="HD21" s="11"/>
      <c r="HE21" s="11"/>
      <c r="HF21" s="11"/>
      <c r="HG21" s="11"/>
      <c r="HH21" s="11"/>
      <c r="HI21" s="11"/>
      <c r="HJ21" s="11"/>
      <c r="HK21" s="11"/>
      <c r="HL21" s="11"/>
      <c r="HM21" s="11"/>
      <c r="HN21" s="11"/>
      <c r="HO21" s="11"/>
      <c r="HP21" s="11"/>
      <c r="HQ21" s="11"/>
      <c r="HR21" s="11"/>
      <c r="HS21" s="11"/>
      <c r="HT21" s="11"/>
      <c r="HU21" s="11"/>
      <c r="HV21" s="11"/>
      <c r="HW21" s="11"/>
      <c r="HX21" s="11"/>
      <c r="HY21" s="11"/>
      <c r="HZ21" s="11"/>
      <c r="IA21" s="11"/>
      <c r="IB21" s="11"/>
      <c r="IC21" s="11"/>
      <c r="ID21" s="11"/>
      <c r="IE21" s="11"/>
      <c r="IF21" s="11"/>
      <c r="IG21" s="11"/>
      <c r="IH21" s="11"/>
      <c r="II21" s="11"/>
      <c r="IJ21" s="11"/>
      <c r="IK21" s="11"/>
      <c r="IL21" s="11"/>
      <c r="IM21" s="11"/>
      <c r="IN21" s="11"/>
      <c r="IO21" s="11"/>
      <c r="IP21" s="11"/>
      <c r="IQ21" s="11"/>
      <c r="IR21" s="11"/>
    </row>
    <row r="22" spans="1:252" ht="18" customHeight="1">
      <c r="A22" s="11"/>
      <c r="B22" s="490" t="s">
        <v>59</v>
      </c>
      <c r="C22" s="491" t="s">
        <v>28</v>
      </c>
      <c r="D22" s="492"/>
      <c r="E22" s="493">
        <v>5.8185782201515696E-5</v>
      </c>
      <c r="F22" s="493">
        <v>6.1797109642460548E-5</v>
      </c>
      <c r="G22" s="493">
        <v>3.7587933814754422E-5</v>
      </c>
      <c r="H22" s="493">
        <v>3.2654732322110006E-5</v>
      </c>
      <c r="I22" s="493">
        <v>8.4322764981228777E-5</v>
      </c>
      <c r="J22" s="493">
        <v>4.8378502170430391E-5</v>
      </c>
      <c r="K22" s="493">
        <v>2.0173966928393027E-5</v>
      </c>
      <c r="L22" s="493">
        <v>4.7748628434060335E-5</v>
      </c>
      <c r="M22" s="493">
        <v>6.3213442095894079E-5</v>
      </c>
      <c r="N22" s="493">
        <v>3.0711996282627562E-5</v>
      </c>
      <c r="O22" s="493">
        <v>3.5055509682008982E-5</v>
      </c>
      <c r="P22" s="493">
        <v>1.1201892599594642E-4</v>
      </c>
      <c r="Q22" s="493">
        <v>6.6265191932634382E-3</v>
      </c>
      <c r="R22" s="493">
        <v>4.1345824569615202E-3</v>
      </c>
      <c r="S22" s="493">
        <v>2.6539797487643677E-3</v>
      </c>
      <c r="T22" s="493">
        <v>2.7319305975824514E-3</v>
      </c>
      <c r="U22" s="493">
        <v>1.0158838566723098</v>
      </c>
      <c r="V22" s="493">
        <v>1.9242439059101533E-3</v>
      </c>
      <c r="W22" s="493">
        <v>6.0276789716679135E-3</v>
      </c>
      <c r="X22" s="493">
        <v>3.5912684216024055E-4</v>
      </c>
      <c r="Y22" s="493">
        <v>1.1813008052117466E-3</v>
      </c>
      <c r="Z22" s="493">
        <v>6.2491870947274772E-5</v>
      </c>
      <c r="AA22" s="493">
        <v>1.375850339056612E-4</v>
      </c>
      <c r="AB22" s="493">
        <v>5.5425027171540393E-5</v>
      </c>
      <c r="AC22" s="493">
        <v>9.8946002682439812E-5</v>
      </c>
      <c r="AD22" s="493">
        <v>8.0871000375650268E-5</v>
      </c>
      <c r="AE22" s="493">
        <v>3.3822667519450111E-5</v>
      </c>
      <c r="AF22" s="493">
        <v>1.5111094387745971E-4</v>
      </c>
      <c r="AG22" s="494">
        <v>1.1030599048057098E-4</v>
      </c>
      <c r="AH22" s="494">
        <v>4.0499860664353879E-4</v>
      </c>
      <c r="AI22" s="494">
        <v>1.5754113071996507E-4</v>
      </c>
      <c r="AJ22" s="494">
        <v>5.2621787386447645E-5</v>
      </c>
      <c r="AK22" s="494">
        <v>6.5138160220672083E-5</v>
      </c>
      <c r="AL22" s="494">
        <v>1.1105235457703267E-3</v>
      </c>
      <c r="AM22" s="494">
        <v>6.1968922183064449E-5</v>
      </c>
      <c r="AN22" s="494">
        <v>6.0649599970251935E-5</v>
      </c>
      <c r="AO22" s="495">
        <v>3.3513638549219257E-4</v>
      </c>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row>
    <row r="23" spans="1:252" ht="18" customHeight="1">
      <c r="A23" s="11"/>
      <c r="B23" s="490" t="s">
        <v>61</v>
      </c>
      <c r="C23" s="491" t="s">
        <v>38</v>
      </c>
      <c r="D23" s="492"/>
      <c r="E23" s="493">
        <v>2.0010515861489753E-7</v>
      </c>
      <c r="F23" s="493">
        <v>2.7347954882576621E-7</v>
      </c>
      <c r="G23" s="493">
        <v>2.3744664856435107E-7</v>
      </c>
      <c r="H23" s="493">
        <v>1.7539874820737564E-7</v>
      </c>
      <c r="I23" s="493">
        <v>2.0988298235916774E-7</v>
      </c>
      <c r="J23" s="493">
        <v>4.4151435053565055E-7</v>
      </c>
      <c r="K23" s="493">
        <v>9.5443762885611964E-8</v>
      </c>
      <c r="L23" s="493">
        <v>2.0654606234296194E-7</v>
      </c>
      <c r="M23" s="493">
        <v>2.7881945589899909E-7</v>
      </c>
      <c r="N23" s="493">
        <v>1.6254413944565374E-7</v>
      </c>
      <c r="O23" s="493">
        <v>1.4112647393695996E-7</v>
      </c>
      <c r="P23" s="493">
        <v>2.2987017378764278E-7</v>
      </c>
      <c r="Q23" s="493">
        <v>9.1220542268172875E-7</v>
      </c>
      <c r="R23" s="493">
        <v>1.1342276280876736E-6</v>
      </c>
      <c r="S23" s="493">
        <v>2.9139036295409194E-7</v>
      </c>
      <c r="T23" s="493">
        <v>3.692496664582605E-7</v>
      </c>
      <c r="U23" s="493">
        <v>2.9850737288185774E-7</v>
      </c>
      <c r="V23" s="493">
        <v>1.0001030356404677</v>
      </c>
      <c r="W23" s="493">
        <v>1.2077071967726992E-6</v>
      </c>
      <c r="X23" s="493">
        <v>4.1863321005426234E-7</v>
      </c>
      <c r="Y23" s="493">
        <v>4.7801348627541285E-6</v>
      </c>
      <c r="Z23" s="493">
        <v>3.1424070214811011E-7</v>
      </c>
      <c r="AA23" s="493">
        <v>4.8911058163796484E-7</v>
      </c>
      <c r="AB23" s="493">
        <v>3.0737852575457309E-7</v>
      </c>
      <c r="AC23" s="493">
        <v>1.1854454616570968E-6</v>
      </c>
      <c r="AD23" s="493">
        <v>7.8082837964393926E-7</v>
      </c>
      <c r="AE23" s="493">
        <v>3.4925827258247149E-7</v>
      </c>
      <c r="AF23" s="493">
        <v>6.7146617919672412E-7</v>
      </c>
      <c r="AG23" s="494">
        <v>8.7746011778023331E-7</v>
      </c>
      <c r="AH23" s="494">
        <v>6.2184311391239201E-6</v>
      </c>
      <c r="AI23" s="494">
        <v>5.5457824278459191E-7</v>
      </c>
      <c r="AJ23" s="494">
        <v>3.0424270113640336E-7</v>
      </c>
      <c r="AK23" s="494">
        <v>5.1346082526829178E-7</v>
      </c>
      <c r="AL23" s="494">
        <v>4.3319420857690772E-6</v>
      </c>
      <c r="AM23" s="494">
        <v>6.1099377956543329E-7</v>
      </c>
      <c r="AN23" s="494">
        <v>2.6241354084421398E-7</v>
      </c>
      <c r="AO23" s="495">
        <v>1.8436796516676733E-6</v>
      </c>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row>
    <row r="24" spans="1:252" ht="18" customHeight="1">
      <c r="A24" s="11"/>
      <c r="B24" s="490" t="s">
        <v>62</v>
      </c>
      <c r="C24" s="491" t="s">
        <v>29</v>
      </c>
      <c r="D24" s="492"/>
      <c r="E24" s="493">
        <v>1.6866432216635925E-3</v>
      </c>
      <c r="F24" s="493">
        <v>8.8080775633407149E-4</v>
      </c>
      <c r="G24" s="493">
        <v>5.534995027428268E-4</v>
      </c>
      <c r="H24" s="493">
        <v>3.4706762096704184E-4</v>
      </c>
      <c r="I24" s="493">
        <v>3.8374496688305766E-4</v>
      </c>
      <c r="J24" s="493">
        <v>5.3643234002572534E-4</v>
      </c>
      <c r="K24" s="493">
        <v>2.3853927435779407E-4</v>
      </c>
      <c r="L24" s="493">
        <v>3.9711665017072659E-4</v>
      </c>
      <c r="M24" s="493">
        <v>5.5516123936567559E-4</v>
      </c>
      <c r="N24" s="493">
        <v>2.9725722389190376E-4</v>
      </c>
      <c r="O24" s="493">
        <v>2.3918964835533568E-4</v>
      </c>
      <c r="P24" s="493">
        <v>3.0169281232230951E-4</v>
      </c>
      <c r="Q24" s="493">
        <v>3.98647424882067E-4</v>
      </c>
      <c r="R24" s="493">
        <v>3.3421410198444405E-4</v>
      </c>
      <c r="S24" s="493">
        <v>3.6403494202224911E-4</v>
      </c>
      <c r="T24" s="493">
        <v>4.1396909204654517E-4</v>
      </c>
      <c r="U24" s="493">
        <v>3.5489172645667642E-4</v>
      </c>
      <c r="V24" s="493">
        <v>3.6370605363825095E-4</v>
      </c>
      <c r="W24" s="493">
        <v>1.1422000593276644</v>
      </c>
      <c r="X24" s="493">
        <v>6.0702976825138062E-4</v>
      </c>
      <c r="Y24" s="493">
        <v>6.9367745406941832E-4</v>
      </c>
      <c r="Z24" s="493">
        <v>5.8376924536406006E-4</v>
      </c>
      <c r="AA24" s="493">
        <v>9.3863159436063665E-4</v>
      </c>
      <c r="AB24" s="493">
        <v>6.2635949347988689E-4</v>
      </c>
      <c r="AC24" s="493">
        <v>8.2230877360613055E-4</v>
      </c>
      <c r="AD24" s="493">
        <v>9.1512407844035655E-4</v>
      </c>
      <c r="AE24" s="493">
        <v>2.5123469759702255E-4</v>
      </c>
      <c r="AF24" s="493">
        <v>3.5982990987302056E-3</v>
      </c>
      <c r="AG24" s="494">
        <v>1.1710358867049366E-3</v>
      </c>
      <c r="AH24" s="494">
        <v>3.0690561733240015E-3</v>
      </c>
      <c r="AI24" s="494">
        <v>6.2761025046740681E-4</v>
      </c>
      <c r="AJ24" s="494">
        <v>4.4779394528280878E-4</v>
      </c>
      <c r="AK24" s="494">
        <v>7.0161969819889942E-4</v>
      </c>
      <c r="AL24" s="494">
        <v>1.3052731674448358E-2</v>
      </c>
      <c r="AM24" s="494">
        <v>4.4778277727486093E-4</v>
      </c>
      <c r="AN24" s="494">
        <v>2.9911303227386814E-4</v>
      </c>
      <c r="AO24" s="495">
        <v>1.3768363629283852E-3</v>
      </c>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row>
    <row r="25" spans="1:252" ht="18" customHeight="1">
      <c r="A25" s="11"/>
      <c r="B25" s="490" t="s">
        <v>63</v>
      </c>
      <c r="C25" s="491" t="s">
        <v>0</v>
      </c>
      <c r="D25" s="496"/>
      <c r="E25" s="493">
        <v>1.1188884223566268E-3</v>
      </c>
      <c r="F25" s="493">
        <v>2.5397889207619579E-3</v>
      </c>
      <c r="G25" s="493">
        <v>3.3023662919199974E-3</v>
      </c>
      <c r="H25" s="493">
        <v>3.2988816026573503E-3</v>
      </c>
      <c r="I25" s="493">
        <v>4.4562088356148695E-3</v>
      </c>
      <c r="J25" s="493">
        <v>1.2851298377560766E-3</v>
      </c>
      <c r="K25" s="493">
        <v>3.9777079028791131E-3</v>
      </c>
      <c r="L25" s="493">
        <v>1.1063128757502819E-3</v>
      </c>
      <c r="M25" s="493">
        <v>1.7671341498734804E-3</v>
      </c>
      <c r="N25" s="493">
        <v>1.4884897203793479E-3</v>
      </c>
      <c r="O25" s="493">
        <v>7.170368437927066E-3</v>
      </c>
      <c r="P25" s="493">
        <v>1.5827217594037476E-3</v>
      </c>
      <c r="Q25" s="493">
        <v>1.1777096687052939E-3</v>
      </c>
      <c r="R25" s="493">
        <v>1.4641133652118362E-3</v>
      </c>
      <c r="S25" s="493">
        <v>2.4469875381113609E-3</v>
      </c>
      <c r="T25" s="493">
        <v>2.0269737579810955E-3</v>
      </c>
      <c r="U25" s="493">
        <v>1.3893876442199239E-3</v>
      </c>
      <c r="V25" s="493">
        <v>1.9029438219475756E-3</v>
      </c>
      <c r="W25" s="493">
        <v>8.2596212698190683E-4</v>
      </c>
      <c r="X25" s="493">
        <v>1.0176507382660609</v>
      </c>
      <c r="Y25" s="493">
        <v>1.5051407395123752E-3</v>
      </c>
      <c r="Z25" s="493">
        <v>3.0555223446991492E-3</v>
      </c>
      <c r="AA25" s="493">
        <v>1.7202102280942646E-3</v>
      </c>
      <c r="AB25" s="493">
        <v>1.8747271222781564E-3</v>
      </c>
      <c r="AC25" s="493">
        <v>2.6618283618339918E-3</v>
      </c>
      <c r="AD25" s="493">
        <v>5.918901795273373E-3</v>
      </c>
      <c r="AE25" s="493">
        <v>5.215250724315021E-4</v>
      </c>
      <c r="AF25" s="493">
        <v>1.5977743350286723E-3</v>
      </c>
      <c r="AG25" s="494">
        <v>5.2410035028949706E-3</v>
      </c>
      <c r="AH25" s="494">
        <v>3.8337436095767269E-3</v>
      </c>
      <c r="AI25" s="494">
        <v>5.9064725120546073E-3</v>
      </c>
      <c r="AJ25" s="494">
        <v>2.2494630177912287E-3</v>
      </c>
      <c r="AK25" s="494">
        <v>1.6279156820408369E-2</v>
      </c>
      <c r="AL25" s="494">
        <v>2.958473712473209E-3</v>
      </c>
      <c r="AM25" s="494">
        <v>2.5948116760043894E-3</v>
      </c>
      <c r="AN25" s="494">
        <v>4.6574080408467958E-2</v>
      </c>
      <c r="AO25" s="495">
        <v>-1.976645378118781E-3</v>
      </c>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row>
    <row r="26" spans="1:252" ht="18" customHeight="1">
      <c r="A26" s="11"/>
      <c r="B26" s="490" t="s">
        <v>41</v>
      </c>
      <c r="C26" s="491" t="s">
        <v>30</v>
      </c>
      <c r="D26" s="492"/>
      <c r="E26" s="493">
        <v>3.9949495708692228E-3</v>
      </c>
      <c r="F26" s="493">
        <v>5.467659294253008E-3</v>
      </c>
      <c r="G26" s="493">
        <v>1.6145714361219879E-3</v>
      </c>
      <c r="H26" s="493">
        <v>3.366576499923299E-3</v>
      </c>
      <c r="I26" s="493">
        <v>2.798543803815356E-3</v>
      </c>
      <c r="J26" s="493">
        <v>2.7522939999703681E-3</v>
      </c>
      <c r="K26" s="493">
        <v>2.3286709793966564E-3</v>
      </c>
      <c r="L26" s="493">
        <v>4.1574206774764623E-3</v>
      </c>
      <c r="M26" s="493">
        <v>6.4853167130887119E-3</v>
      </c>
      <c r="N26" s="493">
        <v>4.3291813925319788E-3</v>
      </c>
      <c r="O26" s="493">
        <v>3.2378541843519231E-3</v>
      </c>
      <c r="P26" s="493">
        <v>3.5545193194438836E-3</v>
      </c>
      <c r="Q26" s="493">
        <v>2.318678843000892E-3</v>
      </c>
      <c r="R26" s="493">
        <v>2.1394204825687479E-3</v>
      </c>
      <c r="S26" s="493">
        <v>2.4511754214830588E-3</v>
      </c>
      <c r="T26" s="493">
        <v>4.9712842687988446E-3</v>
      </c>
      <c r="U26" s="493">
        <v>2.2920041700853254E-3</v>
      </c>
      <c r="V26" s="493">
        <v>3.0071962906618572E-3</v>
      </c>
      <c r="W26" s="493">
        <v>1.2602640635960278E-3</v>
      </c>
      <c r="X26" s="493">
        <v>2.6445280383134043E-3</v>
      </c>
      <c r="Y26" s="493">
        <v>1.0013547630007484</v>
      </c>
      <c r="Z26" s="493">
        <v>1.276537282418419E-2</v>
      </c>
      <c r="AA26" s="493">
        <v>2.7226603037492775E-2</v>
      </c>
      <c r="AB26" s="493">
        <v>4.0417356441962097E-3</v>
      </c>
      <c r="AC26" s="493">
        <v>4.0958526115339325E-3</v>
      </c>
      <c r="AD26" s="493">
        <v>3.1696954520525661E-3</v>
      </c>
      <c r="AE26" s="493">
        <v>9.6703814868664625E-3</v>
      </c>
      <c r="AF26" s="493">
        <v>9.1161497600317758E-3</v>
      </c>
      <c r="AG26" s="494">
        <v>4.2075904920905348E-3</v>
      </c>
      <c r="AH26" s="494">
        <v>9.5943798665242726E-3</v>
      </c>
      <c r="AI26" s="494">
        <v>8.5555728051133588E-3</v>
      </c>
      <c r="AJ26" s="494">
        <v>3.3019442343577882E-3</v>
      </c>
      <c r="AK26" s="494">
        <v>2.578171313719031E-3</v>
      </c>
      <c r="AL26" s="494">
        <v>1.7479883350466022E-3</v>
      </c>
      <c r="AM26" s="494">
        <v>3.255512987339245E-3</v>
      </c>
      <c r="AN26" s="494">
        <v>1.3109295433653217E-3</v>
      </c>
      <c r="AO26" s="495">
        <v>3.7219326601652062E-3</v>
      </c>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row>
    <row r="27" spans="1:252" ht="18" customHeight="1">
      <c r="A27" s="11"/>
      <c r="B27" s="490" t="s">
        <v>64</v>
      </c>
      <c r="C27" s="491" t="s">
        <v>31</v>
      </c>
      <c r="D27" s="492"/>
      <c r="E27" s="493">
        <v>4.5439233820168592E-3</v>
      </c>
      <c r="F27" s="493">
        <v>1.0070584378844142E-2</v>
      </c>
      <c r="G27" s="493">
        <v>7.0005081941540382E-3</v>
      </c>
      <c r="H27" s="493">
        <v>1.4219519421370994E-2</v>
      </c>
      <c r="I27" s="493">
        <v>8.0842144399735725E-3</v>
      </c>
      <c r="J27" s="493">
        <v>1.4380855054405265E-2</v>
      </c>
      <c r="K27" s="493">
        <v>5.1997282660003422E-3</v>
      </c>
      <c r="L27" s="493">
        <v>1.4382991089227427E-2</v>
      </c>
      <c r="M27" s="493">
        <v>1.9418223061345986E-2</v>
      </c>
      <c r="N27" s="493">
        <v>2.0918203208836309E-2</v>
      </c>
      <c r="O27" s="493">
        <v>1.1808635082931665E-2</v>
      </c>
      <c r="P27" s="493">
        <v>1.0421694034912186E-2</v>
      </c>
      <c r="Q27" s="493">
        <v>6.6189619835599449E-3</v>
      </c>
      <c r="R27" s="493">
        <v>5.1649950222437948E-3</v>
      </c>
      <c r="S27" s="493">
        <v>5.4663750751118853E-3</v>
      </c>
      <c r="T27" s="493">
        <v>1.1594084153098852E-2</v>
      </c>
      <c r="U27" s="493">
        <v>4.4203224358012857E-3</v>
      </c>
      <c r="V27" s="493">
        <v>5.5796318817212332E-3</v>
      </c>
      <c r="W27" s="493">
        <v>7.370076331894221E-3</v>
      </c>
      <c r="X27" s="493">
        <v>7.7087904296251845E-3</v>
      </c>
      <c r="Y27" s="493">
        <v>2.563609883531253E-3</v>
      </c>
      <c r="Z27" s="493">
        <v>1.0354754769114771</v>
      </c>
      <c r="AA27" s="493">
        <v>1.5047972201623848E-2</v>
      </c>
      <c r="AB27" s="493">
        <v>2.8237632553426529E-2</v>
      </c>
      <c r="AC27" s="493">
        <v>1.0594166774862459E-2</v>
      </c>
      <c r="AD27" s="493">
        <v>2.5580838947612742E-3</v>
      </c>
      <c r="AE27" s="493">
        <v>1.6431619304789001E-3</v>
      </c>
      <c r="AF27" s="493">
        <v>5.495151480095206E-3</v>
      </c>
      <c r="AG27" s="494">
        <v>3.6806494587064698E-3</v>
      </c>
      <c r="AH27" s="494">
        <v>6.3610914033829496E-3</v>
      </c>
      <c r="AI27" s="494">
        <v>1.1968142074941315E-2</v>
      </c>
      <c r="AJ27" s="494">
        <v>6.4161409517683194E-3</v>
      </c>
      <c r="AK27" s="494">
        <v>2.7313498407958584E-3</v>
      </c>
      <c r="AL27" s="494">
        <v>2.7024554721999015E-3</v>
      </c>
      <c r="AM27" s="494">
        <v>1.4753859999761863E-2</v>
      </c>
      <c r="AN27" s="494">
        <v>3.0025080742296264E-3</v>
      </c>
      <c r="AO27" s="495">
        <v>4.528624925484879E-3</v>
      </c>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row>
    <row r="28" spans="1:252" ht="18" customHeight="1">
      <c r="A28" s="11"/>
      <c r="B28" s="490" t="s">
        <v>65</v>
      </c>
      <c r="C28" s="491" t="s">
        <v>66</v>
      </c>
      <c r="D28" s="492"/>
      <c r="E28" s="493">
        <v>7.9484364501233504E-4</v>
      </c>
      <c r="F28" s="493">
        <v>3.0480177296872825E-3</v>
      </c>
      <c r="G28" s="493">
        <v>2.5800383329289659E-3</v>
      </c>
      <c r="H28" s="493">
        <v>2.1963470807127355E-3</v>
      </c>
      <c r="I28" s="493">
        <v>1.3284594078687253E-3</v>
      </c>
      <c r="J28" s="493">
        <v>3.2745616812849374E-3</v>
      </c>
      <c r="K28" s="493">
        <v>2.172931395138176E-3</v>
      </c>
      <c r="L28" s="493">
        <v>1.4795475567997236E-3</v>
      </c>
      <c r="M28" s="493">
        <v>1.5813440736914799E-3</v>
      </c>
      <c r="N28" s="493">
        <v>9.3916077981037174E-4</v>
      </c>
      <c r="O28" s="493">
        <v>9.0994311335167882E-4</v>
      </c>
      <c r="P28" s="493">
        <v>9.8315903172452529E-4</v>
      </c>
      <c r="Q28" s="493">
        <v>1.1090077160884769E-3</v>
      </c>
      <c r="R28" s="493">
        <v>9.5443176696010767E-4</v>
      </c>
      <c r="S28" s="493">
        <v>1.0242141184686579E-3</v>
      </c>
      <c r="T28" s="493">
        <v>2.0626294704942862E-3</v>
      </c>
      <c r="U28" s="493">
        <v>9.0439083791815536E-4</v>
      </c>
      <c r="V28" s="493">
        <v>1.0329948468314936E-3</v>
      </c>
      <c r="W28" s="493">
        <v>6.952632155887104E-4</v>
      </c>
      <c r="X28" s="493">
        <v>1.6194330454065292E-3</v>
      </c>
      <c r="Y28" s="493">
        <v>1.1664430463795821E-3</v>
      </c>
      <c r="Z28" s="493">
        <v>8.3878908355853416E-4</v>
      </c>
      <c r="AA28" s="493">
        <v>1.0818047557448587</v>
      </c>
      <c r="AB28" s="493">
        <v>1.0175263311865981E-2</v>
      </c>
      <c r="AC28" s="493">
        <v>3.295865694799208E-3</v>
      </c>
      <c r="AD28" s="493">
        <v>1.7377832780614264E-3</v>
      </c>
      <c r="AE28" s="493">
        <v>5.6032082865221022E-4</v>
      </c>
      <c r="AF28" s="493">
        <v>5.0200982417247884E-3</v>
      </c>
      <c r="AG28" s="494">
        <v>3.668244353400242E-3</v>
      </c>
      <c r="AH28" s="494">
        <v>5.3259485327838757E-3</v>
      </c>
      <c r="AI28" s="494">
        <v>1.2503722029304221E-2</v>
      </c>
      <c r="AJ28" s="494">
        <v>5.9233746837015272E-3</v>
      </c>
      <c r="AK28" s="494">
        <v>2.9033408867858643E-3</v>
      </c>
      <c r="AL28" s="494">
        <v>1.1301587811238993E-3</v>
      </c>
      <c r="AM28" s="494">
        <v>9.9345481368005931E-3</v>
      </c>
      <c r="AN28" s="494">
        <v>8.9089496538162841E-4</v>
      </c>
      <c r="AO28" s="495">
        <v>3.6777161831383536E-3</v>
      </c>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11"/>
      <c r="EJ28" s="11"/>
      <c r="EK28" s="11"/>
      <c r="EL28" s="11"/>
      <c r="EM28" s="11"/>
      <c r="EN28" s="11"/>
      <c r="EO28" s="11"/>
      <c r="EP28" s="11"/>
      <c r="EQ28" s="11"/>
      <c r="ER28" s="11"/>
      <c r="ES28" s="11"/>
      <c r="ET28" s="11"/>
      <c r="EU28" s="11"/>
      <c r="EV28" s="11"/>
      <c r="EW28" s="11"/>
      <c r="EX28" s="11"/>
      <c r="EY28" s="11"/>
      <c r="EZ28" s="11"/>
      <c r="FA28" s="11"/>
      <c r="FB28" s="11"/>
      <c r="FC28" s="11"/>
      <c r="FD28" s="11"/>
      <c r="FE28" s="11"/>
      <c r="FF28" s="11"/>
      <c r="FG28" s="11"/>
      <c r="FH28" s="11"/>
      <c r="FI28" s="11"/>
      <c r="FJ28" s="11"/>
      <c r="FK28" s="11"/>
      <c r="FL28" s="11"/>
      <c r="FM28" s="11"/>
      <c r="FN28" s="11"/>
      <c r="FO28" s="11"/>
      <c r="FP28" s="11"/>
      <c r="FQ28" s="11"/>
      <c r="FR28" s="11"/>
      <c r="FS28" s="11"/>
      <c r="FT28" s="11"/>
      <c r="FU28" s="11"/>
      <c r="FV28" s="11"/>
      <c r="FW28" s="11"/>
      <c r="FX28" s="11"/>
      <c r="FY28" s="11"/>
      <c r="FZ28" s="11"/>
      <c r="GA28" s="11"/>
      <c r="GB28" s="11"/>
      <c r="GC28" s="11"/>
      <c r="GD28" s="11"/>
      <c r="GE28" s="11"/>
      <c r="GF28" s="11"/>
      <c r="GG28" s="11"/>
      <c r="GH28" s="11"/>
      <c r="GI28" s="11"/>
      <c r="GJ28" s="11"/>
      <c r="GK28" s="11"/>
      <c r="GL28" s="11"/>
      <c r="GM28" s="11"/>
      <c r="GN28" s="11"/>
      <c r="GO28" s="11"/>
      <c r="GP28" s="11"/>
      <c r="GQ28" s="11"/>
      <c r="GR28" s="11"/>
      <c r="GS28" s="11"/>
      <c r="GT28" s="11"/>
      <c r="GU28" s="11"/>
      <c r="GV28" s="11"/>
      <c r="GW28" s="11"/>
      <c r="GX28" s="11"/>
      <c r="GY28" s="11"/>
      <c r="GZ28" s="11"/>
      <c r="HA28" s="11"/>
      <c r="HB28" s="11"/>
      <c r="HC28" s="11"/>
      <c r="HD28" s="11"/>
      <c r="HE28" s="11"/>
      <c r="HF28" s="11"/>
      <c r="HG28" s="11"/>
      <c r="HH28" s="11"/>
      <c r="HI28" s="11"/>
      <c r="HJ28" s="11"/>
      <c r="HK28" s="11"/>
      <c r="HL28" s="11"/>
      <c r="HM28" s="11"/>
      <c r="HN28" s="11"/>
      <c r="HO28" s="11"/>
      <c r="HP28" s="11"/>
      <c r="HQ28" s="11"/>
      <c r="HR28" s="11"/>
      <c r="HS28" s="11"/>
      <c r="HT28" s="11"/>
      <c r="HU28" s="11"/>
      <c r="HV28" s="11"/>
      <c r="HW28" s="11"/>
      <c r="HX28" s="11"/>
      <c r="HY28" s="11"/>
      <c r="HZ28" s="11"/>
      <c r="IA28" s="11"/>
      <c r="IB28" s="11"/>
      <c r="IC28" s="11"/>
      <c r="ID28" s="11"/>
      <c r="IE28" s="11"/>
      <c r="IF28" s="11"/>
      <c r="IG28" s="11"/>
      <c r="IH28" s="11"/>
      <c r="II28" s="11"/>
      <c r="IJ28" s="11"/>
      <c r="IK28" s="11"/>
      <c r="IL28" s="11"/>
      <c r="IM28" s="11"/>
      <c r="IN28" s="11"/>
      <c r="IO28" s="11"/>
      <c r="IP28" s="11"/>
      <c r="IQ28" s="11"/>
      <c r="IR28" s="11"/>
    </row>
    <row r="29" spans="1:252" ht="18" customHeight="1">
      <c r="A29" s="11"/>
      <c r="B29" s="490" t="s">
        <v>67</v>
      </c>
      <c r="C29" s="491" t="s">
        <v>86</v>
      </c>
      <c r="D29" s="492"/>
      <c r="E29" s="493">
        <v>6.9251974568635018E-4</v>
      </c>
      <c r="F29" s="493">
        <v>3.3989708937088117E-3</v>
      </c>
      <c r="G29" s="493">
        <v>1.3496880511281804E-3</v>
      </c>
      <c r="H29" s="493">
        <v>6.0618639263582401E-4</v>
      </c>
      <c r="I29" s="493">
        <v>8.0819059570972479E-4</v>
      </c>
      <c r="J29" s="493">
        <v>3.8740015357178192E-3</v>
      </c>
      <c r="K29" s="493">
        <v>5.2955286135910771E-4</v>
      </c>
      <c r="L29" s="493">
        <v>4.9181034405184764E-4</v>
      </c>
      <c r="M29" s="493">
        <v>3.6908642749882304E-3</v>
      </c>
      <c r="N29" s="493">
        <v>6.9282729068795399E-4</v>
      </c>
      <c r="O29" s="493">
        <v>9.5403169033618659E-4</v>
      </c>
      <c r="P29" s="493">
        <v>4.7735733406521113E-4</v>
      </c>
      <c r="Q29" s="493">
        <v>9.311510610646508E-4</v>
      </c>
      <c r="R29" s="493">
        <v>3.6500538830091747E-4</v>
      </c>
      <c r="S29" s="493">
        <v>5.526804826783766E-4</v>
      </c>
      <c r="T29" s="493">
        <v>1.2017687237761143E-3</v>
      </c>
      <c r="U29" s="493">
        <v>5.7078242519591541E-4</v>
      </c>
      <c r="V29" s="493">
        <v>7.5341942460670317E-4</v>
      </c>
      <c r="W29" s="493">
        <v>5.5800193459994867E-4</v>
      </c>
      <c r="X29" s="493">
        <v>9.9953883947204733E-4</v>
      </c>
      <c r="Y29" s="493">
        <v>2.2185502323611456E-3</v>
      </c>
      <c r="Z29" s="493">
        <v>1.2088888350520971E-2</v>
      </c>
      <c r="AA29" s="493">
        <v>2.4302201488116252E-3</v>
      </c>
      <c r="AB29" s="493">
        <v>1.0010238747787166</v>
      </c>
      <c r="AC29" s="493">
        <v>2.0742966643733664E-3</v>
      </c>
      <c r="AD29" s="493">
        <v>3.68213452569595E-3</v>
      </c>
      <c r="AE29" s="493">
        <v>3.6308717190904294E-4</v>
      </c>
      <c r="AF29" s="493">
        <v>5.9799605197990791E-3</v>
      </c>
      <c r="AG29" s="494">
        <v>5.7121213943915243E-3</v>
      </c>
      <c r="AH29" s="494">
        <v>2.9836356399850248E-2</v>
      </c>
      <c r="AI29" s="494">
        <v>7.559527820526454E-3</v>
      </c>
      <c r="AJ29" s="494">
        <v>4.3642042408954008E-3</v>
      </c>
      <c r="AK29" s="494">
        <v>6.4738236660281218E-4</v>
      </c>
      <c r="AL29" s="494">
        <v>6.9474505730849614E-4</v>
      </c>
      <c r="AM29" s="494">
        <v>1.7905427587594291E-2</v>
      </c>
      <c r="AN29" s="494">
        <v>6.4046107381229801E-4</v>
      </c>
      <c r="AO29" s="495">
        <v>2.4248290697967339E-2</v>
      </c>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row>
    <row r="30" spans="1:252" ht="18" customHeight="1">
      <c r="A30" s="11"/>
      <c r="B30" s="490" t="s">
        <v>68</v>
      </c>
      <c r="C30" s="491" t="s">
        <v>14</v>
      </c>
      <c r="D30" s="492"/>
      <c r="E30" s="493">
        <v>5.9458175827840812E-2</v>
      </c>
      <c r="F30" s="493">
        <v>2.2796384650595546E-2</v>
      </c>
      <c r="G30" s="493">
        <v>6.2326346172666573E-2</v>
      </c>
      <c r="H30" s="493">
        <v>4.9728502595757104E-2</v>
      </c>
      <c r="I30" s="493">
        <v>5.4128402619202071E-2</v>
      </c>
      <c r="J30" s="493">
        <v>2.8441413488185303E-2</v>
      </c>
      <c r="K30" s="493">
        <v>1.9475359232249922E-2</v>
      </c>
      <c r="L30" s="493">
        <v>4.507575187011726E-2</v>
      </c>
      <c r="M30" s="493">
        <v>2.4667311718190102E-2</v>
      </c>
      <c r="N30" s="493">
        <v>5.0100795552826753E-2</v>
      </c>
      <c r="O30" s="493">
        <v>3.4097717095133019E-2</v>
      </c>
      <c r="P30" s="493">
        <v>3.0133124100451998E-2</v>
      </c>
      <c r="Q30" s="493">
        <v>3.3191477348810276E-2</v>
      </c>
      <c r="R30" s="493">
        <v>2.9510145359243997E-2</v>
      </c>
      <c r="S30" s="493">
        <v>3.6880419272427634E-2</v>
      </c>
      <c r="T30" s="493">
        <v>3.1209245898973104E-2</v>
      </c>
      <c r="U30" s="493">
        <v>3.4343741801981964E-2</v>
      </c>
      <c r="V30" s="493">
        <v>2.892295875935285E-2</v>
      </c>
      <c r="W30" s="493">
        <v>4.3470848544759098E-2</v>
      </c>
      <c r="X30" s="493">
        <v>5.3808270907689956E-2</v>
      </c>
      <c r="Y30" s="493">
        <v>3.8231820689947529E-2</v>
      </c>
      <c r="Z30" s="493">
        <v>1.3341718373606469E-2</v>
      </c>
      <c r="AA30" s="493">
        <v>1.4576109834214665E-2</v>
      </c>
      <c r="AB30" s="493">
        <v>1.3043610080016607E-2</v>
      </c>
      <c r="AC30" s="493">
        <v>1.0102120506115737</v>
      </c>
      <c r="AD30" s="493">
        <v>6.7154866977175067E-3</v>
      </c>
      <c r="AE30" s="493">
        <v>2.0471771541854381E-3</v>
      </c>
      <c r="AF30" s="493">
        <v>2.361556578737474E-2</v>
      </c>
      <c r="AG30" s="494">
        <v>8.3717055118284651E-3</v>
      </c>
      <c r="AH30" s="494">
        <v>1.0837354593105412E-2</v>
      </c>
      <c r="AI30" s="494">
        <v>1.5187939657817862E-2</v>
      </c>
      <c r="AJ30" s="494">
        <v>3.5860406889415615E-2</v>
      </c>
      <c r="AK30" s="494">
        <v>2.9988265217032788E-2</v>
      </c>
      <c r="AL30" s="494">
        <v>1.6514636026373913E-2</v>
      </c>
      <c r="AM30" s="494">
        <v>5.4739066901176046E-2</v>
      </c>
      <c r="AN30" s="494">
        <v>0.18510746888331203</v>
      </c>
      <c r="AO30" s="495">
        <v>-3.0100556997029477E-3</v>
      </c>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row>
    <row r="31" spans="1:252" ht="18" customHeight="1">
      <c r="A31" s="11"/>
      <c r="B31" s="490" t="s">
        <v>69</v>
      </c>
      <c r="C31" s="491" t="s">
        <v>15</v>
      </c>
      <c r="D31" s="492"/>
      <c r="E31" s="493">
        <v>8.3133673840655817E-3</v>
      </c>
      <c r="F31" s="493">
        <v>5.2931811542929079E-2</v>
      </c>
      <c r="G31" s="493">
        <v>7.4537492642980261E-3</v>
      </c>
      <c r="H31" s="493">
        <v>1.9560086931549273E-2</v>
      </c>
      <c r="I31" s="493">
        <v>1.2638150655568477E-2</v>
      </c>
      <c r="J31" s="493">
        <v>8.0620691855864991E-3</v>
      </c>
      <c r="K31" s="493">
        <v>7.4555611502164854E-3</v>
      </c>
      <c r="L31" s="493">
        <v>6.1943628141066425E-3</v>
      </c>
      <c r="M31" s="493">
        <v>1.1714626937644102E-2</v>
      </c>
      <c r="N31" s="493">
        <v>9.3738457484943347E-3</v>
      </c>
      <c r="O31" s="493">
        <v>8.6397660052490964E-3</v>
      </c>
      <c r="P31" s="493">
        <v>1.0971239614069862E-2</v>
      </c>
      <c r="Q31" s="493">
        <v>7.6034584002578403E-3</v>
      </c>
      <c r="R31" s="493">
        <v>8.443568698702027E-3</v>
      </c>
      <c r="S31" s="493">
        <v>1.6326515023136867E-2</v>
      </c>
      <c r="T31" s="493">
        <v>8.4674555335813254E-3</v>
      </c>
      <c r="U31" s="493">
        <v>7.6940291592097945E-3</v>
      </c>
      <c r="V31" s="493">
        <v>8.7165920782652836E-3</v>
      </c>
      <c r="W31" s="493">
        <v>5.7390591571562901E-3</v>
      </c>
      <c r="X31" s="493">
        <v>1.9040403886706268E-2</v>
      </c>
      <c r="Y31" s="493">
        <v>1.3199937947496569E-2</v>
      </c>
      <c r="Z31" s="493">
        <v>2.0042608159906231E-2</v>
      </c>
      <c r="AA31" s="493">
        <v>2.248719445630953E-2</v>
      </c>
      <c r="AB31" s="493">
        <v>2.7976351013646723E-2</v>
      </c>
      <c r="AC31" s="493">
        <v>1.9300636234763378E-2</v>
      </c>
      <c r="AD31" s="493">
        <v>1.0435342536349603</v>
      </c>
      <c r="AE31" s="493">
        <v>7.365602257733074E-2</v>
      </c>
      <c r="AF31" s="493">
        <v>2.2854076740776403E-2</v>
      </c>
      <c r="AG31" s="494">
        <v>9.7095768435607067E-3</v>
      </c>
      <c r="AH31" s="494">
        <v>2.4580740310198006E-2</v>
      </c>
      <c r="AI31" s="494">
        <v>1.4380540320460603E-2</v>
      </c>
      <c r="AJ31" s="494">
        <v>1.3278477545469139E-2</v>
      </c>
      <c r="AK31" s="494">
        <v>2.7865407683670351E-2</v>
      </c>
      <c r="AL31" s="494">
        <v>1.0250340481236809E-2</v>
      </c>
      <c r="AM31" s="494">
        <v>1.0560745662216839E-2</v>
      </c>
      <c r="AN31" s="494">
        <v>5.6233352794327366E-3</v>
      </c>
      <c r="AO31" s="495">
        <v>1.4307529955021639E-2</v>
      </c>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c r="EI31" s="11"/>
      <c r="EJ31" s="11"/>
      <c r="EK31" s="11"/>
      <c r="EL31" s="11"/>
      <c r="EM31" s="11"/>
      <c r="EN31" s="11"/>
      <c r="EO31" s="11"/>
      <c r="EP31" s="11"/>
      <c r="EQ31" s="11"/>
      <c r="ER31" s="11"/>
      <c r="ES31" s="11"/>
      <c r="ET31" s="11"/>
      <c r="EU31" s="11"/>
      <c r="EV31" s="11"/>
      <c r="EW31" s="11"/>
      <c r="EX31" s="11"/>
      <c r="EY31" s="11"/>
      <c r="EZ31" s="11"/>
      <c r="FA31" s="11"/>
      <c r="FB31" s="11"/>
      <c r="FC31" s="11"/>
      <c r="FD31" s="11"/>
      <c r="FE31" s="11"/>
      <c r="FF31" s="11"/>
      <c r="FG31" s="11"/>
      <c r="FH31" s="11"/>
      <c r="FI31" s="11"/>
      <c r="FJ31" s="11"/>
      <c r="FK31" s="11"/>
      <c r="FL31" s="11"/>
      <c r="FM31" s="11"/>
      <c r="FN31" s="11"/>
      <c r="FO31" s="11"/>
      <c r="FP31" s="11"/>
      <c r="FQ31" s="11"/>
      <c r="FR31" s="11"/>
      <c r="FS31" s="11"/>
      <c r="FT31" s="11"/>
      <c r="FU31" s="11"/>
      <c r="FV31" s="11"/>
      <c r="FW31" s="11"/>
      <c r="FX31" s="11"/>
      <c r="FY31" s="11"/>
      <c r="FZ31" s="11"/>
      <c r="GA31" s="11"/>
      <c r="GB31" s="11"/>
      <c r="GC31" s="11"/>
      <c r="GD31" s="11"/>
      <c r="GE31" s="11"/>
      <c r="GF31" s="11"/>
      <c r="GG31" s="11"/>
      <c r="GH31" s="11"/>
      <c r="GI31" s="11"/>
      <c r="GJ31" s="11"/>
      <c r="GK31" s="11"/>
      <c r="GL31" s="11"/>
      <c r="GM31" s="11"/>
      <c r="GN31" s="11"/>
      <c r="GO31" s="11"/>
      <c r="GP31" s="11"/>
      <c r="GQ31" s="11"/>
      <c r="GR31" s="11"/>
      <c r="GS31" s="11"/>
      <c r="GT31" s="11"/>
      <c r="GU31" s="11"/>
      <c r="GV31" s="11"/>
      <c r="GW31" s="11"/>
      <c r="GX31" s="11"/>
      <c r="GY31" s="11"/>
      <c r="GZ31" s="11"/>
      <c r="HA31" s="11"/>
      <c r="HB31" s="11"/>
      <c r="HC31" s="11"/>
      <c r="HD31" s="11"/>
      <c r="HE31" s="11"/>
      <c r="HF31" s="11"/>
      <c r="HG31" s="11"/>
      <c r="HH31" s="11"/>
      <c r="HI31" s="11"/>
      <c r="HJ31" s="11"/>
      <c r="HK31" s="11"/>
      <c r="HL31" s="11"/>
      <c r="HM31" s="11"/>
      <c r="HN31" s="11"/>
      <c r="HO31" s="11"/>
      <c r="HP31" s="11"/>
      <c r="HQ31" s="11"/>
      <c r="HR31" s="11"/>
      <c r="HS31" s="11"/>
      <c r="HT31" s="11"/>
      <c r="HU31" s="11"/>
      <c r="HV31" s="11"/>
      <c r="HW31" s="11"/>
      <c r="HX31" s="11"/>
      <c r="HY31" s="11"/>
      <c r="HZ31" s="11"/>
      <c r="IA31" s="11"/>
      <c r="IB31" s="11"/>
      <c r="IC31" s="11"/>
      <c r="ID31" s="11"/>
      <c r="IE31" s="11"/>
      <c r="IF31" s="11"/>
      <c r="IG31" s="11"/>
      <c r="IH31" s="11"/>
      <c r="II31" s="11"/>
      <c r="IJ31" s="11"/>
      <c r="IK31" s="11"/>
      <c r="IL31" s="11"/>
      <c r="IM31" s="11"/>
      <c r="IN31" s="11"/>
      <c r="IO31" s="11"/>
      <c r="IP31" s="11"/>
      <c r="IQ31" s="11"/>
      <c r="IR31" s="11"/>
    </row>
    <row r="32" spans="1:252" ht="18" customHeight="1">
      <c r="A32" s="11"/>
      <c r="B32" s="490" t="s">
        <v>70</v>
      </c>
      <c r="C32" s="491" t="s">
        <v>32</v>
      </c>
      <c r="D32" s="492"/>
      <c r="E32" s="493">
        <v>3.4000349162264863E-3</v>
      </c>
      <c r="F32" s="493">
        <v>1.1271700921043166E-2</v>
      </c>
      <c r="G32" s="493">
        <v>5.2837671270293549E-3</v>
      </c>
      <c r="H32" s="493">
        <v>5.9502750220501149E-3</v>
      </c>
      <c r="I32" s="493">
        <v>5.838106032045964E-3</v>
      </c>
      <c r="J32" s="493">
        <v>5.1702516908786007E-3</v>
      </c>
      <c r="K32" s="493">
        <v>2.4328002436963224E-3</v>
      </c>
      <c r="L32" s="493">
        <v>5.8085372217591639E-3</v>
      </c>
      <c r="M32" s="493">
        <v>5.4739692623092112E-3</v>
      </c>
      <c r="N32" s="493">
        <v>4.7099774542717779E-3</v>
      </c>
      <c r="O32" s="493">
        <v>2.9761999938498424E-3</v>
      </c>
      <c r="P32" s="493">
        <v>4.7915663170954364E-3</v>
      </c>
      <c r="Q32" s="493">
        <v>4.2807085428433365E-3</v>
      </c>
      <c r="R32" s="493">
        <v>4.8099002700134732E-3</v>
      </c>
      <c r="S32" s="493">
        <v>4.0108613980711621E-3</v>
      </c>
      <c r="T32" s="493">
        <v>3.685684350659771E-3</v>
      </c>
      <c r="U32" s="493">
        <v>4.2908534436508989E-3</v>
      </c>
      <c r="V32" s="493">
        <v>3.8740540101735188E-3</v>
      </c>
      <c r="W32" s="493">
        <v>2.5337994209596064E-3</v>
      </c>
      <c r="X32" s="493">
        <v>6.254102777115223E-3</v>
      </c>
      <c r="Y32" s="493">
        <v>7.2125510945234327E-3</v>
      </c>
      <c r="Z32" s="493">
        <v>6.7827141030245902E-3</v>
      </c>
      <c r="AA32" s="493">
        <v>3.7433881227150862E-3</v>
      </c>
      <c r="AB32" s="493">
        <v>4.4681099004154441E-3</v>
      </c>
      <c r="AC32" s="493">
        <v>2.8484627481666025E-2</v>
      </c>
      <c r="AD32" s="493">
        <v>1.7704639823433795E-2</v>
      </c>
      <c r="AE32" s="493">
        <v>1.0304156068738666</v>
      </c>
      <c r="AF32" s="493">
        <v>1.9093470151330887E-2</v>
      </c>
      <c r="AG32" s="494">
        <v>2.2562029697459442E-2</v>
      </c>
      <c r="AH32" s="494">
        <v>3.9877616437170244E-3</v>
      </c>
      <c r="AI32" s="494">
        <v>8.1373723286626808E-3</v>
      </c>
      <c r="AJ32" s="494">
        <v>1.7599684840188916E-2</v>
      </c>
      <c r="AK32" s="494">
        <v>2.1732855677124564E-2</v>
      </c>
      <c r="AL32" s="494">
        <v>1.0020028484963344E-2</v>
      </c>
      <c r="AM32" s="494">
        <v>1.6398994830058272E-2</v>
      </c>
      <c r="AN32" s="494">
        <v>6.2251800131752095E-3</v>
      </c>
      <c r="AO32" s="495">
        <v>3.8279784898308487E-2</v>
      </c>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c r="EI32" s="11"/>
      <c r="EJ32" s="11"/>
      <c r="EK32" s="11"/>
      <c r="EL32" s="11"/>
      <c r="EM32" s="11"/>
      <c r="EN32" s="11"/>
      <c r="EO32" s="11"/>
      <c r="EP32" s="11"/>
      <c r="EQ32" s="11"/>
      <c r="ER32" s="11"/>
      <c r="ES32" s="11"/>
      <c r="ET32" s="11"/>
      <c r="EU32" s="11"/>
      <c r="EV32" s="11"/>
      <c r="EW32" s="11"/>
      <c r="EX32" s="11"/>
      <c r="EY32" s="11"/>
      <c r="EZ32" s="11"/>
      <c r="FA32" s="11"/>
      <c r="FB32" s="11"/>
      <c r="FC32" s="11"/>
      <c r="FD32" s="11"/>
      <c r="FE32" s="11"/>
      <c r="FF32" s="11"/>
      <c r="FG32" s="11"/>
      <c r="FH32" s="11"/>
      <c r="FI32" s="11"/>
      <c r="FJ32" s="11"/>
      <c r="FK32" s="11"/>
      <c r="FL32" s="11"/>
      <c r="FM32" s="11"/>
      <c r="FN32" s="11"/>
      <c r="FO32" s="11"/>
      <c r="FP32" s="11"/>
      <c r="FQ32" s="11"/>
      <c r="FR32" s="11"/>
      <c r="FS32" s="11"/>
      <c r="FT32" s="11"/>
      <c r="FU32" s="11"/>
      <c r="FV32" s="11"/>
      <c r="FW32" s="11"/>
      <c r="FX32" s="11"/>
      <c r="FY32" s="11"/>
      <c r="FZ32" s="11"/>
      <c r="GA32" s="11"/>
      <c r="GB32" s="11"/>
      <c r="GC32" s="11"/>
      <c r="GD32" s="11"/>
      <c r="GE32" s="11"/>
      <c r="GF32" s="11"/>
      <c r="GG32" s="11"/>
      <c r="GH32" s="11"/>
      <c r="GI32" s="11"/>
      <c r="GJ32" s="11"/>
      <c r="GK32" s="11"/>
      <c r="GL32" s="11"/>
      <c r="GM32" s="11"/>
      <c r="GN32" s="11"/>
      <c r="GO32" s="11"/>
      <c r="GP32" s="11"/>
      <c r="GQ32" s="11"/>
      <c r="GR32" s="11"/>
      <c r="GS32" s="11"/>
      <c r="GT32" s="11"/>
      <c r="GU32" s="11"/>
      <c r="GV32" s="11"/>
      <c r="GW32" s="11"/>
      <c r="GX32" s="11"/>
      <c r="GY32" s="11"/>
      <c r="GZ32" s="11"/>
      <c r="HA32" s="11"/>
      <c r="HB32" s="11"/>
      <c r="HC32" s="11"/>
      <c r="HD32" s="11"/>
      <c r="HE32" s="11"/>
      <c r="HF32" s="11"/>
      <c r="HG32" s="11"/>
      <c r="HH32" s="11"/>
      <c r="HI32" s="11"/>
      <c r="HJ32" s="11"/>
      <c r="HK32" s="11"/>
      <c r="HL32" s="11"/>
      <c r="HM32" s="11"/>
      <c r="HN32" s="11"/>
      <c r="HO32" s="11"/>
      <c r="HP32" s="11"/>
      <c r="HQ32" s="11"/>
      <c r="HR32" s="11"/>
      <c r="HS32" s="11"/>
      <c r="HT32" s="11"/>
      <c r="HU32" s="11"/>
      <c r="HV32" s="11"/>
      <c r="HW32" s="11"/>
      <c r="HX32" s="11"/>
      <c r="HY32" s="11"/>
      <c r="HZ32" s="11"/>
      <c r="IA32" s="11"/>
      <c r="IB32" s="11"/>
      <c r="IC32" s="11"/>
      <c r="ID32" s="11"/>
      <c r="IE32" s="11"/>
      <c r="IF32" s="11"/>
      <c r="IG32" s="11"/>
      <c r="IH32" s="11"/>
      <c r="II32" s="11"/>
      <c r="IJ32" s="11"/>
      <c r="IK32" s="11"/>
      <c r="IL32" s="11"/>
      <c r="IM32" s="11"/>
      <c r="IN32" s="11"/>
      <c r="IO32" s="11"/>
      <c r="IP32" s="11"/>
      <c r="IQ32" s="11"/>
      <c r="IR32" s="11"/>
    </row>
    <row r="33" spans="1:252" ht="18" customHeight="1">
      <c r="A33" s="11"/>
      <c r="B33" s="490" t="s">
        <v>71</v>
      </c>
      <c r="C33" s="491" t="s">
        <v>72</v>
      </c>
      <c r="D33" s="492"/>
      <c r="E33" s="493">
        <v>4.588755161170685E-2</v>
      </c>
      <c r="F33" s="493">
        <v>0.1616545100741448</v>
      </c>
      <c r="G33" s="493">
        <v>3.00150638793346E-2</v>
      </c>
      <c r="H33" s="493">
        <v>2.1064496313391978E-2</v>
      </c>
      <c r="I33" s="493">
        <v>2.8948958338058373E-2</v>
      </c>
      <c r="J33" s="493">
        <v>1.8721956290668276E-2</v>
      </c>
      <c r="K33" s="493">
        <v>3.1512368554728679E-2</v>
      </c>
      <c r="L33" s="493">
        <v>1.6988684533004599E-2</v>
      </c>
      <c r="M33" s="493">
        <v>4.1478189136528773E-2</v>
      </c>
      <c r="N33" s="493">
        <v>2.894857421525359E-2</v>
      </c>
      <c r="O33" s="493">
        <v>2.0389152750894868E-2</v>
      </c>
      <c r="P33" s="493">
        <v>1.8991816735293293E-2</v>
      </c>
      <c r="Q33" s="493">
        <v>1.6476994810068545E-2</v>
      </c>
      <c r="R33" s="493">
        <v>1.5108782332763493E-2</v>
      </c>
      <c r="S33" s="493">
        <v>1.9349237479205649E-2</v>
      </c>
      <c r="T33" s="493">
        <v>1.5493626782379514E-2</v>
      </c>
      <c r="U33" s="493">
        <v>1.593188129828849E-2</v>
      </c>
      <c r="V33" s="493">
        <v>1.6070643094334307E-2</v>
      </c>
      <c r="W33" s="493">
        <v>1.3474399022556221E-2</v>
      </c>
      <c r="X33" s="493">
        <v>7.451036997712103E-2</v>
      </c>
      <c r="Y33" s="493">
        <v>2.8831819590013751E-2</v>
      </c>
      <c r="Z33" s="493">
        <v>2.6194967871638875E-2</v>
      </c>
      <c r="AA33" s="493">
        <v>1.4920306749673028E-2</v>
      </c>
      <c r="AB33" s="493">
        <v>4.1141884900153941E-2</v>
      </c>
      <c r="AC33" s="493">
        <v>5.3377482922700122E-2</v>
      </c>
      <c r="AD33" s="493">
        <v>2.4638178190385895E-2</v>
      </c>
      <c r="AE33" s="493">
        <v>3.882907130864839E-3</v>
      </c>
      <c r="AF33" s="493">
        <v>1.0373602182191837</v>
      </c>
      <c r="AG33" s="494">
        <v>1.7499507694058759E-2</v>
      </c>
      <c r="AH33" s="494">
        <v>2.7068957130200771E-2</v>
      </c>
      <c r="AI33" s="494">
        <v>2.1624867251627142E-2</v>
      </c>
      <c r="AJ33" s="494">
        <v>1.3678374616665137E-2</v>
      </c>
      <c r="AK33" s="494">
        <v>2.8068432242176242E-2</v>
      </c>
      <c r="AL33" s="494">
        <v>1.2343143092969647E-2</v>
      </c>
      <c r="AM33" s="494">
        <v>2.8595307270808553E-2</v>
      </c>
      <c r="AN33" s="494">
        <v>4.3653914498842726E-2</v>
      </c>
      <c r="AO33" s="495">
        <v>6.8186400774354186E-2</v>
      </c>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c r="EI33" s="11"/>
      <c r="EJ33" s="11"/>
      <c r="EK33" s="11"/>
      <c r="EL33" s="11"/>
      <c r="EM33" s="11"/>
      <c r="EN33" s="11"/>
      <c r="EO33" s="11"/>
      <c r="EP33" s="11"/>
      <c r="EQ33" s="11"/>
      <c r="ER33" s="11"/>
      <c r="ES33" s="11"/>
      <c r="ET33" s="11"/>
      <c r="EU33" s="11"/>
      <c r="EV33" s="11"/>
      <c r="EW33" s="11"/>
      <c r="EX33" s="11"/>
      <c r="EY33" s="11"/>
      <c r="EZ33" s="11"/>
      <c r="FA33" s="11"/>
      <c r="FB33" s="11"/>
      <c r="FC33" s="11"/>
      <c r="FD33" s="11"/>
      <c r="FE33" s="11"/>
      <c r="FF33" s="11"/>
      <c r="FG33" s="11"/>
      <c r="FH33" s="11"/>
      <c r="FI33" s="11"/>
      <c r="FJ33" s="11"/>
      <c r="FK33" s="11"/>
      <c r="FL33" s="11"/>
      <c r="FM33" s="11"/>
      <c r="FN33" s="11"/>
      <c r="FO33" s="11"/>
      <c r="FP33" s="11"/>
      <c r="FQ33" s="11"/>
      <c r="FR33" s="11"/>
      <c r="FS33" s="11"/>
      <c r="FT33" s="11"/>
      <c r="FU33" s="11"/>
      <c r="FV33" s="11"/>
      <c r="FW33" s="11"/>
      <c r="FX33" s="11"/>
      <c r="FY33" s="11"/>
      <c r="FZ33" s="11"/>
      <c r="GA33" s="11"/>
      <c r="GB33" s="11"/>
      <c r="GC33" s="11"/>
      <c r="GD33" s="11"/>
      <c r="GE33" s="11"/>
      <c r="GF33" s="11"/>
      <c r="GG33" s="11"/>
      <c r="GH33" s="11"/>
      <c r="GI33" s="11"/>
      <c r="GJ33" s="11"/>
      <c r="GK33" s="11"/>
      <c r="GL33" s="11"/>
      <c r="GM33" s="11"/>
      <c r="GN33" s="11"/>
      <c r="GO33" s="11"/>
      <c r="GP33" s="11"/>
      <c r="GQ33" s="11"/>
      <c r="GR33" s="11"/>
      <c r="GS33" s="11"/>
      <c r="GT33" s="11"/>
      <c r="GU33" s="11"/>
      <c r="GV33" s="11"/>
      <c r="GW33" s="11"/>
      <c r="GX33" s="11"/>
      <c r="GY33" s="11"/>
      <c r="GZ33" s="11"/>
      <c r="HA33" s="11"/>
      <c r="HB33" s="11"/>
      <c r="HC33" s="11"/>
      <c r="HD33" s="11"/>
      <c r="HE33" s="11"/>
      <c r="HF33" s="11"/>
      <c r="HG33" s="11"/>
      <c r="HH33" s="11"/>
      <c r="HI33" s="11"/>
      <c r="HJ33" s="11"/>
      <c r="HK33" s="11"/>
      <c r="HL33" s="11"/>
      <c r="HM33" s="11"/>
      <c r="HN33" s="11"/>
      <c r="HO33" s="11"/>
      <c r="HP33" s="11"/>
      <c r="HQ33" s="11"/>
      <c r="HR33" s="11"/>
      <c r="HS33" s="11"/>
      <c r="HT33" s="11"/>
      <c r="HU33" s="11"/>
      <c r="HV33" s="11"/>
      <c r="HW33" s="11"/>
      <c r="HX33" s="11"/>
      <c r="HY33" s="11"/>
      <c r="HZ33" s="11"/>
      <c r="IA33" s="11"/>
      <c r="IB33" s="11"/>
      <c r="IC33" s="11"/>
      <c r="ID33" s="11"/>
      <c r="IE33" s="11"/>
      <c r="IF33" s="11"/>
      <c r="IG33" s="11"/>
      <c r="IH33" s="11"/>
      <c r="II33" s="11"/>
      <c r="IJ33" s="11"/>
      <c r="IK33" s="11"/>
      <c r="IL33" s="11"/>
      <c r="IM33" s="11"/>
      <c r="IN33" s="11"/>
      <c r="IO33" s="11"/>
      <c r="IP33" s="11"/>
      <c r="IQ33" s="11"/>
      <c r="IR33" s="11"/>
    </row>
    <row r="34" spans="1:252" ht="18" customHeight="1">
      <c r="A34" s="11"/>
      <c r="B34" s="490" t="s">
        <v>73</v>
      </c>
      <c r="C34" s="491" t="s">
        <v>40</v>
      </c>
      <c r="D34" s="492"/>
      <c r="E34" s="493">
        <v>3.4769861533299517E-3</v>
      </c>
      <c r="F34" s="493">
        <v>5.0316051213553275E-3</v>
      </c>
      <c r="G34" s="493">
        <v>4.0488831587827427E-3</v>
      </c>
      <c r="H34" s="493">
        <v>4.3842383900008341E-3</v>
      </c>
      <c r="I34" s="493">
        <v>4.5927459411765816E-3</v>
      </c>
      <c r="J34" s="493">
        <v>1.1120941930237792E-2</v>
      </c>
      <c r="K34" s="493">
        <v>1.64988745904422E-3</v>
      </c>
      <c r="L34" s="493">
        <v>4.5124952129516477E-3</v>
      </c>
      <c r="M34" s="493">
        <v>4.3446203969711673E-3</v>
      </c>
      <c r="N34" s="493">
        <v>4.1467632905387609E-3</v>
      </c>
      <c r="O34" s="493">
        <v>3.1092228190326967E-3</v>
      </c>
      <c r="P34" s="493">
        <v>3.974263386222596E-3</v>
      </c>
      <c r="Q34" s="493">
        <v>4.9551491950290379E-3</v>
      </c>
      <c r="R34" s="493">
        <v>5.3286098267837012E-3</v>
      </c>
      <c r="S34" s="493">
        <v>5.6322527566761505E-3</v>
      </c>
      <c r="T34" s="493">
        <v>6.1919432374216701E-3</v>
      </c>
      <c r="U34" s="493">
        <v>6.8447491529727376E-3</v>
      </c>
      <c r="V34" s="493">
        <v>1.162017504368037E-2</v>
      </c>
      <c r="W34" s="493">
        <v>2.9153727601189373E-3</v>
      </c>
      <c r="X34" s="493">
        <v>5.4375721219583339E-3</v>
      </c>
      <c r="Y34" s="493">
        <v>5.8033028931091827E-3</v>
      </c>
      <c r="Z34" s="493">
        <v>6.5086583155175631E-3</v>
      </c>
      <c r="AA34" s="493">
        <v>1.7482279766201321E-2</v>
      </c>
      <c r="AB34" s="493">
        <v>6.6719405998853561E-3</v>
      </c>
      <c r="AC34" s="493">
        <v>1.7750022012114272E-2</v>
      </c>
      <c r="AD34" s="493">
        <v>2.6092907195093738E-2</v>
      </c>
      <c r="AE34" s="493">
        <v>3.5646404943126225E-3</v>
      </c>
      <c r="AF34" s="493">
        <v>7.6289311243006889E-3</v>
      </c>
      <c r="AG34" s="494">
        <v>1.0810713175495164</v>
      </c>
      <c r="AH34" s="494">
        <v>1.6147760098204497E-2</v>
      </c>
      <c r="AI34" s="494">
        <v>1.1433962674191321E-2</v>
      </c>
      <c r="AJ34" s="494">
        <v>8.2697252471572186E-3</v>
      </c>
      <c r="AK34" s="494">
        <v>3.1093193834980149E-2</v>
      </c>
      <c r="AL34" s="494">
        <v>2.1654993770093174E-2</v>
      </c>
      <c r="AM34" s="494">
        <v>1.0307170266874742E-2</v>
      </c>
      <c r="AN34" s="494">
        <v>3.9108720647945657E-3</v>
      </c>
      <c r="AO34" s="495">
        <v>3.9330771344594888E-2</v>
      </c>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c r="EI34" s="11"/>
      <c r="EJ34" s="11"/>
      <c r="EK34" s="11"/>
      <c r="EL34" s="11"/>
      <c r="EM34" s="11"/>
      <c r="EN34" s="11"/>
      <c r="EO34" s="11"/>
      <c r="EP34" s="11"/>
      <c r="EQ34" s="11"/>
      <c r="ER34" s="11"/>
      <c r="ES34" s="11"/>
      <c r="ET34" s="11"/>
      <c r="EU34" s="11"/>
      <c r="EV34" s="11"/>
      <c r="EW34" s="11"/>
      <c r="EX34" s="11"/>
      <c r="EY34" s="11"/>
      <c r="EZ34" s="11"/>
      <c r="FA34" s="11"/>
      <c r="FB34" s="11"/>
      <c r="FC34" s="11"/>
      <c r="FD34" s="11"/>
      <c r="FE34" s="11"/>
      <c r="FF34" s="11"/>
      <c r="FG34" s="11"/>
      <c r="FH34" s="11"/>
      <c r="FI34" s="11"/>
      <c r="FJ34" s="11"/>
      <c r="FK34" s="11"/>
      <c r="FL34" s="11"/>
      <c r="FM34" s="11"/>
      <c r="FN34" s="11"/>
      <c r="FO34" s="11"/>
      <c r="FP34" s="11"/>
      <c r="FQ34" s="11"/>
      <c r="FR34" s="11"/>
      <c r="FS34" s="11"/>
      <c r="FT34" s="11"/>
      <c r="FU34" s="11"/>
      <c r="FV34" s="11"/>
      <c r="FW34" s="11"/>
      <c r="FX34" s="11"/>
      <c r="FY34" s="11"/>
      <c r="FZ34" s="11"/>
      <c r="GA34" s="11"/>
      <c r="GB34" s="11"/>
      <c r="GC34" s="11"/>
      <c r="GD34" s="11"/>
      <c r="GE34" s="11"/>
      <c r="GF34" s="11"/>
      <c r="GG34" s="11"/>
      <c r="GH34" s="11"/>
      <c r="GI34" s="11"/>
      <c r="GJ34" s="11"/>
      <c r="GK34" s="11"/>
      <c r="GL34" s="11"/>
      <c r="GM34" s="11"/>
      <c r="GN34" s="11"/>
      <c r="GO34" s="11"/>
      <c r="GP34" s="11"/>
      <c r="GQ34" s="11"/>
      <c r="GR34" s="11"/>
      <c r="GS34" s="11"/>
      <c r="GT34" s="11"/>
      <c r="GU34" s="11"/>
      <c r="GV34" s="11"/>
      <c r="GW34" s="11"/>
      <c r="GX34" s="11"/>
      <c r="GY34" s="11"/>
      <c r="GZ34" s="11"/>
      <c r="HA34" s="11"/>
      <c r="HB34" s="11"/>
      <c r="HC34" s="11"/>
      <c r="HD34" s="11"/>
      <c r="HE34" s="11"/>
      <c r="HF34" s="11"/>
      <c r="HG34" s="11"/>
      <c r="HH34" s="11"/>
      <c r="HI34" s="11"/>
      <c r="HJ34" s="11"/>
      <c r="HK34" s="11"/>
      <c r="HL34" s="11"/>
      <c r="HM34" s="11"/>
      <c r="HN34" s="11"/>
      <c r="HO34" s="11"/>
      <c r="HP34" s="11"/>
      <c r="HQ34" s="11"/>
      <c r="HR34" s="11"/>
      <c r="HS34" s="11"/>
      <c r="HT34" s="11"/>
      <c r="HU34" s="11"/>
      <c r="HV34" s="11"/>
      <c r="HW34" s="11"/>
      <c r="HX34" s="11"/>
      <c r="HY34" s="11"/>
      <c r="HZ34" s="11"/>
      <c r="IA34" s="11"/>
      <c r="IB34" s="11"/>
      <c r="IC34" s="11"/>
      <c r="ID34" s="11"/>
      <c r="IE34" s="11"/>
      <c r="IF34" s="11"/>
      <c r="IG34" s="11"/>
      <c r="IH34" s="11"/>
      <c r="II34" s="11"/>
      <c r="IJ34" s="11"/>
      <c r="IK34" s="11"/>
      <c r="IL34" s="11"/>
      <c r="IM34" s="11"/>
      <c r="IN34" s="11"/>
      <c r="IO34" s="11"/>
      <c r="IP34" s="11"/>
      <c r="IQ34" s="11"/>
      <c r="IR34" s="11"/>
    </row>
    <row r="35" spans="1:252" ht="18" customHeight="1">
      <c r="A35" s="11"/>
      <c r="B35" s="490" t="s">
        <v>74</v>
      </c>
      <c r="C35" s="491" t="s">
        <v>16</v>
      </c>
      <c r="D35" s="492"/>
      <c r="E35" s="493">
        <v>9.6769853897319313E-4</v>
      </c>
      <c r="F35" s="493">
        <v>2.1593445248724741E-3</v>
      </c>
      <c r="G35" s="493">
        <v>9.2158721394153178E-4</v>
      </c>
      <c r="H35" s="493">
        <v>5.1995080735548372E-4</v>
      </c>
      <c r="I35" s="493">
        <v>6.4461125499285692E-4</v>
      </c>
      <c r="J35" s="493">
        <v>4.1827512076057403E-4</v>
      </c>
      <c r="K35" s="493">
        <v>3.830878073137001E-4</v>
      </c>
      <c r="L35" s="493">
        <v>4.6001809342346869E-4</v>
      </c>
      <c r="M35" s="493">
        <v>1.4217068725842011E-3</v>
      </c>
      <c r="N35" s="493">
        <v>1.6569514885907092E-3</v>
      </c>
      <c r="O35" s="493">
        <v>1.2668967382292377E-3</v>
      </c>
      <c r="P35" s="493">
        <v>7.7986320495745021E-4</v>
      </c>
      <c r="Q35" s="493">
        <v>1.3795407628639247E-3</v>
      </c>
      <c r="R35" s="493">
        <v>9.2814379202978755E-4</v>
      </c>
      <c r="S35" s="493">
        <v>5.0704887915391076E-4</v>
      </c>
      <c r="T35" s="493">
        <v>2.3028459124737911E-4</v>
      </c>
      <c r="U35" s="493">
        <v>4.6833801777630154E-4</v>
      </c>
      <c r="V35" s="493">
        <v>2.7880321129474472E-4</v>
      </c>
      <c r="W35" s="493">
        <v>3.0282042772766576E-4</v>
      </c>
      <c r="X35" s="493">
        <v>5.2055648307077743E-4</v>
      </c>
      <c r="Y35" s="493">
        <v>2.1814998434367167E-3</v>
      </c>
      <c r="Z35" s="493">
        <v>6.4871496969835872E-4</v>
      </c>
      <c r="AA35" s="493">
        <v>1.4353666611516959E-3</v>
      </c>
      <c r="AB35" s="493">
        <v>3.4248918584120127E-3</v>
      </c>
      <c r="AC35" s="493">
        <v>1.2178653850604597E-3</v>
      </c>
      <c r="AD35" s="493">
        <v>8.630364875646697E-4</v>
      </c>
      <c r="AE35" s="493">
        <v>3.3839651963046965E-4</v>
      </c>
      <c r="AF35" s="493">
        <v>1.264776187779388E-3</v>
      </c>
      <c r="AG35" s="494">
        <v>4.8777501155154496E-4</v>
      </c>
      <c r="AH35" s="494">
        <v>1.0003900005782149</v>
      </c>
      <c r="AI35" s="494">
        <v>2.3088916702137681E-3</v>
      </c>
      <c r="AJ35" s="494">
        <v>9.3509601010937238E-4</v>
      </c>
      <c r="AK35" s="494">
        <v>8.6207400123145049E-4</v>
      </c>
      <c r="AL35" s="494">
        <v>5.8811679407064026E-4</v>
      </c>
      <c r="AM35" s="494">
        <v>6.776115811821077E-4</v>
      </c>
      <c r="AN35" s="494">
        <v>4.0093718265106764E-4</v>
      </c>
      <c r="AO35" s="495">
        <v>0.26859671447875322</v>
      </c>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c r="EI35" s="11"/>
      <c r="EJ35" s="11"/>
      <c r="EK35" s="11"/>
      <c r="EL35" s="11"/>
      <c r="EM35" s="11"/>
      <c r="EN35" s="11"/>
      <c r="EO35" s="11"/>
      <c r="EP35" s="11"/>
      <c r="EQ35" s="11"/>
      <c r="ER35" s="11"/>
      <c r="ES35" s="11"/>
      <c r="ET35" s="11"/>
      <c r="EU35" s="11"/>
      <c r="EV35" s="11"/>
      <c r="EW35" s="11"/>
      <c r="EX35" s="11"/>
      <c r="EY35" s="11"/>
      <c r="EZ35" s="11"/>
      <c r="FA35" s="11"/>
      <c r="FB35" s="11"/>
      <c r="FC35" s="11"/>
      <c r="FD35" s="11"/>
      <c r="FE35" s="11"/>
      <c r="FF35" s="11"/>
      <c r="FG35" s="11"/>
      <c r="FH35" s="11"/>
      <c r="FI35" s="11"/>
      <c r="FJ35" s="11"/>
      <c r="FK35" s="11"/>
      <c r="FL35" s="11"/>
      <c r="FM35" s="11"/>
      <c r="FN35" s="11"/>
      <c r="FO35" s="11"/>
      <c r="FP35" s="11"/>
      <c r="FQ35" s="11"/>
      <c r="FR35" s="11"/>
      <c r="FS35" s="11"/>
      <c r="FT35" s="11"/>
      <c r="FU35" s="11"/>
      <c r="FV35" s="11"/>
      <c r="FW35" s="11"/>
      <c r="FX35" s="11"/>
      <c r="FY35" s="11"/>
      <c r="FZ35" s="11"/>
      <c r="GA35" s="11"/>
      <c r="GB35" s="11"/>
      <c r="GC35" s="11"/>
      <c r="GD35" s="11"/>
      <c r="GE35" s="11"/>
      <c r="GF35" s="11"/>
      <c r="GG35" s="11"/>
      <c r="GH35" s="11"/>
      <c r="GI35" s="11"/>
      <c r="GJ35" s="11"/>
      <c r="GK35" s="11"/>
      <c r="GL35" s="11"/>
      <c r="GM35" s="11"/>
      <c r="GN35" s="11"/>
      <c r="GO35" s="11"/>
      <c r="GP35" s="11"/>
      <c r="GQ35" s="11"/>
      <c r="GR35" s="11"/>
      <c r="GS35" s="11"/>
      <c r="GT35" s="11"/>
      <c r="GU35" s="11"/>
      <c r="GV35" s="11"/>
      <c r="GW35" s="11"/>
      <c r="GX35" s="11"/>
      <c r="GY35" s="11"/>
      <c r="GZ35" s="11"/>
      <c r="HA35" s="11"/>
      <c r="HB35" s="11"/>
      <c r="HC35" s="11"/>
      <c r="HD35" s="11"/>
      <c r="HE35" s="11"/>
      <c r="HF35" s="11"/>
      <c r="HG35" s="11"/>
      <c r="HH35" s="11"/>
      <c r="HI35" s="11"/>
      <c r="HJ35" s="11"/>
      <c r="HK35" s="11"/>
      <c r="HL35" s="11"/>
      <c r="HM35" s="11"/>
      <c r="HN35" s="11"/>
      <c r="HO35" s="11"/>
      <c r="HP35" s="11"/>
      <c r="HQ35" s="11"/>
      <c r="HR35" s="11"/>
      <c r="HS35" s="11"/>
      <c r="HT35" s="11"/>
      <c r="HU35" s="11"/>
      <c r="HV35" s="11"/>
      <c r="HW35" s="11"/>
      <c r="HX35" s="11"/>
      <c r="HY35" s="11"/>
      <c r="HZ35" s="11"/>
      <c r="IA35" s="11"/>
      <c r="IB35" s="11"/>
      <c r="IC35" s="11"/>
      <c r="ID35" s="11"/>
      <c r="IE35" s="11"/>
      <c r="IF35" s="11"/>
      <c r="IG35" s="11"/>
      <c r="IH35" s="11"/>
      <c r="II35" s="11"/>
      <c r="IJ35" s="11"/>
      <c r="IK35" s="11"/>
      <c r="IL35" s="11"/>
      <c r="IM35" s="11"/>
      <c r="IN35" s="11"/>
      <c r="IO35" s="11"/>
      <c r="IP35" s="11"/>
      <c r="IQ35" s="11"/>
      <c r="IR35" s="11"/>
    </row>
    <row r="36" spans="1:252" ht="18" customHeight="1">
      <c r="A36" s="11"/>
      <c r="B36" s="490" t="s">
        <v>75</v>
      </c>
      <c r="C36" s="491" t="s">
        <v>33</v>
      </c>
      <c r="D36" s="492"/>
      <c r="E36" s="493">
        <v>8.3427233993668028E-5</v>
      </c>
      <c r="F36" s="493">
        <v>1.8975941702722266E-4</v>
      </c>
      <c r="G36" s="493">
        <v>3.1101284124453882E-4</v>
      </c>
      <c r="H36" s="493">
        <v>6.9661734809077771E-5</v>
      </c>
      <c r="I36" s="493">
        <v>1.9088347358316119E-4</v>
      </c>
      <c r="J36" s="493">
        <v>2.9242516536593006E-4</v>
      </c>
      <c r="K36" s="493">
        <v>4.488263457446079E-5</v>
      </c>
      <c r="L36" s="493">
        <v>1.6398486810297196E-4</v>
      </c>
      <c r="M36" s="493">
        <v>2.5367674498177732E-4</v>
      </c>
      <c r="N36" s="493">
        <v>1.64413056319696E-4</v>
      </c>
      <c r="O36" s="493">
        <v>6.220906531315495E-5</v>
      </c>
      <c r="P36" s="493">
        <v>2.5013906761360067E-4</v>
      </c>
      <c r="Q36" s="493">
        <v>6.9065170765973401E-4</v>
      </c>
      <c r="R36" s="493">
        <v>3.115573331493722E-4</v>
      </c>
      <c r="S36" s="493">
        <v>3.5602317490487765E-4</v>
      </c>
      <c r="T36" s="493">
        <v>1.1475786167983012E-3</v>
      </c>
      <c r="U36" s="493">
        <v>7.8636347303830459E-4</v>
      </c>
      <c r="V36" s="493">
        <v>6.2728015117061609E-4</v>
      </c>
      <c r="W36" s="493">
        <v>2.3719027233225296E-4</v>
      </c>
      <c r="X36" s="493">
        <v>1.5686801846521729E-4</v>
      </c>
      <c r="Y36" s="493">
        <v>1.8645096772477231E-4</v>
      </c>
      <c r="Z36" s="493">
        <v>4.8358623580931569E-4</v>
      </c>
      <c r="AA36" s="493">
        <v>1.8987594904572698E-4</v>
      </c>
      <c r="AB36" s="493">
        <v>2.0354449258520483E-4</v>
      </c>
      <c r="AC36" s="493">
        <v>2.9717400423383386E-4</v>
      </c>
      <c r="AD36" s="493">
        <v>3.1376726912845835E-4</v>
      </c>
      <c r="AE36" s="493">
        <v>3.838415343480855E-5</v>
      </c>
      <c r="AF36" s="493">
        <v>9.5554583362953999E-4</v>
      </c>
      <c r="AG36" s="494">
        <v>3.996489524748628E-3</v>
      </c>
      <c r="AH36" s="494">
        <v>2.2571291203263478E-4</v>
      </c>
      <c r="AI36" s="494">
        <v>1.0000918635396987</v>
      </c>
      <c r="AJ36" s="494">
        <v>1.3914883934785691E-4</v>
      </c>
      <c r="AK36" s="494">
        <v>1.6867155135201093E-4</v>
      </c>
      <c r="AL36" s="494">
        <v>4.6446828022617912E-4</v>
      </c>
      <c r="AM36" s="494">
        <v>4.1339417016757006E-4</v>
      </c>
      <c r="AN36" s="494">
        <v>1.0436857447194685E-4</v>
      </c>
      <c r="AO36" s="495">
        <v>3.8053940989612084E-4</v>
      </c>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c r="EI36" s="11"/>
      <c r="EJ36" s="11"/>
      <c r="EK36" s="11"/>
      <c r="EL36" s="11"/>
      <c r="EM36" s="11"/>
      <c r="EN36" s="11"/>
      <c r="EO36" s="11"/>
      <c r="EP36" s="11"/>
      <c r="EQ36" s="11"/>
      <c r="ER36" s="11"/>
      <c r="ES36" s="11"/>
      <c r="ET36" s="11"/>
      <c r="EU36" s="11"/>
      <c r="EV36" s="11"/>
      <c r="EW36" s="11"/>
      <c r="EX36" s="11"/>
      <c r="EY36" s="11"/>
      <c r="EZ36" s="11"/>
      <c r="FA36" s="11"/>
      <c r="FB36" s="11"/>
      <c r="FC36" s="11"/>
      <c r="FD36" s="11"/>
      <c r="FE36" s="11"/>
      <c r="FF36" s="11"/>
      <c r="FG36" s="11"/>
      <c r="FH36" s="11"/>
      <c r="FI36" s="11"/>
      <c r="FJ36" s="11"/>
      <c r="FK36" s="11"/>
      <c r="FL36" s="11"/>
      <c r="FM36" s="11"/>
      <c r="FN36" s="11"/>
      <c r="FO36" s="11"/>
      <c r="FP36" s="11"/>
      <c r="FQ36" s="11"/>
      <c r="FR36" s="11"/>
      <c r="FS36" s="11"/>
      <c r="FT36" s="11"/>
      <c r="FU36" s="11"/>
      <c r="FV36" s="11"/>
      <c r="FW36" s="11"/>
      <c r="FX36" s="11"/>
      <c r="FY36" s="11"/>
      <c r="FZ36" s="11"/>
      <c r="GA36" s="11"/>
      <c r="GB36" s="11"/>
      <c r="GC36" s="11"/>
      <c r="GD36" s="11"/>
      <c r="GE36" s="11"/>
      <c r="GF36" s="11"/>
      <c r="GG36" s="11"/>
      <c r="GH36" s="11"/>
      <c r="GI36" s="11"/>
      <c r="GJ36" s="11"/>
      <c r="GK36" s="11"/>
      <c r="GL36" s="11"/>
      <c r="GM36" s="11"/>
      <c r="GN36" s="11"/>
      <c r="GO36" s="11"/>
      <c r="GP36" s="11"/>
      <c r="GQ36" s="11"/>
      <c r="GR36" s="11"/>
      <c r="GS36" s="11"/>
      <c r="GT36" s="11"/>
      <c r="GU36" s="11"/>
      <c r="GV36" s="11"/>
      <c r="GW36" s="11"/>
      <c r="GX36" s="11"/>
      <c r="GY36" s="11"/>
      <c r="GZ36" s="11"/>
      <c r="HA36" s="11"/>
      <c r="HB36" s="11"/>
      <c r="HC36" s="11"/>
      <c r="HD36" s="11"/>
      <c r="HE36" s="11"/>
      <c r="HF36" s="11"/>
      <c r="HG36" s="11"/>
      <c r="HH36" s="11"/>
      <c r="HI36" s="11"/>
      <c r="HJ36" s="11"/>
      <c r="HK36" s="11"/>
      <c r="HL36" s="11"/>
      <c r="HM36" s="11"/>
      <c r="HN36" s="11"/>
      <c r="HO36" s="11"/>
      <c r="HP36" s="11"/>
      <c r="HQ36" s="11"/>
      <c r="HR36" s="11"/>
      <c r="HS36" s="11"/>
      <c r="HT36" s="11"/>
      <c r="HU36" s="11"/>
      <c r="HV36" s="11"/>
      <c r="HW36" s="11"/>
      <c r="HX36" s="11"/>
      <c r="HY36" s="11"/>
      <c r="HZ36" s="11"/>
      <c r="IA36" s="11"/>
      <c r="IB36" s="11"/>
      <c r="IC36" s="11"/>
      <c r="ID36" s="11"/>
      <c r="IE36" s="11"/>
      <c r="IF36" s="11"/>
      <c r="IG36" s="11"/>
      <c r="IH36" s="11"/>
      <c r="II36" s="11"/>
      <c r="IJ36" s="11"/>
      <c r="IK36" s="11"/>
      <c r="IL36" s="11"/>
      <c r="IM36" s="11"/>
      <c r="IN36" s="11"/>
      <c r="IO36" s="11"/>
      <c r="IP36" s="11"/>
      <c r="IQ36" s="11"/>
      <c r="IR36" s="11"/>
    </row>
    <row r="37" spans="1:252" ht="18" customHeight="1">
      <c r="A37" s="11"/>
      <c r="B37" s="490" t="s">
        <v>76</v>
      </c>
      <c r="C37" s="491" t="s">
        <v>77</v>
      </c>
      <c r="D37" s="492"/>
      <c r="E37" s="493">
        <v>6.4474625529647536E-5</v>
      </c>
      <c r="F37" s="493">
        <v>1.752204494227115E-4</v>
      </c>
      <c r="G37" s="493">
        <v>4.388919525380094E-5</v>
      </c>
      <c r="H37" s="493">
        <v>3.3185387190059848E-5</v>
      </c>
      <c r="I37" s="493">
        <v>4.1438631182356746E-5</v>
      </c>
      <c r="J37" s="493">
        <v>7.1855442430986252E-5</v>
      </c>
      <c r="K37" s="493">
        <v>3.5023166079820483E-5</v>
      </c>
      <c r="L37" s="493">
        <v>2.8529275166201261E-5</v>
      </c>
      <c r="M37" s="493">
        <v>5.7953894452658633E-5</v>
      </c>
      <c r="N37" s="493">
        <v>4.8792525860183499E-5</v>
      </c>
      <c r="O37" s="493">
        <v>3.5908001574162969E-5</v>
      </c>
      <c r="P37" s="493">
        <v>3.1123131725912228E-5</v>
      </c>
      <c r="Q37" s="493">
        <v>3.546298575375701E-5</v>
      </c>
      <c r="R37" s="493">
        <v>2.9868863503241641E-5</v>
      </c>
      <c r="S37" s="493">
        <v>3.1278978464150958E-5</v>
      </c>
      <c r="T37" s="493">
        <v>2.4984062570851376E-5</v>
      </c>
      <c r="U37" s="493">
        <v>2.7483728668375381E-5</v>
      </c>
      <c r="V37" s="493">
        <v>2.9847476523383568E-5</v>
      </c>
      <c r="W37" s="493">
        <v>2.0282388364532197E-5</v>
      </c>
      <c r="X37" s="493">
        <v>8.7321658625861016E-5</v>
      </c>
      <c r="Y37" s="493">
        <v>5.7333361145701352E-5</v>
      </c>
      <c r="Z37" s="493">
        <v>6.9498030122563912E-5</v>
      </c>
      <c r="AA37" s="493">
        <v>3.0900627779443504E-4</v>
      </c>
      <c r="AB37" s="493">
        <v>8.3929188445247243E-5</v>
      </c>
      <c r="AC37" s="493">
        <v>1.056029826896389E-4</v>
      </c>
      <c r="AD37" s="493">
        <v>2.2080189755665483E-4</v>
      </c>
      <c r="AE37" s="493">
        <v>2.8129715677728704E-5</v>
      </c>
      <c r="AF37" s="493">
        <v>9.1584505512484629E-4</v>
      </c>
      <c r="AG37" s="494">
        <v>9.2709069255022939E-4</v>
      </c>
      <c r="AH37" s="494">
        <v>7.8815361997061989E-5</v>
      </c>
      <c r="AI37" s="494">
        <v>9.2995774057880808E-5</v>
      </c>
      <c r="AJ37" s="494">
        <v>1.0143173141751356</v>
      </c>
      <c r="AK37" s="494">
        <v>8.1013229572761373E-5</v>
      </c>
      <c r="AL37" s="494">
        <v>7.8753216847149432E-5</v>
      </c>
      <c r="AM37" s="494">
        <v>1.2084091310252245E-4</v>
      </c>
      <c r="AN37" s="494">
        <v>5.1692346391543418E-5</v>
      </c>
      <c r="AO37" s="495">
        <v>2.7118841827562102E-3</v>
      </c>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c r="EI37" s="11"/>
      <c r="EJ37" s="11"/>
      <c r="EK37" s="11"/>
      <c r="EL37" s="11"/>
      <c r="EM37" s="11"/>
      <c r="EN37" s="11"/>
      <c r="EO37" s="11"/>
      <c r="EP37" s="11"/>
      <c r="EQ37" s="11"/>
      <c r="ER37" s="11"/>
      <c r="ES37" s="11"/>
      <c r="ET37" s="11"/>
      <c r="EU37" s="11"/>
      <c r="EV37" s="11"/>
      <c r="EW37" s="11"/>
      <c r="EX37" s="11"/>
      <c r="EY37" s="11"/>
      <c r="EZ37" s="11"/>
      <c r="FA37" s="11"/>
      <c r="FB37" s="11"/>
      <c r="FC37" s="11"/>
      <c r="FD37" s="11"/>
      <c r="FE37" s="11"/>
      <c r="FF37" s="11"/>
      <c r="FG37" s="11"/>
      <c r="FH37" s="11"/>
      <c r="FI37" s="11"/>
      <c r="FJ37" s="11"/>
      <c r="FK37" s="11"/>
      <c r="FL37" s="11"/>
      <c r="FM37" s="11"/>
      <c r="FN37" s="11"/>
      <c r="FO37" s="11"/>
      <c r="FP37" s="11"/>
      <c r="FQ37" s="11"/>
      <c r="FR37" s="11"/>
      <c r="FS37" s="11"/>
      <c r="FT37" s="11"/>
      <c r="FU37" s="11"/>
      <c r="FV37" s="11"/>
      <c r="FW37" s="11"/>
      <c r="FX37" s="11"/>
      <c r="FY37" s="11"/>
      <c r="FZ37" s="11"/>
      <c r="GA37" s="11"/>
      <c r="GB37" s="11"/>
      <c r="GC37" s="11"/>
      <c r="GD37" s="11"/>
      <c r="GE37" s="11"/>
      <c r="GF37" s="11"/>
      <c r="GG37" s="11"/>
      <c r="GH37" s="11"/>
      <c r="GI37" s="11"/>
      <c r="GJ37" s="11"/>
      <c r="GK37" s="11"/>
      <c r="GL37" s="11"/>
      <c r="GM37" s="11"/>
      <c r="GN37" s="11"/>
      <c r="GO37" s="11"/>
      <c r="GP37" s="11"/>
      <c r="GQ37" s="11"/>
      <c r="GR37" s="11"/>
      <c r="GS37" s="11"/>
      <c r="GT37" s="11"/>
      <c r="GU37" s="11"/>
      <c r="GV37" s="11"/>
      <c r="GW37" s="11"/>
      <c r="GX37" s="11"/>
      <c r="GY37" s="11"/>
      <c r="GZ37" s="11"/>
      <c r="HA37" s="11"/>
      <c r="HB37" s="11"/>
      <c r="HC37" s="11"/>
      <c r="HD37" s="11"/>
      <c r="HE37" s="11"/>
      <c r="HF37" s="11"/>
      <c r="HG37" s="11"/>
      <c r="HH37" s="11"/>
      <c r="HI37" s="11"/>
      <c r="HJ37" s="11"/>
      <c r="HK37" s="11"/>
      <c r="HL37" s="11"/>
      <c r="HM37" s="11"/>
      <c r="HN37" s="11"/>
      <c r="HO37" s="11"/>
      <c r="HP37" s="11"/>
      <c r="HQ37" s="11"/>
      <c r="HR37" s="11"/>
      <c r="HS37" s="11"/>
      <c r="HT37" s="11"/>
      <c r="HU37" s="11"/>
      <c r="HV37" s="11"/>
      <c r="HW37" s="11"/>
      <c r="HX37" s="11"/>
      <c r="HY37" s="11"/>
      <c r="HZ37" s="11"/>
      <c r="IA37" s="11"/>
      <c r="IB37" s="11"/>
      <c r="IC37" s="11"/>
      <c r="ID37" s="11"/>
      <c r="IE37" s="11"/>
      <c r="IF37" s="11"/>
      <c r="IG37" s="11"/>
      <c r="IH37" s="11"/>
      <c r="II37" s="11"/>
      <c r="IJ37" s="11"/>
      <c r="IK37" s="11"/>
      <c r="IL37" s="11"/>
      <c r="IM37" s="11"/>
      <c r="IN37" s="11"/>
      <c r="IO37" s="11"/>
      <c r="IP37" s="11"/>
      <c r="IQ37" s="11"/>
      <c r="IR37" s="11"/>
    </row>
    <row r="38" spans="1:252" ht="18" customHeight="1">
      <c r="A38" s="11"/>
      <c r="B38" s="490" t="s">
        <v>79</v>
      </c>
      <c r="C38" s="491" t="s">
        <v>78</v>
      </c>
      <c r="D38" s="496"/>
      <c r="E38" s="493">
        <v>5.893031940235507E-4</v>
      </c>
      <c r="F38" s="493">
        <v>1.8313682225727396E-3</v>
      </c>
      <c r="G38" s="493">
        <v>6.1372215554222106E-4</v>
      </c>
      <c r="H38" s="493">
        <v>4.3177614619874851E-4</v>
      </c>
      <c r="I38" s="493">
        <v>1.011243003502321E-3</v>
      </c>
      <c r="J38" s="493">
        <v>2.049468395649377E-3</v>
      </c>
      <c r="K38" s="493">
        <v>4.4224865536871498E-4</v>
      </c>
      <c r="L38" s="493">
        <v>4.9953804084568914E-4</v>
      </c>
      <c r="M38" s="493">
        <v>8.2921373955395115E-4</v>
      </c>
      <c r="N38" s="493">
        <v>7.5608863132649014E-4</v>
      </c>
      <c r="O38" s="493">
        <v>3.8139578938456881E-4</v>
      </c>
      <c r="P38" s="493">
        <v>6.5601376171388738E-4</v>
      </c>
      <c r="Q38" s="493">
        <v>2.440055778296495E-3</v>
      </c>
      <c r="R38" s="493">
        <v>1.4840507565998242E-3</v>
      </c>
      <c r="S38" s="493">
        <v>6.8993543420078299E-4</v>
      </c>
      <c r="T38" s="493">
        <v>6.312660629994131E-4</v>
      </c>
      <c r="U38" s="493">
        <v>5.6089270951765731E-4</v>
      </c>
      <c r="V38" s="493">
        <v>6.48637901059549E-4</v>
      </c>
      <c r="W38" s="493">
        <v>1.987067767765568E-4</v>
      </c>
      <c r="X38" s="493">
        <v>8.0316304964192238E-4</v>
      </c>
      <c r="Y38" s="493">
        <v>8.5071639813676201E-4</v>
      </c>
      <c r="Z38" s="493">
        <v>8.5962698094583731E-4</v>
      </c>
      <c r="AA38" s="493">
        <v>5.7473042952400615E-3</v>
      </c>
      <c r="AB38" s="493">
        <v>1.5613569456171573E-3</v>
      </c>
      <c r="AC38" s="493">
        <v>6.3156157788470135E-4</v>
      </c>
      <c r="AD38" s="493">
        <v>2.2124285360980282E-3</v>
      </c>
      <c r="AE38" s="493">
        <v>3.955459872872265E-4</v>
      </c>
      <c r="AF38" s="493">
        <v>1.0213222774134107E-3</v>
      </c>
      <c r="AG38" s="494">
        <v>9.1701840289644626E-4</v>
      </c>
      <c r="AH38" s="494">
        <v>2.5696184196581483E-4</v>
      </c>
      <c r="AI38" s="494">
        <v>1.2026051270691744E-3</v>
      </c>
      <c r="AJ38" s="494">
        <v>7.7362626580840081E-4</v>
      </c>
      <c r="AK38" s="494">
        <v>1.0002299384296762</v>
      </c>
      <c r="AL38" s="494">
        <v>1.4942950231981481E-3</v>
      </c>
      <c r="AM38" s="494">
        <v>1.9329892821254107E-3</v>
      </c>
      <c r="AN38" s="494">
        <v>2.3037053328962077E-4</v>
      </c>
      <c r="AO38" s="495">
        <v>3.7350030851121697E-3</v>
      </c>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row>
    <row r="39" spans="1:252" ht="18" customHeight="1">
      <c r="A39" s="11"/>
      <c r="B39" s="490" t="s">
        <v>80</v>
      </c>
      <c r="C39" s="491" t="s">
        <v>34</v>
      </c>
      <c r="D39" s="492"/>
      <c r="E39" s="493">
        <v>1.8380061171385124E-2</v>
      </c>
      <c r="F39" s="493">
        <v>3.6237639576996605E-2</v>
      </c>
      <c r="G39" s="493">
        <v>2.5618765406957268E-2</v>
      </c>
      <c r="H39" s="493">
        <v>2.3702312356162877E-2</v>
      </c>
      <c r="I39" s="493">
        <v>2.3545994931583859E-2</v>
      </c>
      <c r="J39" s="493">
        <v>4.0226796708130889E-2</v>
      </c>
      <c r="K39" s="493">
        <v>1.2999642230812299E-2</v>
      </c>
      <c r="L39" s="493">
        <v>2.8856211226203458E-2</v>
      </c>
      <c r="M39" s="493">
        <v>3.7010893618287619E-2</v>
      </c>
      <c r="N39" s="493">
        <v>1.825246649353527E-2</v>
      </c>
      <c r="O39" s="493">
        <v>1.529794088563974E-2</v>
      </c>
      <c r="P39" s="493">
        <v>2.0869167918073375E-2</v>
      </c>
      <c r="Q39" s="493">
        <v>2.9312267648044014E-2</v>
      </c>
      <c r="R39" s="493">
        <v>2.2343106553347047E-2</v>
      </c>
      <c r="S39" s="493">
        <v>2.6003111548646748E-2</v>
      </c>
      <c r="T39" s="493">
        <v>3.0999414427390022E-2</v>
      </c>
      <c r="U39" s="493">
        <v>2.5970153003348366E-2</v>
      </c>
      <c r="V39" s="493">
        <v>2.6707559062625223E-2</v>
      </c>
      <c r="W39" s="493">
        <v>2.2293123302042233E-2</v>
      </c>
      <c r="X39" s="493">
        <v>3.4054302321629336E-2</v>
      </c>
      <c r="Y39" s="493">
        <v>5.0958705268707098E-2</v>
      </c>
      <c r="Z39" s="493">
        <v>4.2711932640714573E-2</v>
      </c>
      <c r="AA39" s="493">
        <v>7.4374093174737144E-2</v>
      </c>
      <c r="AB39" s="493">
        <v>4.2638047719945067E-2</v>
      </c>
      <c r="AC39" s="493">
        <v>5.6708719683699817E-2</v>
      </c>
      <c r="AD39" s="493">
        <v>7.049900846898606E-2</v>
      </c>
      <c r="AE39" s="493">
        <v>1.9938772644983404E-2</v>
      </c>
      <c r="AF39" s="493">
        <v>8.0522234019981306E-2</v>
      </c>
      <c r="AG39" s="494">
        <v>9.3255982250359054E-2</v>
      </c>
      <c r="AH39" s="494">
        <v>6.3098856380518167E-2</v>
      </c>
      <c r="AI39" s="494">
        <v>4.4062133983913267E-2</v>
      </c>
      <c r="AJ39" s="494">
        <v>3.3811724819030435E-2</v>
      </c>
      <c r="AK39" s="494">
        <v>5.1931805890989814E-2</v>
      </c>
      <c r="AL39" s="494">
        <v>1.0788844217305253</v>
      </c>
      <c r="AM39" s="494">
        <v>2.849180191243458E-2</v>
      </c>
      <c r="AN39" s="494">
        <v>1.5446777017273171E-2</v>
      </c>
      <c r="AO39" s="495">
        <v>4.9982479938801623E-2</v>
      </c>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row>
    <row r="40" spans="1:252" ht="18" customHeight="1">
      <c r="A40" s="11"/>
      <c r="B40" s="490" t="s">
        <v>81</v>
      </c>
      <c r="C40" s="491" t="s">
        <v>35</v>
      </c>
      <c r="D40" s="492"/>
      <c r="E40" s="493">
        <v>1.6469142037670487E-4</v>
      </c>
      <c r="F40" s="493">
        <v>2.8455800608134769E-4</v>
      </c>
      <c r="G40" s="493">
        <v>2.142353559525667E-4</v>
      </c>
      <c r="H40" s="493">
        <v>2.0212855374873525E-4</v>
      </c>
      <c r="I40" s="493">
        <v>1.6268063915274438E-4</v>
      </c>
      <c r="J40" s="493">
        <v>2.0613874391227621E-4</v>
      </c>
      <c r="K40" s="493">
        <v>9.8531440540118703E-5</v>
      </c>
      <c r="L40" s="493">
        <v>1.521378554357995E-4</v>
      </c>
      <c r="M40" s="493">
        <v>1.2994662701299313E-4</v>
      </c>
      <c r="N40" s="493">
        <v>1.6711340028652285E-4</v>
      </c>
      <c r="O40" s="493">
        <v>1.4353013489065982E-4</v>
      </c>
      <c r="P40" s="493">
        <v>1.3183712897326419E-4</v>
      </c>
      <c r="Q40" s="493">
        <v>1.7861730021756115E-4</v>
      </c>
      <c r="R40" s="493">
        <v>1.92170621531852E-4</v>
      </c>
      <c r="S40" s="493">
        <v>1.5336416696951281E-4</v>
      </c>
      <c r="T40" s="493">
        <v>2.129714194834337E-4</v>
      </c>
      <c r="U40" s="493">
        <v>1.6095455266041205E-4</v>
      </c>
      <c r="V40" s="493">
        <v>2.0992806264823538E-4</v>
      </c>
      <c r="W40" s="493">
        <v>1.5458468412769415E-4</v>
      </c>
      <c r="X40" s="493">
        <v>4.6915380431509606E-4</v>
      </c>
      <c r="Y40" s="493">
        <v>2.8178510376906924E-4</v>
      </c>
      <c r="Z40" s="493">
        <v>1.4705680429484425E-4</v>
      </c>
      <c r="AA40" s="493">
        <v>3.3385528434830432E-4</v>
      </c>
      <c r="AB40" s="493">
        <v>1.4620150284419862E-4</v>
      </c>
      <c r="AC40" s="493">
        <v>7.2734280066143035E-4</v>
      </c>
      <c r="AD40" s="493">
        <v>2.8969150331119639E-4</v>
      </c>
      <c r="AE40" s="493">
        <v>4.2629995919690072E-4</v>
      </c>
      <c r="AF40" s="493">
        <v>6.0605613269276888E-4</v>
      </c>
      <c r="AG40" s="494">
        <v>1.6670244447978056E-3</v>
      </c>
      <c r="AH40" s="494">
        <v>5.2229853298110319E-4</v>
      </c>
      <c r="AI40" s="494">
        <v>3.1994965701309772E-3</v>
      </c>
      <c r="AJ40" s="494">
        <v>9.7549136467094833E-3</v>
      </c>
      <c r="AK40" s="494">
        <v>2.1119572109757232E-3</v>
      </c>
      <c r="AL40" s="494">
        <v>9.7686047753812555E-4</v>
      </c>
      <c r="AM40" s="494">
        <v>1.0118076918244723</v>
      </c>
      <c r="AN40" s="494">
        <v>1.7798657684417422E-4</v>
      </c>
      <c r="AO40" s="495">
        <v>1.6697214354957882E-3</v>
      </c>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c r="BW40" s="11"/>
      <c r="BX40" s="11"/>
      <c r="BY40" s="11"/>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c r="EI40" s="11"/>
      <c r="EJ40" s="11"/>
      <c r="EK40" s="11"/>
      <c r="EL40" s="11"/>
      <c r="EM40" s="11"/>
      <c r="EN40" s="11"/>
      <c r="EO40" s="11"/>
      <c r="EP40" s="11"/>
      <c r="EQ40" s="11"/>
      <c r="ER40" s="11"/>
      <c r="ES40" s="11"/>
      <c r="ET40" s="11"/>
      <c r="EU40" s="11"/>
      <c r="EV40" s="11"/>
      <c r="EW40" s="11"/>
      <c r="EX40" s="11"/>
      <c r="EY40" s="11"/>
      <c r="EZ40" s="11"/>
      <c r="FA40" s="11"/>
      <c r="FB40" s="11"/>
      <c r="FC40" s="11"/>
      <c r="FD40" s="11"/>
      <c r="FE40" s="11"/>
      <c r="FF40" s="11"/>
      <c r="FG40" s="11"/>
      <c r="FH40" s="11"/>
      <c r="FI40" s="11"/>
      <c r="FJ40" s="11"/>
      <c r="FK40" s="11"/>
      <c r="FL40" s="11"/>
      <c r="FM40" s="11"/>
      <c r="FN40" s="11"/>
      <c r="FO40" s="11"/>
      <c r="FP40" s="11"/>
      <c r="FQ40" s="11"/>
      <c r="FR40" s="11"/>
      <c r="FS40" s="11"/>
      <c r="FT40" s="11"/>
      <c r="FU40" s="11"/>
      <c r="FV40" s="11"/>
      <c r="FW40" s="11"/>
      <c r="FX40" s="11"/>
      <c r="FY40" s="11"/>
      <c r="FZ40" s="11"/>
      <c r="GA40" s="11"/>
      <c r="GB40" s="11"/>
      <c r="GC40" s="11"/>
      <c r="GD40" s="11"/>
      <c r="GE40" s="11"/>
      <c r="GF40" s="11"/>
      <c r="GG40" s="11"/>
      <c r="GH40" s="11"/>
      <c r="GI40" s="11"/>
      <c r="GJ40" s="11"/>
      <c r="GK40" s="11"/>
      <c r="GL40" s="11"/>
      <c r="GM40" s="11"/>
      <c r="GN40" s="11"/>
      <c r="GO40" s="11"/>
      <c r="GP40" s="11"/>
      <c r="GQ40" s="11"/>
      <c r="GR40" s="11"/>
      <c r="GS40" s="11"/>
      <c r="GT40" s="11"/>
      <c r="GU40" s="11"/>
      <c r="GV40" s="11"/>
      <c r="GW40" s="11"/>
      <c r="GX40" s="11"/>
      <c r="GY40" s="11"/>
      <c r="GZ40" s="11"/>
      <c r="HA40" s="11"/>
      <c r="HB40" s="11"/>
      <c r="HC40" s="11"/>
      <c r="HD40" s="11"/>
      <c r="HE40" s="11"/>
      <c r="HF40" s="11"/>
      <c r="HG40" s="11"/>
      <c r="HH40" s="11"/>
      <c r="HI40" s="11"/>
      <c r="HJ40" s="11"/>
      <c r="HK40" s="11"/>
      <c r="HL40" s="11"/>
      <c r="HM40" s="11"/>
      <c r="HN40" s="11"/>
      <c r="HO40" s="11"/>
      <c r="HP40" s="11"/>
      <c r="HQ40" s="11"/>
      <c r="HR40" s="11"/>
      <c r="HS40" s="11"/>
      <c r="HT40" s="11"/>
      <c r="HU40" s="11"/>
      <c r="HV40" s="11"/>
      <c r="HW40" s="11"/>
      <c r="HX40" s="11"/>
      <c r="HY40" s="11"/>
      <c r="HZ40" s="11"/>
      <c r="IA40" s="11"/>
      <c r="IB40" s="11"/>
      <c r="IC40" s="11"/>
      <c r="ID40" s="11"/>
      <c r="IE40" s="11"/>
      <c r="IF40" s="11"/>
      <c r="IG40" s="11"/>
      <c r="IH40" s="11"/>
      <c r="II40" s="11"/>
      <c r="IJ40" s="11"/>
      <c r="IK40" s="11"/>
      <c r="IL40" s="11"/>
      <c r="IM40" s="11"/>
      <c r="IN40" s="11"/>
      <c r="IO40" s="11"/>
      <c r="IP40" s="11"/>
      <c r="IQ40" s="11"/>
      <c r="IR40" s="11"/>
    </row>
    <row r="41" spans="1:252" ht="18" customHeight="1">
      <c r="A41" s="11"/>
      <c r="B41" s="490" t="s">
        <v>82</v>
      </c>
      <c r="C41" s="491" t="s">
        <v>1</v>
      </c>
      <c r="D41" s="492"/>
      <c r="E41" s="493">
        <v>5.3261719412625911E-4</v>
      </c>
      <c r="F41" s="493">
        <v>4.1763734499510025E-4</v>
      </c>
      <c r="G41" s="493">
        <v>8.1963757475805898E-4</v>
      </c>
      <c r="H41" s="493">
        <v>1.2162781432780889E-3</v>
      </c>
      <c r="I41" s="493">
        <v>1.1047744708191181E-3</v>
      </c>
      <c r="J41" s="493">
        <v>6.9510197873756967E-4</v>
      </c>
      <c r="K41" s="493">
        <v>1.7597601093041076E-4</v>
      </c>
      <c r="L41" s="493">
        <v>2.4857464743034181E-4</v>
      </c>
      <c r="M41" s="493">
        <v>6.992491593194464E-4</v>
      </c>
      <c r="N41" s="493">
        <v>3.5714233029474459E-4</v>
      </c>
      <c r="O41" s="493">
        <v>2.5117945651547801E-4</v>
      </c>
      <c r="P41" s="493">
        <v>3.5341291804682107E-4</v>
      </c>
      <c r="Q41" s="493">
        <v>1.0693074426891931E-3</v>
      </c>
      <c r="R41" s="493">
        <v>1.064805360456987E-3</v>
      </c>
      <c r="S41" s="493">
        <v>1.4093819302671575E-3</v>
      </c>
      <c r="T41" s="493">
        <v>1.0190673419662266E-3</v>
      </c>
      <c r="U41" s="493">
        <v>8.5172343764038159E-4</v>
      </c>
      <c r="V41" s="493">
        <v>9.7311116916146058E-4</v>
      </c>
      <c r="W41" s="493">
        <v>5.2460043100691284E-4</v>
      </c>
      <c r="X41" s="493">
        <v>1.5728076361647208E-3</v>
      </c>
      <c r="Y41" s="493">
        <v>3.2752418016594221E-4</v>
      </c>
      <c r="Z41" s="493">
        <v>1.1615440046218154E-4</v>
      </c>
      <c r="AA41" s="493">
        <v>7.2446069412464146E-4</v>
      </c>
      <c r="AB41" s="493">
        <v>2.4507826934648956E-3</v>
      </c>
      <c r="AC41" s="493">
        <v>2.0118181252974441E-3</v>
      </c>
      <c r="AD41" s="493">
        <v>3.6968546016184788E-3</v>
      </c>
      <c r="AE41" s="493">
        <v>5.111023123043814E-4</v>
      </c>
      <c r="AF41" s="493">
        <v>1.7271714733475066E-3</v>
      </c>
      <c r="AG41" s="494">
        <v>2.2725391888074611E-3</v>
      </c>
      <c r="AH41" s="494">
        <v>3.3975156224474675E-3</v>
      </c>
      <c r="AI41" s="494">
        <v>2.8498293440560253E-3</v>
      </c>
      <c r="AJ41" s="494">
        <v>2.6249067962953415E-3</v>
      </c>
      <c r="AK41" s="494">
        <v>5.1488431212433575E-3</v>
      </c>
      <c r="AL41" s="494">
        <v>1.6534320252098431E-3</v>
      </c>
      <c r="AM41" s="494">
        <v>1.9812095846167329E-3</v>
      </c>
      <c r="AN41" s="494">
        <v>1.0005043792408548</v>
      </c>
      <c r="AO41" s="495">
        <v>-8.6707109554067921E-2</v>
      </c>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c r="EI41" s="11"/>
      <c r="EJ41" s="11"/>
      <c r="EK41" s="11"/>
      <c r="EL41" s="11"/>
      <c r="EM41" s="11"/>
      <c r="EN41" s="11"/>
      <c r="EO41" s="11"/>
      <c r="EP41" s="11"/>
      <c r="EQ41" s="11"/>
      <c r="ER41" s="11"/>
      <c r="ES41" s="11"/>
      <c r="ET41" s="11"/>
      <c r="EU41" s="11"/>
      <c r="EV41" s="11"/>
      <c r="EW41" s="11"/>
      <c r="EX41" s="11"/>
      <c r="EY41" s="11"/>
      <c r="EZ41" s="11"/>
      <c r="FA41" s="11"/>
      <c r="FB41" s="11"/>
      <c r="FC41" s="11"/>
      <c r="FD41" s="11"/>
      <c r="FE41" s="11"/>
      <c r="FF41" s="11"/>
      <c r="FG41" s="11"/>
      <c r="FH41" s="11"/>
      <c r="FI41" s="11"/>
      <c r="FJ41" s="11"/>
      <c r="FK41" s="11"/>
      <c r="FL41" s="11"/>
      <c r="FM41" s="11"/>
      <c r="FN41" s="11"/>
      <c r="FO41" s="11"/>
      <c r="FP41" s="11"/>
      <c r="FQ41" s="11"/>
      <c r="FR41" s="11"/>
      <c r="FS41" s="11"/>
      <c r="FT41" s="11"/>
      <c r="FU41" s="11"/>
      <c r="FV41" s="11"/>
      <c r="FW41" s="11"/>
      <c r="FX41" s="11"/>
      <c r="FY41" s="11"/>
      <c r="FZ41" s="11"/>
      <c r="GA41" s="11"/>
      <c r="GB41" s="11"/>
      <c r="GC41" s="11"/>
      <c r="GD41" s="11"/>
      <c r="GE41" s="11"/>
      <c r="GF41" s="11"/>
      <c r="GG41" s="11"/>
      <c r="GH41" s="11"/>
      <c r="GI41" s="11"/>
      <c r="GJ41" s="11"/>
      <c r="GK41" s="11"/>
      <c r="GL41" s="11"/>
      <c r="GM41" s="11"/>
      <c r="GN41" s="11"/>
      <c r="GO41" s="11"/>
      <c r="GP41" s="11"/>
      <c r="GQ41" s="11"/>
      <c r="GR41" s="11"/>
      <c r="GS41" s="11"/>
      <c r="GT41" s="11"/>
      <c r="GU41" s="11"/>
      <c r="GV41" s="11"/>
      <c r="GW41" s="11"/>
      <c r="GX41" s="11"/>
      <c r="GY41" s="11"/>
      <c r="GZ41" s="11"/>
      <c r="HA41" s="11"/>
      <c r="HB41" s="11"/>
      <c r="HC41" s="11"/>
      <c r="HD41" s="11"/>
      <c r="HE41" s="11"/>
      <c r="HF41" s="11"/>
      <c r="HG41" s="11"/>
      <c r="HH41" s="11"/>
      <c r="HI41" s="11"/>
      <c r="HJ41" s="11"/>
      <c r="HK41" s="11"/>
      <c r="HL41" s="11"/>
      <c r="HM41" s="11"/>
      <c r="HN41" s="11"/>
      <c r="HO41" s="11"/>
      <c r="HP41" s="11"/>
      <c r="HQ41" s="11"/>
      <c r="HR41" s="11"/>
      <c r="HS41" s="11"/>
      <c r="HT41" s="11"/>
      <c r="HU41" s="11"/>
      <c r="HV41" s="11"/>
      <c r="HW41" s="11"/>
      <c r="HX41" s="11"/>
      <c r="HY41" s="11"/>
      <c r="HZ41" s="11"/>
      <c r="IA41" s="11"/>
      <c r="IB41" s="11"/>
      <c r="IC41" s="11"/>
      <c r="ID41" s="11"/>
      <c r="IE41" s="11"/>
      <c r="IF41" s="11"/>
      <c r="IG41" s="11"/>
      <c r="IH41" s="11"/>
      <c r="II41" s="11"/>
      <c r="IJ41" s="11"/>
      <c r="IK41" s="11"/>
      <c r="IL41" s="11"/>
      <c r="IM41" s="11"/>
      <c r="IN41" s="11"/>
      <c r="IO41" s="11"/>
      <c r="IP41" s="11"/>
      <c r="IQ41" s="11"/>
      <c r="IR41" s="11"/>
    </row>
    <row r="42" spans="1:252" ht="18" customHeight="1">
      <c r="A42" s="11"/>
      <c r="B42" s="497" t="s">
        <v>83</v>
      </c>
      <c r="C42" s="498" t="s">
        <v>2</v>
      </c>
      <c r="D42" s="499"/>
      <c r="E42" s="500">
        <v>3.6063665656050911E-3</v>
      </c>
      <c r="F42" s="500">
        <v>8.0473283615634609E-3</v>
      </c>
      <c r="G42" s="500">
        <v>3.4345213739544098E-3</v>
      </c>
      <c r="H42" s="500">
        <v>1.9377245411529285E-3</v>
      </c>
      <c r="I42" s="500">
        <v>2.4023023536706768E-3</v>
      </c>
      <c r="J42" s="500">
        <v>1.5588050926851227E-3</v>
      </c>
      <c r="K42" s="500">
        <v>1.4276709164540394E-3</v>
      </c>
      <c r="L42" s="500">
        <v>1.7143705450419757E-3</v>
      </c>
      <c r="M42" s="500">
        <v>5.2983402628870475E-3</v>
      </c>
      <c r="N42" s="500">
        <v>6.1750371718280054E-3</v>
      </c>
      <c r="O42" s="500">
        <v>4.7214022289131866E-3</v>
      </c>
      <c r="P42" s="500">
        <v>2.9063520040946236E-3</v>
      </c>
      <c r="Q42" s="500">
        <v>5.1411978862351253E-3</v>
      </c>
      <c r="R42" s="500">
        <v>3.458956074483517E-3</v>
      </c>
      <c r="S42" s="500">
        <v>1.889642333084948E-3</v>
      </c>
      <c r="T42" s="500">
        <v>8.5821215699033806E-4</v>
      </c>
      <c r="U42" s="500">
        <v>1.7453767890384349E-3</v>
      </c>
      <c r="V42" s="500">
        <v>1.0390287254784748E-3</v>
      </c>
      <c r="W42" s="500">
        <v>1.1285347884249922E-3</v>
      </c>
      <c r="X42" s="500">
        <v>1.9399817406435384E-3</v>
      </c>
      <c r="Y42" s="500">
        <v>8.1298956042557928E-3</v>
      </c>
      <c r="Z42" s="500">
        <v>2.4175958556371126E-3</v>
      </c>
      <c r="AA42" s="500">
        <v>5.3492468239688899E-3</v>
      </c>
      <c r="AB42" s="500">
        <v>1.2763701702077617E-2</v>
      </c>
      <c r="AC42" s="500">
        <v>4.5386748343654157E-3</v>
      </c>
      <c r="AD42" s="500">
        <v>3.2163176943028312E-3</v>
      </c>
      <c r="AE42" s="500">
        <v>1.2611178431739466E-3</v>
      </c>
      <c r="AF42" s="500">
        <v>4.7134994762117804E-3</v>
      </c>
      <c r="AG42" s="501">
        <v>1.8178135259599257E-3</v>
      </c>
      <c r="AH42" s="501">
        <v>1.4534330570896926E-3</v>
      </c>
      <c r="AI42" s="501">
        <v>8.6046525727922936E-3</v>
      </c>
      <c r="AJ42" s="501">
        <v>3.4848652247294332E-3</v>
      </c>
      <c r="AK42" s="501">
        <v>3.212730752303666E-3</v>
      </c>
      <c r="AL42" s="501">
        <v>2.1917618528779922E-3</v>
      </c>
      <c r="AM42" s="501">
        <v>2.5252861840991663E-3</v>
      </c>
      <c r="AN42" s="501">
        <v>1.4941910028664065E-3</v>
      </c>
      <c r="AO42" s="502">
        <v>1.0009917052839385</v>
      </c>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c r="EI42" s="11"/>
      <c r="EJ42" s="11"/>
      <c r="EK42" s="11"/>
      <c r="EL42" s="11"/>
      <c r="EM42" s="11"/>
      <c r="EN42" s="11"/>
      <c r="EO42" s="11"/>
      <c r="EP42" s="11"/>
      <c r="EQ42" s="11"/>
      <c r="ER42" s="11"/>
      <c r="ES42" s="11"/>
      <c r="ET42" s="11"/>
      <c r="EU42" s="11"/>
      <c r="EV42" s="11"/>
      <c r="EW42" s="11"/>
      <c r="EX42" s="11"/>
      <c r="EY42" s="11"/>
      <c r="EZ42" s="11"/>
      <c r="FA42" s="11"/>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11"/>
      <c r="GE42" s="11"/>
      <c r="GF42" s="11"/>
      <c r="GG42" s="11"/>
      <c r="GH42" s="11"/>
      <c r="GI42" s="11"/>
      <c r="GJ42" s="11"/>
      <c r="GK42" s="11"/>
      <c r="GL42" s="11"/>
      <c r="GM42" s="11"/>
      <c r="GN42" s="11"/>
      <c r="GO42" s="11"/>
      <c r="GP42" s="11"/>
      <c r="GQ42" s="11"/>
      <c r="GR42" s="11"/>
      <c r="GS42" s="11"/>
      <c r="GT42" s="11"/>
      <c r="GU42" s="11"/>
      <c r="GV42" s="11"/>
      <c r="GW42" s="11"/>
      <c r="GX42" s="11"/>
      <c r="GY42" s="11"/>
      <c r="GZ42" s="11"/>
      <c r="HA42" s="11"/>
      <c r="HB42" s="11"/>
      <c r="HC42" s="11"/>
      <c r="HD42" s="11"/>
      <c r="HE42" s="11"/>
      <c r="HF42" s="11"/>
      <c r="HG42" s="11"/>
      <c r="HH42" s="11"/>
      <c r="HI42" s="11"/>
      <c r="HJ42" s="11"/>
      <c r="HK42" s="11"/>
      <c r="HL42" s="11"/>
      <c r="HM42" s="11"/>
      <c r="HN42" s="11"/>
      <c r="HO42" s="11"/>
      <c r="HP42" s="11"/>
      <c r="HQ42" s="11"/>
      <c r="HR42" s="11"/>
      <c r="HS42" s="11"/>
      <c r="HT42" s="11"/>
      <c r="HU42" s="11"/>
      <c r="HV42" s="11"/>
      <c r="HW42" s="11"/>
      <c r="HX42" s="11"/>
      <c r="HY42" s="11"/>
      <c r="HZ42" s="11"/>
      <c r="IA42" s="11"/>
      <c r="IB42" s="11"/>
      <c r="IC42" s="11"/>
      <c r="ID42" s="11"/>
      <c r="IE42" s="11"/>
      <c r="IF42" s="11"/>
      <c r="IG42" s="11"/>
      <c r="IH42" s="11"/>
      <c r="II42" s="11"/>
      <c r="IJ42" s="11"/>
      <c r="IK42" s="11"/>
      <c r="IL42" s="11"/>
      <c r="IM42" s="11"/>
      <c r="IN42" s="11"/>
      <c r="IO42" s="11"/>
      <c r="IP42" s="11"/>
      <c r="IQ42" s="11"/>
      <c r="IR42" s="11"/>
    </row>
    <row r="43" spans="1:252" ht="18" customHeight="1"/>
    <row r="44" spans="1:252" ht="18" customHeight="1"/>
    <row r="45" spans="1:252" ht="18" customHeight="1"/>
  </sheetData>
  <sheetProtection algorithmName="SHA-512" hashValue="5QHzLY/45JTwmMmaYdem0og74Gd+/E1qtdxhrxcAOu9UuacuxriLu8hES3yDyBMHiLwIICa3+l85dgYOz4Wyzw==" saltValue="S9pKuXf2ceXHujqCUPm1bg==" spinCount="100000" sheet="1" objects="1" scenarios="1"/>
  <phoneticPr fontId="10"/>
  <pageMargins left="0.70866141732283472" right="0.70866141732283472" top="0.74803149606299213" bottom="0.74803149606299213" header="0.31496062992125984" footer="0.31496062992125984"/>
  <pageSetup paperSize="9" scale="65"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63"/>
  <sheetViews>
    <sheetView showGridLines="0" showRowColHeaders="0" zoomScale="85" zoomScaleNormal="85" workbookViewId="0">
      <pane xSplit="3" ySplit="4" topLeftCell="D5" activePane="bottomRight" state="frozen"/>
      <selection pane="topRight" activeCell="D1" sqref="D1"/>
      <selection pane="bottomLeft" activeCell="A8" sqref="A8"/>
      <selection pane="bottomRight"/>
    </sheetView>
  </sheetViews>
  <sheetFormatPr defaultRowHeight="12"/>
  <cols>
    <col min="1" max="1" width="1.625" style="54" customWidth="1"/>
    <col min="2" max="2" width="3.375" style="54" customWidth="1"/>
    <col min="3" max="3" width="13.625" style="237" customWidth="1"/>
    <col min="4" max="50" width="8.625" style="241" customWidth="1"/>
    <col min="51" max="56" width="8.625" style="242" customWidth="1"/>
    <col min="57" max="62" width="8.625" style="241" customWidth="1"/>
    <col min="63" max="63" width="8.625" style="54" customWidth="1"/>
    <col min="64" max="64" width="8.875" style="21" customWidth="1"/>
    <col min="65" max="67" width="8.875" style="58" customWidth="1"/>
    <col min="68" max="68" width="8.875" style="24" customWidth="1"/>
    <col min="69" max="69" width="8.875" style="60" customWidth="1"/>
    <col min="70" max="70" width="8.875" style="24" customWidth="1"/>
    <col min="71" max="72" width="8.875" style="60" customWidth="1"/>
    <col min="73" max="73" width="9" style="154" customWidth="1"/>
    <col min="74" max="74" width="9" style="155" customWidth="1"/>
    <col min="75" max="252" width="9" style="54"/>
    <col min="253" max="253" width="1.625" style="54" customWidth="1"/>
    <col min="254" max="254" width="3.375" style="54" customWidth="1"/>
    <col min="255" max="255" width="16.625" style="54" customWidth="1"/>
    <col min="256" max="292" width="8.625" style="54" customWidth="1"/>
    <col min="293" max="293" width="9.625" style="54" customWidth="1"/>
    <col min="294" max="310" width="10.125" style="54" customWidth="1"/>
    <col min="311" max="508" width="9" style="54"/>
    <col min="509" max="509" width="1.625" style="54" customWidth="1"/>
    <col min="510" max="510" width="3.375" style="54" customWidth="1"/>
    <col min="511" max="511" width="16.625" style="54" customWidth="1"/>
    <col min="512" max="548" width="8.625" style="54" customWidth="1"/>
    <col min="549" max="549" width="9.625" style="54" customWidth="1"/>
    <col min="550" max="566" width="10.125" style="54" customWidth="1"/>
    <col min="567" max="764" width="9" style="54"/>
    <col min="765" max="765" width="1.625" style="54" customWidth="1"/>
    <col min="766" max="766" width="3.375" style="54" customWidth="1"/>
    <col min="767" max="767" width="16.625" style="54" customWidth="1"/>
    <col min="768" max="804" width="8.625" style="54" customWidth="1"/>
    <col min="805" max="805" width="9.625" style="54" customWidth="1"/>
    <col min="806" max="822" width="10.125" style="54" customWidth="1"/>
    <col min="823" max="1020" width="9" style="54"/>
    <col min="1021" max="1021" width="1.625" style="54" customWidth="1"/>
    <col min="1022" max="1022" width="3.375" style="54" customWidth="1"/>
    <col min="1023" max="1023" width="16.625" style="54" customWidth="1"/>
    <col min="1024" max="1060" width="8.625" style="54" customWidth="1"/>
    <col min="1061" max="1061" width="9.625" style="54" customWidth="1"/>
    <col min="1062" max="1078" width="10.125" style="54" customWidth="1"/>
    <col min="1079" max="1276" width="9" style="54"/>
    <col min="1277" max="1277" width="1.625" style="54" customWidth="1"/>
    <col min="1278" max="1278" width="3.375" style="54" customWidth="1"/>
    <col min="1279" max="1279" width="16.625" style="54" customWidth="1"/>
    <col min="1280" max="1316" width="8.625" style="54" customWidth="1"/>
    <col min="1317" max="1317" width="9.625" style="54" customWidth="1"/>
    <col min="1318" max="1334" width="10.125" style="54" customWidth="1"/>
    <col min="1335" max="1532" width="9" style="54"/>
    <col min="1533" max="1533" width="1.625" style="54" customWidth="1"/>
    <col min="1534" max="1534" width="3.375" style="54" customWidth="1"/>
    <col min="1535" max="1535" width="16.625" style="54" customWidth="1"/>
    <col min="1536" max="1572" width="8.625" style="54" customWidth="1"/>
    <col min="1573" max="1573" width="9.625" style="54" customWidth="1"/>
    <col min="1574" max="1590" width="10.125" style="54" customWidth="1"/>
    <col min="1591" max="1788" width="9" style="54"/>
    <col min="1789" max="1789" width="1.625" style="54" customWidth="1"/>
    <col min="1790" max="1790" width="3.375" style="54" customWidth="1"/>
    <col min="1791" max="1791" width="16.625" style="54" customWidth="1"/>
    <col min="1792" max="1828" width="8.625" style="54" customWidth="1"/>
    <col min="1829" max="1829" width="9.625" style="54" customWidth="1"/>
    <col min="1830" max="1846" width="10.125" style="54" customWidth="1"/>
    <col min="1847" max="2044" width="9" style="54"/>
    <col min="2045" max="2045" width="1.625" style="54" customWidth="1"/>
    <col min="2046" max="2046" width="3.375" style="54" customWidth="1"/>
    <col min="2047" max="2047" width="16.625" style="54" customWidth="1"/>
    <col min="2048" max="2084" width="8.625" style="54" customWidth="1"/>
    <col min="2085" max="2085" width="9.625" style="54" customWidth="1"/>
    <col min="2086" max="2102" width="10.125" style="54" customWidth="1"/>
    <col min="2103" max="2300" width="9" style="54"/>
    <col min="2301" max="2301" width="1.625" style="54" customWidth="1"/>
    <col min="2302" max="2302" width="3.375" style="54" customWidth="1"/>
    <col min="2303" max="2303" width="16.625" style="54" customWidth="1"/>
    <col min="2304" max="2340" width="8.625" style="54" customWidth="1"/>
    <col min="2341" max="2341" width="9.625" style="54" customWidth="1"/>
    <col min="2342" max="2358" width="10.125" style="54" customWidth="1"/>
    <col min="2359" max="2556" width="9" style="54"/>
    <col min="2557" max="2557" width="1.625" style="54" customWidth="1"/>
    <col min="2558" max="2558" width="3.375" style="54" customWidth="1"/>
    <col min="2559" max="2559" width="16.625" style="54" customWidth="1"/>
    <col min="2560" max="2596" width="8.625" style="54" customWidth="1"/>
    <col min="2597" max="2597" width="9.625" style="54" customWidth="1"/>
    <col min="2598" max="2614" width="10.125" style="54" customWidth="1"/>
    <col min="2615" max="2812" width="9" style="54"/>
    <col min="2813" max="2813" width="1.625" style="54" customWidth="1"/>
    <col min="2814" max="2814" width="3.375" style="54" customWidth="1"/>
    <col min="2815" max="2815" width="16.625" style="54" customWidth="1"/>
    <col min="2816" max="2852" width="8.625" style="54" customWidth="1"/>
    <col min="2853" max="2853" width="9.625" style="54" customWidth="1"/>
    <col min="2854" max="2870" width="10.125" style="54" customWidth="1"/>
    <col min="2871" max="3068" width="9" style="54"/>
    <col min="3069" max="3069" width="1.625" style="54" customWidth="1"/>
    <col min="3070" max="3070" width="3.375" style="54" customWidth="1"/>
    <col min="3071" max="3071" width="16.625" style="54" customWidth="1"/>
    <col min="3072" max="3108" width="8.625" style="54" customWidth="1"/>
    <col min="3109" max="3109" width="9.625" style="54" customWidth="1"/>
    <col min="3110" max="3126" width="10.125" style="54" customWidth="1"/>
    <col min="3127" max="3324" width="9" style="54"/>
    <col min="3325" max="3325" width="1.625" style="54" customWidth="1"/>
    <col min="3326" max="3326" width="3.375" style="54" customWidth="1"/>
    <col min="3327" max="3327" width="16.625" style="54" customWidth="1"/>
    <col min="3328" max="3364" width="8.625" style="54" customWidth="1"/>
    <col min="3365" max="3365" width="9.625" style="54" customWidth="1"/>
    <col min="3366" max="3382" width="10.125" style="54" customWidth="1"/>
    <col min="3383" max="3580" width="9" style="54"/>
    <col min="3581" max="3581" width="1.625" style="54" customWidth="1"/>
    <col min="3582" max="3582" width="3.375" style="54" customWidth="1"/>
    <col min="3583" max="3583" width="16.625" style="54" customWidth="1"/>
    <col min="3584" max="3620" width="8.625" style="54" customWidth="1"/>
    <col min="3621" max="3621" width="9.625" style="54" customWidth="1"/>
    <col min="3622" max="3638" width="10.125" style="54" customWidth="1"/>
    <col min="3639" max="3836" width="9" style="54"/>
    <col min="3837" max="3837" width="1.625" style="54" customWidth="1"/>
    <col min="3838" max="3838" width="3.375" style="54" customWidth="1"/>
    <col min="3839" max="3839" width="16.625" style="54" customWidth="1"/>
    <col min="3840" max="3876" width="8.625" style="54" customWidth="1"/>
    <col min="3877" max="3877" width="9.625" style="54" customWidth="1"/>
    <col min="3878" max="3894" width="10.125" style="54" customWidth="1"/>
    <col min="3895" max="4092" width="9" style="54"/>
    <col min="4093" max="4093" width="1.625" style="54" customWidth="1"/>
    <col min="4094" max="4094" width="3.375" style="54" customWidth="1"/>
    <col min="4095" max="4095" width="16.625" style="54" customWidth="1"/>
    <col min="4096" max="4132" width="8.625" style="54" customWidth="1"/>
    <col min="4133" max="4133" width="9.625" style="54" customWidth="1"/>
    <col min="4134" max="4150" width="10.125" style="54" customWidth="1"/>
    <col min="4151" max="4348" width="9" style="54"/>
    <col min="4349" max="4349" width="1.625" style="54" customWidth="1"/>
    <col min="4350" max="4350" width="3.375" style="54" customWidth="1"/>
    <col min="4351" max="4351" width="16.625" style="54" customWidth="1"/>
    <col min="4352" max="4388" width="8.625" style="54" customWidth="1"/>
    <col min="4389" max="4389" width="9.625" style="54" customWidth="1"/>
    <col min="4390" max="4406" width="10.125" style="54" customWidth="1"/>
    <col min="4407" max="4604" width="9" style="54"/>
    <col min="4605" max="4605" width="1.625" style="54" customWidth="1"/>
    <col min="4606" max="4606" width="3.375" style="54" customWidth="1"/>
    <col min="4607" max="4607" width="16.625" style="54" customWidth="1"/>
    <col min="4608" max="4644" width="8.625" style="54" customWidth="1"/>
    <col min="4645" max="4645" width="9.625" style="54" customWidth="1"/>
    <col min="4646" max="4662" width="10.125" style="54" customWidth="1"/>
    <col min="4663" max="4860" width="9" style="54"/>
    <col min="4861" max="4861" width="1.625" style="54" customWidth="1"/>
    <col min="4862" max="4862" width="3.375" style="54" customWidth="1"/>
    <col min="4863" max="4863" width="16.625" style="54" customWidth="1"/>
    <col min="4864" max="4900" width="8.625" style="54" customWidth="1"/>
    <col min="4901" max="4901" width="9.625" style="54" customWidth="1"/>
    <col min="4902" max="4918" width="10.125" style="54" customWidth="1"/>
    <col min="4919" max="5116" width="9" style="54"/>
    <col min="5117" max="5117" width="1.625" style="54" customWidth="1"/>
    <col min="5118" max="5118" width="3.375" style="54" customWidth="1"/>
    <col min="5119" max="5119" width="16.625" style="54" customWidth="1"/>
    <col min="5120" max="5156" width="8.625" style="54" customWidth="1"/>
    <col min="5157" max="5157" width="9.625" style="54" customWidth="1"/>
    <col min="5158" max="5174" width="10.125" style="54" customWidth="1"/>
    <col min="5175" max="5372" width="9" style="54"/>
    <col min="5373" max="5373" width="1.625" style="54" customWidth="1"/>
    <col min="5374" max="5374" width="3.375" style="54" customWidth="1"/>
    <col min="5375" max="5375" width="16.625" style="54" customWidth="1"/>
    <col min="5376" max="5412" width="8.625" style="54" customWidth="1"/>
    <col min="5413" max="5413" width="9.625" style="54" customWidth="1"/>
    <col min="5414" max="5430" width="10.125" style="54" customWidth="1"/>
    <col min="5431" max="5628" width="9" style="54"/>
    <col min="5629" max="5629" width="1.625" style="54" customWidth="1"/>
    <col min="5630" max="5630" width="3.375" style="54" customWidth="1"/>
    <col min="5631" max="5631" width="16.625" style="54" customWidth="1"/>
    <col min="5632" max="5668" width="8.625" style="54" customWidth="1"/>
    <col min="5669" max="5669" width="9.625" style="54" customWidth="1"/>
    <col min="5670" max="5686" width="10.125" style="54" customWidth="1"/>
    <col min="5687" max="5884" width="9" style="54"/>
    <col min="5885" max="5885" width="1.625" style="54" customWidth="1"/>
    <col min="5886" max="5886" width="3.375" style="54" customWidth="1"/>
    <col min="5887" max="5887" width="16.625" style="54" customWidth="1"/>
    <col min="5888" max="5924" width="8.625" style="54" customWidth="1"/>
    <col min="5925" max="5925" width="9.625" style="54" customWidth="1"/>
    <col min="5926" max="5942" width="10.125" style="54" customWidth="1"/>
    <col min="5943" max="6140" width="9" style="54"/>
    <col min="6141" max="6141" width="1.625" style="54" customWidth="1"/>
    <col min="6142" max="6142" width="3.375" style="54" customWidth="1"/>
    <col min="6143" max="6143" width="16.625" style="54" customWidth="1"/>
    <col min="6144" max="6180" width="8.625" style="54" customWidth="1"/>
    <col min="6181" max="6181" width="9.625" style="54" customWidth="1"/>
    <col min="6182" max="6198" width="10.125" style="54" customWidth="1"/>
    <col min="6199" max="6396" width="9" style="54"/>
    <col min="6397" max="6397" width="1.625" style="54" customWidth="1"/>
    <col min="6398" max="6398" width="3.375" style="54" customWidth="1"/>
    <col min="6399" max="6399" width="16.625" style="54" customWidth="1"/>
    <col min="6400" max="6436" width="8.625" style="54" customWidth="1"/>
    <col min="6437" max="6437" width="9.625" style="54" customWidth="1"/>
    <col min="6438" max="6454" width="10.125" style="54" customWidth="1"/>
    <col min="6455" max="6652" width="9" style="54"/>
    <col min="6653" max="6653" width="1.625" style="54" customWidth="1"/>
    <col min="6654" max="6654" width="3.375" style="54" customWidth="1"/>
    <col min="6655" max="6655" width="16.625" style="54" customWidth="1"/>
    <col min="6656" max="6692" width="8.625" style="54" customWidth="1"/>
    <col min="6693" max="6693" width="9.625" style="54" customWidth="1"/>
    <col min="6694" max="6710" width="10.125" style="54" customWidth="1"/>
    <col min="6711" max="6908" width="9" style="54"/>
    <col min="6909" max="6909" width="1.625" style="54" customWidth="1"/>
    <col min="6910" max="6910" width="3.375" style="54" customWidth="1"/>
    <col min="6911" max="6911" width="16.625" style="54" customWidth="1"/>
    <col min="6912" max="6948" width="8.625" style="54" customWidth="1"/>
    <col min="6949" max="6949" width="9.625" style="54" customWidth="1"/>
    <col min="6950" max="6966" width="10.125" style="54" customWidth="1"/>
    <col min="6967" max="7164" width="9" style="54"/>
    <col min="7165" max="7165" width="1.625" style="54" customWidth="1"/>
    <col min="7166" max="7166" width="3.375" style="54" customWidth="1"/>
    <col min="7167" max="7167" width="16.625" style="54" customWidth="1"/>
    <col min="7168" max="7204" width="8.625" style="54" customWidth="1"/>
    <col min="7205" max="7205" width="9.625" style="54" customWidth="1"/>
    <col min="7206" max="7222" width="10.125" style="54" customWidth="1"/>
    <col min="7223" max="7420" width="9" style="54"/>
    <col min="7421" max="7421" width="1.625" style="54" customWidth="1"/>
    <col min="7422" max="7422" width="3.375" style="54" customWidth="1"/>
    <col min="7423" max="7423" width="16.625" style="54" customWidth="1"/>
    <col min="7424" max="7460" width="8.625" style="54" customWidth="1"/>
    <col min="7461" max="7461" width="9.625" style="54" customWidth="1"/>
    <col min="7462" max="7478" width="10.125" style="54" customWidth="1"/>
    <col min="7479" max="7676" width="9" style="54"/>
    <col min="7677" max="7677" width="1.625" style="54" customWidth="1"/>
    <col min="7678" max="7678" width="3.375" style="54" customWidth="1"/>
    <col min="7679" max="7679" width="16.625" style="54" customWidth="1"/>
    <col min="7680" max="7716" width="8.625" style="54" customWidth="1"/>
    <col min="7717" max="7717" width="9.625" style="54" customWidth="1"/>
    <col min="7718" max="7734" width="10.125" style="54" customWidth="1"/>
    <col min="7735" max="7932" width="9" style="54"/>
    <col min="7933" max="7933" width="1.625" style="54" customWidth="1"/>
    <col min="7934" max="7934" width="3.375" style="54" customWidth="1"/>
    <col min="7935" max="7935" width="16.625" style="54" customWidth="1"/>
    <col min="7936" max="7972" width="8.625" style="54" customWidth="1"/>
    <col min="7973" max="7973" width="9.625" style="54" customWidth="1"/>
    <col min="7974" max="7990" width="10.125" style="54" customWidth="1"/>
    <col min="7991" max="8188" width="9" style="54"/>
    <col min="8189" max="8189" width="1.625" style="54" customWidth="1"/>
    <col min="8190" max="8190" width="3.375" style="54" customWidth="1"/>
    <col min="8191" max="8191" width="16.625" style="54" customWidth="1"/>
    <col min="8192" max="8228" width="8.625" style="54" customWidth="1"/>
    <col min="8229" max="8229" width="9.625" style="54" customWidth="1"/>
    <col min="8230" max="8246" width="10.125" style="54" customWidth="1"/>
    <col min="8247" max="8444" width="9" style="54"/>
    <col min="8445" max="8445" width="1.625" style="54" customWidth="1"/>
    <col min="8446" max="8446" width="3.375" style="54" customWidth="1"/>
    <col min="8447" max="8447" width="16.625" style="54" customWidth="1"/>
    <col min="8448" max="8484" width="8.625" style="54" customWidth="1"/>
    <col min="8485" max="8485" width="9.625" style="54" customWidth="1"/>
    <col min="8486" max="8502" width="10.125" style="54" customWidth="1"/>
    <col min="8503" max="8700" width="9" style="54"/>
    <col min="8701" max="8701" width="1.625" style="54" customWidth="1"/>
    <col min="8702" max="8702" width="3.375" style="54" customWidth="1"/>
    <col min="8703" max="8703" width="16.625" style="54" customWidth="1"/>
    <col min="8704" max="8740" width="8.625" style="54" customWidth="1"/>
    <col min="8741" max="8741" width="9.625" style="54" customWidth="1"/>
    <col min="8742" max="8758" width="10.125" style="54" customWidth="1"/>
    <col min="8759" max="8956" width="9" style="54"/>
    <col min="8957" max="8957" width="1.625" style="54" customWidth="1"/>
    <col min="8958" max="8958" width="3.375" style="54" customWidth="1"/>
    <col min="8959" max="8959" width="16.625" style="54" customWidth="1"/>
    <col min="8960" max="8996" width="8.625" style="54" customWidth="1"/>
    <col min="8997" max="8997" width="9.625" style="54" customWidth="1"/>
    <col min="8998" max="9014" width="10.125" style="54" customWidth="1"/>
    <col min="9015" max="9212" width="9" style="54"/>
    <col min="9213" max="9213" width="1.625" style="54" customWidth="1"/>
    <col min="9214" max="9214" width="3.375" style="54" customWidth="1"/>
    <col min="9215" max="9215" width="16.625" style="54" customWidth="1"/>
    <col min="9216" max="9252" width="8.625" style="54" customWidth="1"/>
    <col min="9253" max="9253" width="9.625" style="54" customWidth="1"/>
    <col min="9254" max="9270" width="10.125" style="54" customWidth="1"/>
    <col min="9271" max="9468" width="9" style="54"/>
    <col min="9469" max="9469" width="1.625" style="54" customWidth="1"/>
    <col min="9470" max="9470" width="3.375" style="54" customWidth="1"/>
    <col min="9471" max="9471" width="16.625" style="54" customWidth="1"/>
    <col min="9472" max="9508" width="8.625" style="54" customWidth="1"/>
    <col min="9509" max="9509" width="9.625" style="54" customWidth="1"/>
    <col min="9510" max="9526" width="10.125" style="54" customWidth="1"/>
    <col min="9527" max="9724" width="9" style="54"/>
    <col min="9725" max="9725" width="1.625" style="54" customWidth="1"/>
    <col min="9726" max="9726" width="3.375" style="54" customWidth="1"/>
    <col min="9727" max="9727" width="16.625" style="54" customWidth="1"/>
    <col min="9728" max="9764" width="8.625" style="54" customWidth="1"/>
    <col min="9765" max="9765" width="9.625" style="54" customWidth="1"/>
    <col min="9766" max="9782" width="10.125" style="54" customWidth="1"/>
    <col min="9783" max="9980" width="9" style="54"/>
    <col min="9981" max="9981" width="1.625" style="54" customWidth="1"/>
    <col min="9982" max="9982" width="3.375" style="54" customWidth="1"/>
    <col min="9983" max="9983" width="16.625" style="54" customWidth="1"/>
    <col min="9984" max="10020" width="8.625" style="54" customWidth="1"/>
    <col min="10021" max="10021" width="9.625" style="54" customWidth="1"/>
    <col min="10022" max="10038" width="10.125" style="54" customWidth="1"/>
    <col min="10039" max="10236" width="9" style="54"/>
    <col min="10237" max="10237" width="1.625" style="54" customWidth="1"/>
    <col min="10238" max="10238" width="3.375" style="54" customWidth="1"/>
    <col min="10239" max="10239" width="16.625" style="54" customWidth="1"/>
    <col min="10240" max="10276" width="8.625" style="54" customWidth="1"/>
    <col min="10277" max="10277" width="9.625" style="54" customWidth="1"/>
    <col min="10278" max="10294" width="10.125" style="54" customWidth="1"/>
    <col min="10295" max="10492" width="9" style="54"/>
    <col min="10493" max="10493" width="1.625" style="54" customWidth="1"/>
    <col min="10494" max="10494" width="3.375" style="54" customWidth="1"/>
    <col min="10495" max="10495" width="16.625" style="54" customWidth="1"/>
    <col min="10496" max="10532" width="8.625" style="54" customWidth="1"/>
    <col min="10533" max="10533" width="9.625" style="54" customWidth="1"/>
    <col min="10534" max="10550" width="10.125" style="54" customWidth="1"/>
    <col min="10551" max="10748" width="9" style="54"/>
    <col min="10749" max="10749" width="1.625" style="54" customWidth="1"/>
    <col min="10750" max="10750" width="3.375" style="54" customWidth="1"/>
    <col min="10751" max="10751" width="16.625" style="54" customWidth="1"/>
    <col min="10752" max="10788" width="8.625" style="54" customWidth="1"/>
    <col min="10789" max="10789" width="9.625" style="54" customWidth="1"/>
    <col min="10790" max="10806" width="10.125" style="54" customWidth="1"/>
    <col min="10807" max="11004" width="9" style="54"/>
    <col min="11005" max="11005" width="1.625" style="54" customWidth="1"/>
    <col min="11006" max="11006" width="3.375" style="54" customWidth="1"/>
    <col min="11007" max="11007" width="16.625" style="54" customWidth="1"/>
    <col min="11008" max="11044" width="8.625" style="54" customWidth="1"/>
    <col min="11045" max="11045" width="9.625" style="54" customWidth="1"/>
    <col min="11046" max="11062" width="10.125" style="54" customWidth="1"/>
    <col min="11063" max="11260" width="9" style="54"/>
    <col min="11261" max="11261" width="1.625" style="54" customWidth="1"/>
    <col min="11262" max="11262" width="3.375" style="54" customWidth="1"/>
    <col min="11263" max="11263" width="16.625" style="54" customWidth="1"/>
    <col min="11264" max="11300" width="8.625" style="54" customWidth="1"/>
    <col min="11301" max="11301" width="9.625" style="54" customWidth="1"/>
    <col min="11302" max="11318" width="10.125" style="54" customWidth="1"/>
    <col min="11319" max="11516" width="9" style="54"/>
    <col min="11517" max="11517" width="1.625" style="54" customWidth="1"/>
    <col min="11518" max="11518" width="3.375" style="54" customWidth="1"/>
    <col min="11519" max="11519" width="16.625" style="54" customWidth="1"/>
    <col min="11520" max="11556" width="8.625" style="54" customWidth="1"/>
    <col min="11557" max="11557" width="9.625" style="54" customWidth="1"/>
    <col min="11558" max="11574" width="10.125" style="54" customWidth="1"/>
    <col min="11575" max="11772" width="9" style="54"/>
    <col min="11773" max="11773" width="1.625" style="54" customWidth="1"/>
    <col min="11774" max="11774" width="3.375" style="54" customWidth="1"/>
    <col min="11775" max="11775" width="16.625" style="54" customWidth="1"/>
    <col min="11776" max="11812" width="8.625" style="54" customWidth="1"/>
    <col min="11813" max="11813" width="9.625" style="54" customWidth="1"/>
    <col min="11814" max="11830" width="10.125" style="54" customWidth="1"/>
    <col min="11831" max="12028" width="9" style="54"/>
    <col min="12029" max="12029" width="1.625" style="54" customWidth="1"/>
    <col min="12030" max="12030" width="3.375" style="54" customWidth="1"/>
    <col min="12031" max="12031" width="16.625" style="54" customWidth="1"/>
    <col min="12032" max="12068" width="8.625" style="54" customWidth="1"/>
    <col min="12069" max="12069" width="9.625" style="54" customWidth="1"/>
    <col min="12070" max="12086" width="10.125" style="54" customWidth="1"/>
    <col min="12087" max="12284" width="9" style="54"/>
    <col min="12285" max="12285" width="1.625" style="54" customWidth="1"/>
    <col min="12286" max="12286" width="3.375" style="54" customWidth="1"/>
    <col min="12287" max="12287" width="16.625" style="54" customWidth="1"/>
    <col min="12288" max="12324" width="8.625" style="54" customWidth="1"/>
    <col min="12325" max="12325" width="9.625" style="54" customWidth="1"/>
    <col min="12326" max="12342" width="10.125" style="54" customWidth="1"/>
    <col min="12343" max="12540" width="9" style="54"/>
    <col min="12541" max="12541" width="1.625" style="54" customWidth="1"/>
    <col min="12542" max="12542" width="3.375" style="54" customWidth="1"/>
    <col min="12543" max="12543" width="16.625" style="54" customWidth="1"/>
    <col min="12544" max="12580" width="8.625" style="54" customWidth="1"/>
    <col min="12581" max="12581" width="9.625" style="54" customWidth="1"/>
    <col min="12582" max="12598" width="10.125" style="54" customWidth="1"/>
    <col min="12599" max="12796" width="9" style="54"/>
    <col min="12797" max="12797" width="1.625" style="54" customWidth="1"/>
    <col min="12798" max="12798" width="3.375" style="54" customWidth="1"/>
    <col min="12799" max="12799" width="16.625" style="54" customWidth="1"/>
    <col min="12800" max="12836" width="8.625" style="54" customWidth="1"/>
    <col min="12837" max="12837" width="9.625" style="54" customWidth="1"/>
    <col min="12838" max="12854" width="10.125" style="54" customWidth="1"/>
    <col min="12855" max="13052" width="9" style="54"/>
    <col min="13053" max="13053" width="1.625" style="54" customWidth="1"/>
    <col min="13054" max="13054" width="3.375" style="54" customWidth="1"/>
    <col min="13055" max="13055" width="16.625" style="54" customWidth="1"/>
    <col min="13056" max="13092" width="8.625" style="54" customWidth="1"/>
    <col min="13093" max="13093" width="9.625" style="54" customWidth="1"/>
    <col min="13094" max="13110" width="10.125" style="54" customWidth="1"/>
    <col min="13111" max="13308" width="9" style="54"/>
    <col min="13309" max="13309" width="1.625" style="54" customWidth="1"/>
    <col min="13310" max="13310" width="3.375" style="54" customWidth="1"/>
    <col min="13311" max="13311" width="16.625" style="54" customWidth="1"/>
    <col min="13312" max="13348" width="8.625" style="54" customWidth="1"/>
    <col min="13349" max="13349" width="9.625" style="54" customWidth="1"/>
    <col min="13350" max="13366" width="10.125" style="54" customWidth="1"/>
    <col min="13367" max="13564" width="9" style="54"/>
    <col min="13565" max="13565" width="1.625" style="54" customWidth="1"/>
    <col min="13566" max="13566" width="3.375" style="54" customWidth="1"/>
    <col min="13567" max="13567" width="16.625" style="54" customWidth="1"/>
    <col min="13568" max="13604" width="8.625" style="54" customWidth="1"/>
    <col min="13605" max="13605" width="9.625" style="54" customWidth="1"/>
    <col min="13606" max="13622" width="10.125" style="54" customWidth="1"/>
    <col min="13623" max="13820" width="9" style="54"/>
    <col min="13821" max="13821" width="1.625" style="54" customWidth="1"/>
    <col min="13822" max="13822" width="3.375" style="54" customWidth="1"/>
    <col min="13823" max="13823" width="16.625" style="54" customWidth="1"/>
    <col min="13824" max="13860" width="8.625" style="54" customWidth="1"/>
    <col min="13861" max="13861" width="9.625" style="54" customWidth="1"/>
    <col min="13862" max="13878" width="10.125" style="54" customWidth="1"/>
    <col min="13879" max="14076" width="9" style="54"/>
    <col min="14077" max="14077" width="1.625" style="54" customWidth="1"/>
    <col min="14078" max="14078" width="3.375" style="54" customWidth="1"/>
    <col min="14079" max="14079" width="16.625" style="54" customWidth="1"/>
    <col min="14080" max="14116" width="8.625" style="54" customWidth="1"/>
    <col min="14117" max="14117" width="9.625" style="54" customWidth="1"/>
    <col min="14118" max="14134" width="10.125" style="54" customWidth="1"/>
    <col min="14135" max="14332" width="9" style="54"/>
    <col min="14333" max="14333" width="1.625" style="54" customWidth="1"/>
    <col min="14334" max="14334" width="3.375" style="54" customWidth="1"/>
    <col min="14335" max="14335" width="16.625" style="54" customWidth="1"/>
    <col min="14336" max="14372" width="8.625" style="54" customWidth="1"/>
    <col min="14373" max="14373" width="9.625" style="54" customWidth="1"/>
    <col min="14374" max="14390" width="10.125" style="54" customWidth="1"/>
    <col min="14391" max="14588" width="9" style="54"/>
    <col min="14589" max="14589" width="1.625" style="54" customWidth="1"/>
    <col min="14590" max="14590" width="3.375" style="54" customWidth="1"/>
    <col min="14591" max="14591" width="16.625" style="54" customWidth="1"/>
    <col min="14592" max="14628" width="8.625" style="54" customWidth="1"/>
    <col min="14629" max="14629" width="9.625" style="54" customWidth="1"/>
    <col min="14630" max="14646" width="10.125" style="54" customWidth="1"/>
    <col min="14647" max="14844" width="9" style="54"/>
    <col min="14845" max="14845" width="1.625" style="54" customWidth="1"/>
    <col min="14846" max="14846" width="3.375" style="54" customWidth="1"/>
    <col min="14847" max="14847" width="16.625" style="54" customWidth="1"/>
    <col min="14848" max="14884" width="8.625" style="54" customWidth="1"/>
    <col min="14885" max="14885" width="9.625" style="54" customWidth="1"/>
    <col min="14886" max="14902" width="10.125" style="54" customWidth="1"/>
    <col min="14903" max="15100" width="9" style="54"/>
    <col min="15101" max="15101" width="1.625" style="54" customWidth="1"/>
    <col min="15102" max="15102" width="3.375" style="54" customWidth="1"/>
    <col min="15103" max="15103" width="16.625" style="54" customWidth="1"/>
    <col min="15104" max="15140" width="8.625" style="54" customWidth="1"/>
    <col min="15141" max="15141" width="9.625" style="54" customWidth="1"/>
    <col min="15142" max="15158" width="10.125" style="54" customWidth="1"/>
    <col min="15159" max="15356" width="9" style="54"/>
    <col min="15357" max="15357" width="1.625" style="54" customWidth="1"/>
    <col min="15358" max="15358" width="3.375" style="54" customWidth="1"/>
    <col min="15359" max="15359" width="16.625" style="54" customWidth="1"/>
    <col min="15360" max="15396" width="8.625" style="54" customWidth="1"/>
    <col min="15397" max="15397" width="9.625" style="54" customWidth="1"/>
    <col min="15398" max="15414" width="10.125" style="54" customWidth="1"/>
    <col min="15415" max="15612" width="9" style="54"/>
    <col min="15613" max="15613" width="1.625" style="54" customWidth="1"/>
    <col min="15614" max="15614" width="3.375" style="54" customWidth="1"/>
    <col min="15615" max="15615" width="16.625" style="54" customWidth="1"/>
    <col min="15616" max="15652" width="8.625" style="54" customWidth="1"/>
    <col min="15653" max="15653" width="9.625" style="54" customWidth="1"/>
    <col min="15654" max="15670" width="10.125" style="54" customWidth="1"/>
    <col min="15671" max="15868" width="9" style="54"/>
    <col min="15869" max="15869" width="1.625" style="54" customWidth="1"/>
    <col min="15870" max="15870" width="3.375" style="54" customWidth="1"/>
    <col min="15871" max="15871" width="16.625" style="54" customWidth="1"/>
    <col min="15872" max="15908" width="8.625" style="54" customWidth="1"/>
    <col min="15909" max="15909" width="9.625" style="54" customWidth="1"/>
    <col min="15910" max="15926" width="10.125" style="54" customWidth="1"/>
    <col min="15927" max="16124" width="9" style="54"/>
    <col min="16125" max="16125" width="1.625" style="54" customWidth="1"/>
    <col min="16126" max="16126" width="3.375" style="54" customWidth="1"/>
    <col min="16127" max="16127" width="16.625" style="54" customWidth="1"/>
    <col min="16128" max="16164" width="8.625" style="54" customWidth="1"/>
    <col min="16165" max="16165" width="9.625" style="54" customWidth="1"/>
    <col min="16166" max="16182" width="10.125" style="54" customWidth="1"/>
    <col min="16183" max="16384" width="9" style="54"/>
  </cols>
  <sheetData>
    <row r="1" spans="2:74" ht="12" customHeight="1">
      <c r="B1" s="154" t="s">
        <v>485</v>
      </c>
      <c r="C1" s="154"/>
      <c r="BL1" s="22"/>
      <c r="BM1" s="63"/>
      <c r="BN1" s="63"/>
      <c r="BO1" s="63"/>
      <c r="BP1" s="25"/>
      <c r="BQ1" s="64"/>
      <c r="BR1" s="25"/>
      <c r="BS1" s="64"/>
      <c r="BT1" s="64"/>
    </row>
    <row r="2" spans="2:74" ht="12" customHeight="1">
      <c r="B2" s="271"/>
      <c r="C2" s="272"/>
      <c r="D2" s="243"/>
      <c r="E2" s="243"/>
      <c r="F2" s="243"/>
      <c r="G2" s="243"/>
      <c r="H2" s="243"/>
      <c r="I2" s="243"/>
      <c r="J2" s="243"/>
      <c r="K2" s="243"/>
      <c r="L2" s="243"/>
      <c r="M2" s="243"/>
      <c r="N2" s="243"/>
      <c r="O2" s="243"/>
      <c r="P2" s="243"/>
      <c r="Q2" s="244"/>
      <c r="R2" s="244"/>
      <c r="S2" s="244"/>
      <c r="T2" s="244"/>
      <c r="U2" s="244"/>
      <c r="V2" s="243"/>
      <c r="W2" s="243"/>
      <c r="X2" s="243"/>
      <c r="Y2" s="243"/>
      <c r="Z2" s="243"/>
      <c r="AA2" s="243"/>
      <c r="AB2" s="243"/>
      <c r="AC2" s="243"/>
      <c r="AD2" s="243"/>
      <c r="AE2" s="243"/>
      <c r="AF2" s="243"/>
      <c r="AG2" s="243"/>
      <c r="AH2" s="245"/>
      <c r="AI2" s="243"/>
      <c r="AJ2" s="243"/>
      <c r="AK2" s="243"/>
      <c r="AL2" s="243"/>
      <c r="AM2" s="243"/>
      <c r="AN2" s="243"/>
      <c r="AO2" s="243"/>
      <c r="AP2" s="243"/>
      <c r="AQ2" s="243"/>
      <c r="AR2" s="243"/>
      <c r="AS2" s="243"/>
      <c r="AT2" s="243"/>
      <c r="AU2" s="244"/>
      <c r="AV2" s="244"/>
      <c r="AW2" s="243"/>
      <c r="AX2" s="243"/>
      <c r="AY2" s="246"/>
      <c r="AZ2" s="246"/>
      <c r="BA2" s="246"/>
      <c r="BB2" s="246"/>
      <c r="BC2" s="246"/>
      <c r="BD2" s="246"/>
      <c r="BE2" s="245"/>
      <c r="BF2" s="267"/>
      <c r="BG2" s="267"/>
      <c r="BH2" s="267"/>
      <c r="BI2" s="267"/>
      <c r="BJ2" s="267"/>
      <c r="BL2" s="1178"/>
      <c r="BM2" s="1179"/>
      <c r="BN2" s="70"/>
      <c r="BO2" s="71"/>
      <c r="BP2" s="72"/>
      <c r="BQ2" s="1180"/>
      <c r="BR2" s="1181"/>
      <c r="BS2" s="1182"/>
      <c r="BT2" s="1183"/>
      <c r="BU2" s="1173" t="s">
        <v>442</v>
      </c>
      <c r="BV2" s="1174"/>
    </row>
    <row r="3" spans="2:74" ht="12" customHeight="1">
      <c r="B3" s="1042" t="s">
        <v>461</v>
      </c>
      <c r="C3" s="563"/>
      <c r="D3" s="504" t="s">
        <v>36</v>
      </c>
      <c r="E3" s="504" t="s">
        <v>42</v>
      </c>
      <c r="F3" s="504" t="s">
        <v>43</v>
      </c>
      <c r="G3" s="504" t="s">
        <v>44</v>
      </c>
      <c r="H3" s="504" t="s">
        <v>45</v>
      </c>
      <c r="I3" s="504" t="s">
        <v>46</v>
      </c>
      <c r="J3" s="504" t="s">
        <v>47</v>
      </c>
      <c r="K3" s="504" t="s">
        <v>48</v>
      </c>
      <c r="L3" s="504" t="s">
        <v>49</v>
      </c>
      <c r="M3" s="504" t="s">
        <v>50</v>
      </c>
      <c r="N3" s="504" t="s">
        <v>51</v>
      </c>
      <c r="O3" s="504" t="s">
        <v>52</v>
      </c>
      <c r="P3" s="504" t="s">
        <v>53</v>
      </c>
      <c r="Q3" s="504" t="s">
        <v>55</v>
      </c>
      <c r="R3" s="504" t="s">
        <v>56</v>
      </c>
      <c r="S3" s="504" t="s">
        <v>58</v>
      </c>
      <c r="T3" s="504" t="s">
        <v>59</v>
      </c>
      <c r="U3" s="504" t="s">
        <v>61</v>
      </c>
      <c r="V3" s="504" t="s">
        <v>62</v>
      </c>
      <c r="W3" s="504" t="s">
        <v>63</v>
      </c>
      <c r="X3" s="504" t="s">
        <v>41</v>
      </c>
      <c r="Y3" s="504" t="s">
        <v>64</v>
      </c>
      <c r="Z3" s="504" t="s">
        <v>65</v>
      </c>
      <c r="AA3" s="504" t="s">
        <v>67</v>
      </c>
      <c r="AB3" s="504" t="s">
        <v>68</v>
      </c>
      <c r="AC3" s="504" t="s">
        <v>69</v>
      </c>
      <c r="AD3" s="504" t="s">
        <v>70</v>
      </c>
      <c r="AE3" s="504" t="s">
        <v>71</v>
      </c>
      <c r="AF3" s="504" t="s">
        <v>73</v>
      </c>
      <c r="AG3" s="504" t="s">
        <v>74</v>
      </c>
      <c r="AH3" s="504" t="s">
        <v>75</v>
      </c>
      <c r="AI3" s="504" t="s">
        <v>76</v>
      </c>
      <c r="AJ3" s="504" t="s">
        <v>79</v>
      </c>
      <c r="AK3" s="504" t="s">
        <v>80</v>
      </c>
      <c r="AL3" s="504" t="s">
        <v>81</v>
      </c>
      <c r="AM3" s="504" t="s">
        <v>82</v>
      </c>
      <c r="AN3" s="525" t="s">
        <v>83</v>
      </c>
      <c r="AO3" s="536">
        <v>70</v>
      </c>
      <c r="AP3" s="532">
        <v>71</v>
      </c>
      <c r="AQ3" s="504">
        <v>72</v>
      </c>
      <c r="AR3" s="504">
        <v>73</v>
      </c>
      <c r="AS3" s="504">
        <v>74</v>
      </c>
      <c r="AT3" s="504">
        <v>75</v>
      </c>
      <c r="AU3" s="504">
        <v>76</v>
      </c>
      <c r="AV3" s="525"/>
      <c r="AW3" s="544">
        <v>78</v>
      </c>
      <c r="AX3" s="536">
        <v>79</v>
      </c>
      <c r="AY3" s="540">
        <v>80</v>
      </c>
      <c r="AZ3" s="548">
        <v>81</v>
      </c>
      <c r="BA3" s="553">
        <v>82</v>
      </c>
      <c r="BB3" s="540">
        <v>84</v>
      </c>
      <c r="BC3" s="548">
        <v>85</v>
      </c>
      <c r="BD3" s="553">
        <v>87</v>
      </c>
      <c r="BE3" s="536">
        <v>97</v>
      </c>
      <c r="BF3" s="268"/>
      <c r="BG3" s="1175" t="s">
        <v>481</v>
      </c>
      <c r="BH3" s="1176"/>
      <c r="BI3" s="1176"/>
      <c r="BJ3" s="1177"/>
      <c r="BL3" s="1184"/>
      <c r="BM3" s="1185"/>
      <c r="BN3" s="73"/>
      <c r="BO3" s="74" t="s">
        <v>242</v>
      </c>
      <c r="BP3" s="75"/>
      <c r="BQ3" s="76"/>
      <c r="BR3" s="75"/>
      <c r="BS3" s="74"/>
      <c r="BT3" s="74" t="s">
        <v>242</v>
      </c>
      <c r="BU3" s="156"/>
      <c r="BV3" s="157"/>
    </row>
    <row r="4" spans="2:74" s="55" customFormat="1" ht="38.25" customHeight="1">
      <c r="B4" s="564"/>
      <c r="C4" s="565" t="s">
        <v>13</v>
      </c>
      <c r="D4" s="505" t="s">
        <v>199</v>
      </c>
      <c r="E4" s="505" t="s">
        <v>19</v>
      </c>
      <c r="F4" s="505" t="s">
        <v>37</v>
      </c>
      <c r="G4" s="505" t="s">
        <v>20</v>
      </c>
      <c r="H4" s="505" t="s">
        <v>219</v>
      </c>
      <c r="I4" s="505" t="s">
        <v>22</v>
      </c>
      <c r="J4" s="505" t="s">
        <v>89</v>
      </c>
      <c r="K4" s="505" t="s">
        <v>200</v>
      </c>
      <c r="L4" s="505" t="s">
        <v>90</v>
      </c>
      <c r="M4" s="505" t="s">
        <v>25</v>
      </c>
      <c r="N4" s="505" t="s">
        <v>26</v>
      </c>
      <c r="O4" s="505" t="s">
        <v>27</v>
      </c>
      <c r="P4" s="505" t="s">
        <v>91</v>
      </c>
      <c r="Q4" s="505" t="s">
        <v>92</v>
      </c>
      <c r="R4" s="505" t="s">
        <v>93</v>
      </c>
      <c r="S4" s="505" t="s">
        <v>39</v>
      </c>
      <c r="T4" s="505" t="s">
        <v>60</v>
      </c>
      <c r="U4" s="505" t="s">
        <v>220</v>
      </c>
      <c r="V4" s="505" t="s">
        <v>29</v>
      </c>
      <c r="W4" s="505" t="s">
        <v>95</v>
      </c>
      <c r="X4" s="505" t="s">
        <v>30</v>
      </c>
      <c r="Y4" s="505" t="s">
        <v>31</v>
      </c>
      <c r="Z4" s="505" t="s">
        <v>66</v>
      </c>
      <c r="AA4" s="505" t="s">
        <v>96</v>
      </c>
      <c r="AB4" s="505" t="s">
        <v>14</v>
      </c>
      <c r="AC4" s="505" t="s">
        <v>97</v>
      </c>
      <c r="AD4" s="505" t="s">
        <v>32</v>
      </c>
      <c r="AE4" s="505" t="s">
        <v>98</v>
      </c>
      <c r="AF4" s="505" t="s">
        <v>40</v>
      </c>
      <c r="AG4" s="505" t="s">
        <v>16</v>
      </c>
      <c r="AH4" s="505" t="s">
        <v>99</v>
      </c>
      <c r="AI4" s="505" t="s">
        <v>100</v>
      </c>
      <c r="AJ4" s="505" t="s">
        <v>202</v>
      </c>
      <c r="AK4" s="505" t="s">
        <v>34</v>
      </c>
      <c r="AL4" s="505" t="s">
        <v>35</v>
      </c>
      <c r="AM4" s="505" t="s">
        <v>1</v>
      </c>
      <c r="AN4" s="526" t="s">
        <v>2</v>
      </c>
      <c r="AO4" s="537" t="s">
        <v>3</v>
      </c>
      <c r="AP4" s="533" t="s">
        <v>4</v>
      </c>
      <c r="AQ4" s="505" t="s">
        <v>221</v>
      </c>
      <c r="AR4" s="505" t="s">
        <v>222</v>
      </c>
      <c r="AS4" s="505" t="s">
        <v>223</v>
      </c>
      <c r="AT4" s="505" t="s">
        <v>224</v>
      </c>
      <c r="AU4" s="505" t="s">
        <v>5</v>
      </c>
      <c r="AV4" s="526" t="s">
        <v>225</v>
      </c>
      <c r="AW4" s="545" t="s">
        <v>226</v>
      </c>
      <c r="AX4" s="537" t="s">
        <v>227</v>
      </c>
      <c r="AY4" s="541" t="s">
        <v>6</v>
      </c>
      <c r="AZ4" s="549" t="s">
        <v>7</v>
      </c>
      <c r="BA4" s="554" t="s">
        <v>228</v>
      </c>
      <c r="BB4" s="558" t="s">
        <v>229</v>
      </c>
      <c r="BC4" s="552" t="s">
        <v>230</v>
      </c>
      <c r="BD4" s="554" t="s">
        <v>231</v>
      </c>
      <c r="BE4" s="537" t="s">
        <v>232</v>
      </c>
      <c r="BF4" s="269"/>
      <c r="BG4" s="444" t="s">
        <v>443</v>
      </c>
      <c r="BH4" s="445" t="s">
        <v>155</v>
      </c>
      <c r="BI4" s="445" t="s">
        <v>156</v>
      </c>
      <c r="BJ4" s="446" t="s">
        <v>157</v>
      </c>
      <c r="BL4" s="77" t="s">
        <v>17</v>
      </c>
      <c r="BM4" s="78" t="s">
        <v>156</v>
      </c>
      <c r="BN4" s="79" t="s">
        <v>9</v>
      </c>
      <c r="BO4" s="79" t="s">
        <v>243</v>
      </c>
      <c r="BP4" s="80" t="s">
        <v>157</v>
      </c>
      <c r="BQ4" s="79" t="s">
        <v>12</v>
      </c>
      <c r="BR4" s="80" t="s">
        <v>155</v>
      </c>
      <c r="BS4" s="79" t="s">
        <v>196</v>
      </c>
      <c r="BT4" s="79" t="s">
        <v>244</v>
      </c>
      <c r="BU4" s="158" t="s">
        <v>266</v>
      </c>
      <c r="BV4" s="159" t="s">
        <v>153</v>
      </c>
    </row>
    <row r="5" spans="2:74" s="57" customFormat="1" ht="18" customHeight="1">
      <c r="B5" s="506" t="s">
        <v>101</v>
      </c>
      <c r="C5" s="507" t="s">
        <v>199</v>
      </c>
      <c r="D5" s="508">
        <v>6322.8695125340928</v>
      </c>
      <c r="E5" s="509">
        <v>0</v>
      </c>
      <c r="F5" s="509">
        <v>16812.347163792154</v>
      </c>
      <c r="G5" s="509">
        <v>256.86892408926906</v>
      </c>
      <c r="H5" s="509">
        <v>1202.7321230823243</v>
      </c>
      <c r="I5" s="509">
        <v>23.699541088159467</v>
      </c>
      <c r="J5" s="509">
        <v>0</v>
      </c>
      <c r="K5" s="509">
        <v>684.23065862804197</v>
      </c>
      <c r="L5" s="509">
        <v>4.291145087225738</v>
      </c>
      <c r="M5" s="509">
        <v>0</v>
      </c>
      <c r="N5" s="509">
        <v>0.64477413333549027</v>
      </c>
      <c r="O5" s="509">
        <v>0</v>
      </c>
      <c r="P5" s="509">
        <v>0</v>
      </c>
      <c r="Q5" s="509">
        <v>0</v>
      </c>
      <c r="R5" s="509">
        <v>0</v>
      </c>
      <c r="S5" s="509">
        <v>0</v>
      </c>
      <c r="T5" s="509">
        <v>0</v>
      </c>
      <c r="U5" s="509">
        <v>0</v>
      </c>
      <c r="V5" s="509">
        <v>0.2153059568608128</v>
      </c>
      <c r="W5" s="509">
        <v>510.86012076495092</v>
      </c>
      <c r="X5" s="509">
        <v>308.73676901018069</v>
      </c>
      <c r="Y5" s="509">
        <v>0</v>
      </c>
      <c r="Z5" s="509">
        <v>0</v>
      </c>
      <c r="AA5" s="509">
        <v>0</v>
      </c>
      <c r="AB5" s="509">
        <v>80.50992667008461</v>
      </c>
      <c r="AC5" s="509">
        <v>0</v>
      </c>
      <c r="AD5" s="509">
        <v>0.91774476410967953</v>
      </c>
      <c r="AE5" s="509">
        <v>33.117370006267478</v>
      </c>
      <c r="AF5" s="509">
        <v>0</v>
      </c>
      <c r="AG5" s="509">
        <v>8.4539950329977227</v>
      </c>
      <c r="AH5" s="509">
        <v>576.00685472497355</v>
      </c>
      <c r="AI5" s="509">
        <v>1894.410660380641</v>
      </c>
      <c r="AJ5" s="509">
        <v>46.32793380724857</v>
      </c>
      <c r="AK5" s="509">
        <v>3.1669598895368298</v>
      </c>
      <c r="AL5" s="509">
        <v>7584.9639689924534</v>
      </c>
      <c r="AM5" s="509">
        <v>0</v>
      </c>
      <c r="AN5" s="527">
        <v>0</v>
      </c>
      <c r="AO5" s="538">
        <v>36355.371452434905</v>
      </c>
      <c r="AP5" s="534">
        <v>242.36556553961918</v>
      </c>
      <c r="AQ5" s="509">
        <v>23599.558599823562</v>
      </c>
      <c r="AR5" s="509">
        <v>0</v>
      </c>
      <c r="AS5" s="509">
        <v>0</v>
      </c>
      <c r="AT5" s="509">
        <v>430.01251260349568</v>
      </c>
      <c r="AU5" s="509">
        <v>847.98977091053416</v>
      </c>
      <c r="AV5" s="527">
        <v>0</v>
      </c>
      <c r="AW5" s="546">
        <v>25119.92644887721</v>
      </c>
      <c r="AX5" s="538">
        <v>61475.297901312115</v>
      </c>
      <c r="AY5" s="542">
        <v>150.580567999268</v>
      </c>
      <c r="AZ5" s="550">
        <v>21027.715856320294</v>
      </c>
      <c r="BA5" s="555">
        <v>21178.29642431956</v>
      </c>
      <c r="BB5" s="542">
        <v>-915.01999313886324</v>
      </c>
      <c r="BC5" s="550">
        <v>-23143.792326545572</v>
      </c>
      <c r="BD5" s="555">
        <v>-24058.812319684435</v>
      </c>
      <c r="BE5" s="538">
        <v>58594.782005947243</v>
      </c>
      <c r="BF5" s="247"/>
      <c r="BG5" s="447">
        <f>'37部門取引基本表'!BV5</f>
        <v>3.6351359747081397E-2</v>
      </c>
      <c r="BH5" s="448">
        <f>'37部門取引基本表'!BR5</f>
        <v>0.48388340449044559</v>
      </c>
      <c r="BI5" s="448">
        <f>'37部門取引基本表'!BM5</f>
        <v>9.1737990515775733E-2</v>
      </c>
      <c r="BJ5" s="449">
        <f>'37部門取引基本表'!BP5</f>
        <v>0.25700527999202832</v>
      </c>
      <c r="BL5" s="81">
        <f t="array" ref="BL5:BL41">TRANSPOSE(D44:AN44)</f>
        <v>5375.3675559355352</v>
      </c>
      <c r="BM5" s="83">
        <f>BL5/BE5</f>
        <v>9.1737990515775733E-2</v>
      </c>
      <c r="BN5" s="84">
        <f t="array" ref="BN5:BN41">TRANSPOSE(D45:AN45)</f>
        <v>15059.168355510335</v>
      </c>
      <c r="BO5" s="84">
        <f>IF(BN5&lt;0,0,BN5)</f>
        <v>15059.168355510335</v>
      </c>
      <c r="BP5" s="86">
        <f>BO5/BE5</f>
        <v>0.25700527999202832</v>
      </c>
      <c r="BQ5" s="84">
        <f t="array" ref="BQ5:BQ41">TRANSPOSE(D49:AN49)</f>
        <v>28353.042602413254</v>
      </c>
      <c r="BR5" s="86">
        <f t="shared" ref="BR5:BR42" si="0">BQ5/BE5</f>
        <v>0.48388340449044559</v>
      </c>
      <c r="BS5" s="84">
        <f t="array" ref="BS5:BS41">TRANSPOSE(D47:AN47)</f>
        <v>2524.2415694164929</v>
      </c>
      <c r="BT5" s="84">
        <f>IF(BS5&lt;0,0,BS5)</f>
        <v>2524.2415694164929</v>
      </c>
      <c r="BU5" s="160">
        <v>2130</v>
      </c>
      <c r="BV5" s="161">
        <f t="shared" ref="BV5:BV42" si="1">BU5/BE5</f>
        <v>3.6351359747081397E-2</v>
      </c>
    </row>
    <row r="6" spans="2:74" s="57" customFormat="1" ht="18" customHeight="1">
      <c r="B6" s="506" t="s">
        <v>102</v>
      </c>
      <c r="C6" s="507" t="s">
        <v>19</v>
      </c>
      <c r="D6" s="509">
        <v>2.7833120721876528</v>
      </c>
      <c r="E6" s="509">
        <v>0</v>
      </c>
      <c r="F6" s="509">
        <v>26.653006801005855</v>
      </c>
      <c r="G6" s="509">
        <v>17.778007487485329</v>
      </c>
      <c r="H6" s="509">
        <v>9.4853445340974325</v>
      </c>
      <c r="I6" s="509">
        <v>30.824873515495099</v>
      </c>
      <c r="J6" s="509">
        <v>1623.4312032513669</v>
      </c>
      <c r="K6" s="509">
        <v>10.828092932731707</v>
      </c>
      <c r="L6" s="509">
        <v>1063.7116986036799</v>
      </c>
      <c r="M6" s="509">
        <v>12.015460049832262</v>
      </c>
      <c r="N6" s="509">
        <v>316.58841087020039</v>
      </c>
      <c r="O6" s="509">
        <v>20.337111746832733</v>
      </c>
      <c r="P6" s="509">
        <v>1.3314510800893009</v>
      </c>
      <c r="Q6" s="509">
        <v>9.7444171382278562</v>
      </c>
      <c r="R6" s="509">
        <v>3.1233706941119168</v>
      </c>
      <c r="S6" s="509">
        <v>15.860961958458768</v>
      </c>
      <c r="T6" s="509">
        <v>3.4387972524481771</v>
      </c>
      <c r="U6" s="509">
        <v>4.1446556481630381</v>
      </c>
      <c r="V6" s="509">
        <v>136.78043113361647</v>
      </c>
      <c r="W6" s="509">
        <v>34.370650365152052</v>
      </c>
      <c r="X6" s="509">
        <v>1891.9438926533417</v>
      </c>
      <c r="Y6" s="509">
        <v>13068.785659541672</v>
      </c>
      <c r="Z6" s="509">
        <v>0</v>
      </c>
      <c r="AA6" s="509">
        <v>0</v>
      </c>
      <c r="AB6" s="509">
        <v>1.5335224127635163</v>
      </c>
      <c r="AC6" s="509">
        <v>0.20972659996904044</v>
      </c>
      <c r="AD6" s="509">
        <v>0.41589781198837739</v>
      </c>
      <c r="AE6" s="509">
        <v>3.130556355187136</v>
      </c>
      <c r="AF6" s="509">
        <v>0</v>
      </c>
      <c r="AG6" s="509">
        <v>2.1626498921622082</v>
      </c>
      <c r="AH6" s="509">
        <v>5.367531654550076</v>
      </c>
      <c r="AI6" s="509">
        <v>4.8663298858890318</v>
      </c>
      <c r="AJ6" s="509">
        <v>1.4578720428854448</v>
      </c>
      <c r="AK6" s="509">
        <v>2.1888634529686812</v>
      </c>
      <c r="AL6" s="509">
        <v>8.1690068443490631</v>
      </c>
      <c r="AM6" s="509">
        <v>0</v>
      </c>
      <c r="AN6" s="527">
        <v>8.8687439918752382</v>
      </c>
      <c r="AO6" s="538">
        <v>18342.331510274787</v>
      </c>
      <c r="AP6" s="534">
        <v>79.750192759958509</v>
      </c>
      <c r="AQ6" s="509">
        <v>-37.853053301622836</v>
      </c>
      <c r="AR6" s="509">
        <v>0</v>
      </c>
      <c r="AS6" s="509">
        <v>0</v>
      </c>
      <c r="AT6" s="509">
        <v>-14.449704841685605</v>
      </c>
      <c r="AU6" s="509">
        <v>-19.358869008797242</v>
      </c>
      <c r="AV6" s="527">
        <v>0</v>
      </c>
      <c r="AW6" s="546">
        <v>8.088565607852825</v>
      </c>
      <c r="AX6" s="538">
        <v>18350.420075882641</v>
      </c>
      <c r="AY6" s="542">
        <v>1.3861464732986768</v>
      </c>
      <c r="AZ6" s="550">
        <v>651.60347494772498</v>
      </c>
      <c r="BA6" s="555">
        <v>652.98962142102368</v>
      </c>
      <c r="BB6" s="542">
        <v>-2047.6397053011819</v>
      </c>
      <c r="BC6" s="550">
        <v>-15089.400773843217</v>
      </c>
      <c r="BD6" s="555">
        <v>-17137.040479144402</v>
      </c>
      <c r="BE6" s="538">
        <v>1866.369218159263</v>
      </c>
      <c r="BF6" s="247"/>
      <c r="BG6" s="447">
        <f>'37部門取引基本表'!BV6</f>
        <v>2.7861582528287649E-2</v>
      </c>
      <c r="BH6" s="448">
        <f>'37部門取引基本表'!BR6</f>
        <v>0.47784585026597681</v>
      </c>
      <c r="BI6" s="448">
        <f>'37部門取引基本表'!BM6</f>
        <v>0.24798437218918037</v>
      </c>
      <c r="BJ6" s="449">
        <f>'37部門取引基本表'!BP6</f>
        <v>6.251567143354464E-2</v>
      </c>
      <c r="BL6" s="49">
        <v>462.83039883843628</v>
      </c>
      <c r="BM6" s="87">
        <f t="shared" ref="BM6:BM42" si="2">BL6/BE6</f>
        <v>0.24798437218918037</v>
      </c>
      <c r="BN6" s="85">
        <v>116.67732481612607</v>
      </c>
      <c r="BO6" s="85">
        <f t="shared" ref="BO6:BO41" si="3">IF(BN6&lt;0,0,BN6)</f>
        <v>116.67732481612607</v>
      </c>
      <c r="BP6" s="88">
        <f t="shared" ref="BP6:BP42" si="4">BO6/BE6</f>
        <v>6.251567143354464E-2</v>
      </c>
      <c r="BQ6" s="85">
        <v>891.83678596155937</v>
      </c>
      <c r="BR6" s="88">
        <f t="shared" si="0"/>
        <v>0.47784585026597681</v>
      </c>
      <c r="BS6" s="85">
        <v>89.369865816607202</v>
      </c>
      <c r="BT6" s="85">
        <f t="shared" ref="BT6:BT41" si="5">IF(BS6&lt;0,0,BS6)</f>
        <v>89.369865816607202</v>
      </c>
      <c r="BU6" s="160">
        <v>52</v>
      </c>
      <c r="BV6" s="161">
        <f t="shared" si="1"/>
        <v>2.7861582528287649E-2</v>
      </c>
    </row>
    <row r="7" spans="2:74" s="57" customFormat="1" ht="18" customHeight="1">
      <c r="B7" s="506" t="s">
        <v>103</v>
      </c>
      <c r="C7" s="507" t="s">
        <v>178</v>
      </c>
      <c r="D7" s="509">
        <v>3838.9385458855954</v>
      </c>
      <c r="E7" s="509">
        <v>0</v>
      </c>
      <c r="F7" s="509">
        <v>16729.869195632287</v>
      </c>
      <c r="G7" s="509">
        <v>90.534990233614437</v>
      </c>
      <c r="H7" s="509">
        <v>13.11969371595077</v>
      </c>
      <c r="I7" s="509">
        <v>62.840317645545838</v>
      </c>
      <c r="J7" s="509">
        <v>0</v>
      </c>
      <c r="K7" s="509">
        <v>2.3155500694703983</v>
      </c>
      <c r="L7" s="509">
        <v>9.7978313955643017</v>
      </c>
      <c r="M7" s="509">
        <v>0.183697795330999</v>
      </c>
      <c r="N7" s="509">
        <v>0</v>
      </c>
      <c r="O7" s="509">
        <v>0</v>
      </c>
      <c r="P7" s="509">
        <v>0</v>
      </c>
      <c r="Q7" s="509">
        <v>0</v>
      </c>
      <c r="R7" s="509">
        <v>0</v>
      </c>
      <c r="S7" s="509">
        <v>0</v>
      </c>
      <c r="T7" s="509">
        <v>0</v>
      </c>
      <c r="U7" s="509">
        <v>0</v>
      </c>
      <c r="V7" s="509">
        <v>0</v>
      </c>
      <c r="W7" s="509">
        <v>201.74917708645236</v>
      </c>
      <c r="X7" s="509">
        <v>5.8501294367858119</v>
      </c>
      <c r="Y7" s="509">
        <v>0</v>
      </c>
      <c r="Z7" s="509">
        <v>0</v>
      </c>
      <c r="AA7" s="509">
        <v>0</v>
      </c>
      <c r="AB7" s="509">
        <v>76.164946500587988</v>
      </c>
      <c r="AC7" s="509">
        <v>0</v>
      </c>
      <c r="AD7" s="509">
        <v>0</v>
      </c>
      <c r="AE7" s="509">
        <v>130.47445773553571</v>
      </c>
      <c r="AF7" s="509">
        <v>0</v>
      </c>
      <c r="AG7" s="509">
        <v>62.520242337052927</v>
      </c>
      <c r="AH7" s="509">
        <v>1551.7398228378584</v>
      </c>
      <c r="AI7" s="509">
        <v>5569.353178770436</v>
      </c>
      <c r="AJ7" s="509">
        <v>31.263256030765646</v>
      </c>
      <c r="AK7" s="509">
        <v>1.7393269990501172</v>
      </c>
      <c r="AL7" s="509">
        <v>44715.451926310525</v>
      </c>
      <c r="AM7" s="509">
        <v>0</v>
      </c>
      <c r="AN7" s="527">
        <v>122.99107234015659</v>
      </c>
      <c r="AO7" s="538">
        <v>73216.89735875855</v>
      </c>
      <c r="AP7" s="534">
        <v>942.92936703593728</v>
      </c>
      <c r="AQ7" s="509">
        <v>170830.18064073866</v>
      </c>
      <c r="AR7" s="509">
        <v>0</v>
      </c>
      <c r="AS7" s="509">
        <v>0</v>
      </c>
      <c r="AT7" s="509">
        <v>0</v>
      </c>
      <c r="AU7" s="509">
        <v>312.18081677178532</v>
      </c>
      <c r="AV7" s="527">
        <v>0</v>
      </c>
      <c r="AW7" s="546">
        <v>172085.29082454639</v>
      </c>
      <c r="AX7" s="538">
        <v>245302.18818330494</v>
      </c>
      <c r="AY7" s="542">
        <v>1294.8125213812875</v>
      </c>
      <c r="AZ7" s="550">
        <v>68191.535509536538</v>
      </c>
      <c r="BA7" s="555">
        <v>69486.348030917812</v>
      </c>
      <c r="BB7" s="542">
        <v>-35094.544152007627</v>
      </c>
      <c r="BC7" s="550">
        <v>-195823.07419355432</v>
      </c>
      <c r="BD7" s="555">
        <v>-230917.61834556196</v>
      </c>
      <c r="BE7" s="538">
        <v>83870.917868660821</v>
      </c>
      <c r="BF7" s="247"/>
      <c r="BG7" s="447">
        <f>'37部門取引基本表'!BV7</f>
        <v>8.3413895755326206E-2</v>
      </c>
      <c r="BH7" s="448">
        <f>'37部門取引基本表'!BR7</f>
        <v>0.35432174145564088</v>
      </c>
      <c r="BI7" s="448">
        <f>'37部門取引基本表'!BM7</f>
        <v>0.17079602272927458</v>
      </c>
      <c r="BJ7" s="449">
        <f>'37部門取引基本表'!BP7</f>
        <v>9.8619943832782817E-2</v>
      </c>
      <c r="BL7" s="49">
        <v>14324.819194620915</v>
      </c>
      <c r="BM7" s="87">
        <f t="shared" si="2"/>
        <v>0.17079602272927458</v>
      </c>
      <c r="BN7" s="85">
        <v>8271.3452094112708</v>
      </c>
      <c r="BO7" s="85">
        <f t="shared" si="3"/>
        <v>8271.3452094112708</v>
      </c>
      <c r="BP7" s="88">
        <f t="shared" si="4"/>
        <v>9.8619943832782817E-2</v>
      </c>
      <c r="BQ7" s="85">
        <v>29717.289676706932</v>
      </c>
      <c r="BR7" s="88">
        <f t="shared" si="0"/>
        <v>0.35432174145564088</v>
      </c>
      <c r="BS7" s="85">
        <v>1928.0935860907912</v>
      </c>
      <c r="BT7" s="85">
        <f t="shared" si="5"/>
        <v>1928.0935860907912</v>
      </c>
      <c r="BU7" s="160">
        <v>6996</v>
      </c>
      <c r="BV7" s="161">
        <f t="shared" si="1"/>
        <v>8.3413895755326206E-2</v>
      </c>
    </row>
    <row r="8" spans="2:74" s="57" customFormat="1" ht="18" customHeight="1">
      <c r="B8" s="506" t="s">
        <v>104</v>
      </c>
      <c r="C8" s="507" t="s">
        <v>20</v>
      </c>
      <c r="D8" s="509">
        <v>386.61541076855065</v>
      </c>
      <c r="E8" s="509">
        <v>7.9553667934506418</v>
      </c>
      <c r="F8" s="509">
        <v>92.818465513194866</v>
      </c>
      <c r="G8" s="509">
        <v>7775.0803947066033</v>
      </c>
      <c r="H8" s="509">
        <v>363.5700062889145</v>
      </c>
      <c r="I8" s="509">
        <v>7.0932475453404713</v>
      </c>
      <c r="J8" s="509">
        <v>0.36784678641629881</v>
      </c>
      <c r="K8" s="509">
        <v>525.02521407202016</v>
      </c>
      <c r="L8" s="509">
        <v>42.617750050683611</v>
      </c>
      <c r="M8" s="509">
        <v>21.081621428448276</v>
      </c>
      <c r="N8" s="509">
        <v>28.572541226290429</v>
      </c>
      <c r="O8" s="509">
        <v>87.998865894176447</v>
      </c>
      <c r="P8" s="509">
        <v>44.736756291000511</v>
      </c>
      <c r="Q8" s="509">
        <v>126.86848979967247</v>
      </c>
      <c r="R8" s="509">
        <v>27.04181469375844</v>
      </c>
      <c r="S8" s="509">
        <v>254.93460915812128</v>
      </c>
      <c r="T8" s="509">
        <v>157.89739743778165</v>
      </c>
      <c r="U8" s="509">
        <v>53.86742967787913</v>
      </c>
      <c r="V8" s="509">
        <v>926.43825004476537</v>
      </c>
      <c r="W8" s="509">
        <v>543.22553727838476</v>
      </c>
      <c r="X8" s="509">
        <v>1019.7093175055825</v>
      </c>
      <c r="Y8" s="509">
        <v>5.27339278101147</v>
      </c>
      <c r="Z8" s="509">
        <v>29.882860561151634</v>
      </c>
      <c r="AA8" s="509">
        <v>46.537616243181688</v>
      </c>
      <c r="AB8" s="509">
        <v>2328.9093708501941</v>
      </c>
      <c r="AC8" s="509">
        <v>334.72365355058849</v>
      </c>
      <c r="AD8" s="509">
        <v>10.341581807465493</v>
      </c>
      <c r="AE8" s="509">
        <v>541.70458820052909</v>
      </c>
      <c r="AF8" s="509">
        <v>76.192838448524171</v>
      </c>
      <c r="AG8" s="509">
        <v>615.17559205232271</v>
      </c>
      <c r="AH8" s="509">
        <v>53.874940961081606</v>
      </c>
      <c r="AI8" s="509">
        <v>2043.6689698883433</v>
      </c>
      <c r="AJ8" s="509">
        <v>562.73860855378166</v>
      </c>
      <c r="AK8" s="509">
        <v>604.57619628659791</v>
      </c>
      <c r="AL8" s="509">
        <v>1265.7861434422139</v>
      </c>
      <c r="AM8" s="509">
        <v>93.338862470151795</v>
      </c>
      <c r="AN8" s="527">
        <v>20.582179452842531</v>
      </c>
      <c r="AO8" s="538">
        <v>21126.823728511015</v>
      </c>
      <c r="AP8" s="534">
        <v>390.1707529717703</v>
      </c>
      <c r="AQ8" s="509">
        <v>27013.669261331845</v>
      </c>
      <c r="AR8" s="509">
        <v>0</v>
      </c>
      <c r="AS8" s="509">
        <v>2.7636499922574775</v>
      </c>
      <c r="AT8" s="509">
        <v>708.70450505933945</v>
      </c>
      <c r="AU8" s="509">
        <v>373.45849662640353</v>
      </c>
      <c r="AV8" s="527">
        <v>0</v>
      </c>
      <c r="AW8" s="546">
        <v>28488.76666598162</v>
      </c>
      <c r="AX8" s="538">
        <v>49615.590394492632</v>
      </c>
      <c r="AY8" s="542">
        <v>2344.7035570872872</v>
      </c>
      <c r="AZ8" s="550">
        <v>24069.792847993587</v>
      </c>
      <c r="BA8" s="555">
        <v>26414.496405080874</v>
      </c>
      <c r="BB8" s="542">
        <v>-9417.2853998157261</v>
      </c>
      <c r="BC8" s="550">
        <v>-32978.193900842874</v>
      </c>
      <c r="BD8" s="555">
        <v>-42395.479300658604</v>
      </c>
      <c r="BE8" s="538">
        <v>33634.607498914906</v>
      </c>
      <c r="BF8" s="247"/>
      <c r="BG8" s="447">
        <f>'37部門取引基本表'!BV8</f>
        <v>8.4347646991020334E-2</v>
      </c>
      <c r="BH8" s="448">
        <f>'37部門取引基本表'!BR8</f>
        <v>0.3822744476511285</v>
      </c>
      <c r="BI8" s="448">
        <f>'37部門取引基本表'!BM8</f>
        <v>0.22574605076714335</v>
      </c>
      <c r="BJ8" s="449">
        <f>'37部門取引基本表'!BP8</f>
        <v>0</v>
      </c>
      <c r="BL8" s="49">
        <v>7592.8798119829844</v>
      </c>
      <c r="BM8" s="87">
        <f t="shared" si="2"/>
        <v>0.22574605076714335</v>
      </c>
      <c r="BN8" s="85">
        <v>-1263.3462864504538</v>
      </c>
      <c r="BO8" s="85">
        <f t="shared" si="3"/>
        <v>0</v>
      </c>
      <c r="BP8" s="88">
        <f t="shared" si="4"/>
        <v>0</v>
      </c>
      <c r="BQ8" s="85">
        <v>12857.651003610201</v>
      </c>
      <c r="BR8" s="88">
        <f t="shared" si="0"/>
        <v>0.3822744476511285</v>
      </c>
      <c r="BS8" s="85">
        <v>1325.8927042860489</v>
      </c>
      <c r="BT8" s="85">
        <f t="shared" si="5"/>
        <v>1325.8927042860489</v>
      </c>
      <c r="BU8" s="160">
        <v>2837</v>
      </c>
      <c r="BV8" s="161">
        <f t="shared" si="1"/>
        <v>8.4347646991020334E-2</v>
      </c>
    </row>
    <row r="9" spans="2:74" s="57" customFormat="1" ht="18" customHeight="1">
      <c r="B9" s="506" t="s">
        <v>105</v>
      </c>
      <c r="C9" s="507" t="s">
        <v>21</v>
      </c>
      <c r="D9" s="509">
        <v>1796.5827362738391</v>
      </c>
      <c r="E9" s="509">
        <v>4.5896346885292161</v>
      </c>
      <c r="F9" s="509">
        <v>1298.6794901587382</v>
      </c>
      <c r="G9" s="509">
        <v>201.53418711025273</v>
      </c>
      <c r="H9" s="509">
        <v>8199.3332445051183</v>
      </c>
      <c r="I9" s="509">
        <v>147.06014852179095</v>
      </c>
      <c r="J9" s="509">
        <v>0.1839233932081494</v>
      </c>
      <c r="K9" s="509">
        <v>902.49574745877271</v>
      </c>
      <c r="L9" s="509">
        <v>141.40395762538157</v>
      </c>
      <c r="M9" s="509">
        <v>28.545242474628729</v>
      </c>
      <c r="N9" s="509">
        <v>85.427097881579542</v>
      </c>
      <c r="O9" s="509">
        <v>294.85827972033758</v>
      </c>
      <c r="P9" s="509">
        <v>71.63206810880439</v>
      </c>
      <c r="Q9" s="509">
        <v>171.5781684338944</v>
      </c>
      <c r="R9" s="509">
        <v>171.53880627925187</v>
      </c>
      <c r="S9" s="509">
        <v>563.68101466168741</v>
      </c>
      <c r="T9" s="509">
        <v>500.21976482156219</v>
      </c>
      <c r="U9" s="509">
        <v>199.56626984196612</v>
      </c>
      <c r="V9" s="509">
        <v>1256.9374106539269</v>
      </c>
      <c r="W9" s="509">
        <v>4959.0559629422987</v>
      </c>
      <c r="X9" s="509">
        <v>17249.865703047457</v>
      </c>
      <c r="Y9" s="509">
        <v>136.9983499566938</v>
      </c>
      <c r="Z9" s="509">
        <v>89.927860754119877</v>
      </c>
      <c r="AA9" s="509">
        <v>83.046924609044765</v>
      </c>
      <c r="AB9" s="509">
        <v>4227.4101178514265</v>
      </c>
      <c r="AC9" s="509">
        <v>996.20134985294203</v>
      </c>
      <c r="AD9" s="509">
        <v>175.86268055772231</v>
      </c>
      <c r="AE9" s="509">
        <v>4442.6202802319949</v>
      </c>
      <c r="AF9" s="509">
        <v>660.15971906971947</v>
      </c>
      <c r="AG9" s="509">
        <v>235.92544278133181</v>
      </c>
      <c r="AH9" s="509">
        <v>1279.0777243554446</v>
      </c>
      <c r="AI9" s="509">
        <v>4181.6478585845716</v>
      </c>
      <c r="AJ9" s="509">
        <v>405.61239948723926</v>
      </c>
      <c r="AK9" s="509">
        <v>1062.1962047089121</v>
      </c>
      <c r="AL9" s="509">
        <v>1974.2380705037135</v>
      </c>
      <c r="AM9" s="509">
        <v>2068.4659401335816</v>
      </c>
      <c r="AN9" s="527">
        <v>48.694424559164041</v>
      </c>
      <c r="AO9" s="538">
        <v>60312.854206600627</v>
      </c>
      <c r="AP9" s="534">
        <v>643.33218663148614</v>
      </c>
      <c r="AQ9" s="509">
        <v>2118.689469082261</v>
      </c>
      <c r="AR9" s="509">
        <v>12.35959383038613</v>
      </c>
      <c r="AS9" s="509">
        <v>47.442658200420027</v>
      </c>
      <c r="AT9" s="509">
        <v>989.93857521881296</v>
      </c>
      <c r="AU9" s="509">
        <v>-507.29382725415138</v>
      </c>
      <c r="AV9" s="527">
        <v>0</v>
      </c>
      <c r="AW9" s="546">
        <v>3304.4686557092145</v>
      </c>
      <c r="AX9" s="538">
        <v>63617.32286230984</v>
      </c>
      <c r="AY9" s="542">
        <v>464.33918707843691</v>
      </c>
      <c r="AZ9" s="550">
        <v>33917.660687839736</v>
      </c>
      <c r="BA9" s="555">
        <v>34381.999874918169</v>
      </c>
      <c r="BB9" s="542">
        <v>-12197.553309776153</v>
      </c>
      <c r="BC9" s="550">
        <v>-45287.566732315645</v>
      </c>
      <c r="BD9" s="555">
        <v>-57485.120042091796</v>
      </c>
      <c r="BE9" s="538">
        <v>40514.20269513622</v>
      </c>
      <c r="BF9" s="247"/>
      <c r="BG9" s="447">
        <f>'37部門取引基本表'!BV9</f>
        <v>8.3970552884863117E-2</v>
      </c>
      <c r="BH9" s="448">
        <f>'37部門取引基本表'!BR9</f>
        <v>0.43173736074307828</v>
      </c>
      <c r="BI9" s="448">
        <f>'37部門取引基本表'!BM9</f>
        <v>0.21879209719233916</v>
      </c>
      <c r="BJ9" s="449">
        <f>'37部門取引基本表'!BP9</f>
        <v>0.10142601516815729</v>
      </c>
      <c r="BL9" s="49">
        <v>8864.187373744373</v>
      </c>
      <c r="BM9" s="87">
        <f t="shared" si="2"/>
        <v>0.21879209719233916</v>
      </c>
      <c r="BN9" s="85">
        <v>4109.1941370826853</v>
      </c>
      <c r="BO9" s="85">
        <f t="shared" si="3"/>
        <v>4109.1941370826853</v>
      </c>
      <c r="BP9" s="88">
        <f t="shared" si="4"/>
        <v>0.10142601516815729</v>
      </c>
      <c r="BQ9" s="85">
        <v>17491.494944208222</v>
      </c>
      <c r="BR9" s="88">
        <f t="shared" si="0"/>
        <v>0.43173736074307828</v>
      </c>
      <c r="BS9" s="85">
        <v>1251.7689321532093</v>
      </c>
      <c r="BT9" s="85">
        <f t="shared" si="5"/>
        <v>1251.7689321532093</v>
      </c>
      <c r="BU9" s="160">
        <v>3402</v>
      </c>
      <c r="BV9" s="161">
        <f t="shared" si="1"/>
        <v>8.3970552884863117E-2</v>
      </c>
    </row>
    <row r="10" spans="2:74" s="57" customFormat="1" ht="18" customHeight="1">
      <c r="B10" s="506" t="s">
        <v>106</v>
      </c>
      <c r="C10" s="507" t="s">
        <v>22</v>
      </c>
      <c r="D10" s="509">
        <v>4863.1968075043924</v>
      </c>
      <c r="E10" s="509">
        <v>31.056528059047697</v>
      </c>
      <c r="F10" s="509">
        <v>832.22984097307085</v>
      </c>
      <c r="G10" s="509">
        <v>4910.8002775014093</v>
      </c>
      <c r="H10" s="509">
        <v>1242.9717877036665</v>
      </c>
      <c r="I10" s="509">
        <v>1386.8623567210054</v>
      </c>
      <c r="J10" s="509">
        <v>23.193986264895649</v>
      </c>
      <c r="K10" s="509">
        <v>25627.018485629102</v>
      </c>
      <c r="L10" s="509">
        <v>568.88285195829371</v>
      </c>
      <c r="M10" s="509">
        <v>62.622693086025777</v>
      </c>
      <c r="N10" s="509">
        <v>296.50886694088592</v>
      </c>
      <c r="O10" s="509">
        <v>556.71424464208417</v>
      </c>
      <c r="P10" s="509">
        <v>280.40359746680679</v>
      </c>
      <c r="Q10" s="509">
        <v>618.86602177882412</v>
      </c>
      <c r="R10" s="509">
        <v>272.1442202159094</v>
      </c>
      <c r="S10" s="509">
        <v>1075.4421314089482</v>
      </c>
      <c r="T10" s="509">
        <v>974.79369149984143</v>
      </c>
      <c r="U10" s="509">
        <v>320.19790032259777</v>
      </c>
      <c r="V10" s="509">
        <v>9857.7657997681508</v>
      </c>
      <c r="W10" s="509">
        <v>2529.4699118663834</v>
      </c>
      <c r="X10" s="509">
        <v>1816.5186916167254</v>
      </c>
      <c r="Y10" s="509">
        <v>14.282105448572731</v>
      </c>
      <c r="Z10" s="509">
        <v>276.20700088765392</v>
      </c>
      <c r="AA10" s="509">
        <v>344.72308328282725</v>
      </c>
      <c r="AB10" s="509">
        <v>5.1117413758783883</v>
      </c>
      <c r="AC10" s="509">
        <v>4.8237117992879295</v>
      </c>
      <c r="AD10" s="509">
        <v>15.153201030744407</v>
      </c>
      <c r="AE10" s="509">
        <v>261.54986401168395</v>
      </c>
      <c r="AF10" s="509">
        <v>36.112759277099023</v>
      </c>
      <c r="AG10" s="509">
        <v>171.83236415906998</v>
      </c>
      <c r="AH10" s="509">
        <v>994.33297289227721</v>
      </c>
      <c r="AI10" s="509">
        <v>70369.049635087635</v>
      </c>
      <c r="AJ10" s="509">
        <v>52.807365108961655</v>
      </c>
      <c r="AK10" s="509">
        <v>1313.8452399789003</v>
      </c>
      <c r="AL10" s="509">
        <v>2307.4351703397792</v>
      </c>
      <c r="AM10" s="509">
        <v>44.694304157412468</v>
      </c>
      <c r="AN10" s="527">
        <v>294.34189965487815</v>
      </c>
      <c r="AO10" s="538">
        <v>134653.96311142071</v>
      </c>
      <c r="AP10" s="534">
        <v>139.90401945741058</v>
      </c>
      <c r="AQ10" s="509">
        <v>15611.897000559598</v>
      </c>
      <c r="AR10" s="509">
        <v>0</v>
      </c>
      <c r="AS10" s="509">
        <v>0</v>
      </c>
      <c r="AT10" s="509">
        <v>0</v>
      </c>
      <c r="AU10" s="509">
        <v>-411.41407444680124</v>
      </c>
      <c r="AV10" s="527">
        <v>0</v>
      </c>
      <c r="AW10" s="546">
        <v>15340.386945570208</v>
      </c>
      <c r="AX10" s="538">
        <v>149994.35005699092</v>
      </c>
      <c r="AY10" s="542">
        <v>493.36821754451307</v>
      </c>
      <c r="AZ10" s="550">
        <v>6747.3450199845784</v>
      </c>
      <c r="BA10" s="555">
        <v>7240.7132375290912</v>
      </c>
      <c r="BB10" s="542">
        <v>-25615.730141882035</v>
      </c>
      <c r="BC10" s="550">
        <v>-123756.60963063806</v>
      </c>
      <c r="BD10" s="555">
        <v>-149372.33977252012</v>
      </c>
      <c r="BE10" s="538">
        <v>7862.7235219999175</v>
      </c>
      <c r="BF10" s="247"/>
      <c r="BG10" s="447">
        <f>'37部門取引基本表'!BV10</f>
        <v>5.7359259643061468E-2</v>
      </c>
      <c r="BH10" s="448">
        <f>'37部門取引基本表'!BR10</f>
        <v>0.51621012694730117</v>
      </c>
      <c r="BI10" s="448">
        <f>'37部門取引基本表'!BM10</f>
        <v>0.10472277532034178</v>
      </c>
      <c r="BJ10" s="449">
        <f>'37部門取引基本表'!BP10</f>
        <v>0.12727968300013032</v>
      </c>
      <c r="BL10" s="49">
        <v>823.40622880036381</v>
      </c>
      <c r="BM10" s="87">
        <f t="shared" si="2"/>
        <v>0.10472277532034178</v>
      </c>
      <c r="BN10" s="85">
        <v>1000.7649573978177</v>
      </c>
      <c r="BO10" s="85">
        <f t="shared" si="3"/>
        <v>1000.7649573978177</v>
      </c>
      <c r="BP10" s="88">
        <f t="shared" si="4"/>
        <v>0.12727968300013032</v>
      </c>
      <c r="BQ10" s="85">
        <v>4058.8175074431088</v>
      </c>
      <c r="BR10" s="88">
        <f t="shared" si="0"/>
        <v>0.51621012694730117</v>
      </c>
      <c r="BS10" s="85">
        <v>214.38333561144367</v>
      </c>
      <c r="BT10" s="85">
        <f t="shared" si="5"/>
        <v>214.38333561144367</v>
      </c>
      <c r="BU10" s="160">
        <v>451</v>
      </c>
      <c r="BV10" s="161">
        <f t="shared" si="1"/>
        <v>5.7359259643061468E-2</v>
      </c>
    </row>
    <row r="11" spans="2:74" s="57" customFormat="1" ht="18" customHeight="1">
      <c r="B11" s="506" t="s">
        <v>107</v>
      </c>
      <c r="C11" s="507" t="s">
        <v>23</v>
      </c>
      <c r="D11" s="509">
        <v>743.29128545580886</v>
      </c>
      <c r="E11" s="509">
        <v>60.430190065634683</v>
      </c>
      <c r="F11" s="509">
        <v>414.79036966571226</v>
      </c>
      <c r="G11" s="509">
        <v>272.750080685125</v>
      </c>
      <c r="H11" s="509">
        <v>102.72803578685337</v>
      </c>
      <c r="I11" s="509">
        <v>39.427043080132826</v>
      </c>
      <c r="J11" s="509">
        <v>375.43884464920649</v>
      </c>
      <c r="K11" s="509">
        <v>209.1355983042622</v>
      </c>
      <c r="L11" s="509">
        <v>289.37664466145395</v>
      </c>
      <c r="M11" s="509">
        <v>153.97432644201126</v>
      </c>
      <c r="N11" s="509">
        <v>30.738247614342484</v>
      </c>
      <c r="O11" s="509">
        <v>205.41143945597452</v>
      </c>
      <c r="P11" s="509">
        <v>30.823092504067315</v>
      </c>
      <c r="Q11" s="509">
        <v>178.07444652604633</v>
      </c>
      <c r="R11" s="509">
        <v>32.959780219444177</v>
      </c>
      <c r="S11" s="509">
        <v>91.829298371366747</v>
      </c>
      <c r="T11" s="509">
        <v>76.158805968299575</v>
      </c>
      <c r="U11" s="509">
        <v>17.689937771983363</v>
      </c>
      <c r="V11" s="509">
        <v>1843.2392565404671</v>
      </c>
      <c r="W11" s="509">
        <v>140.1254626221974</v>
      </c>
      <c r="X11" s="509">
        <v>3437.3602255317755</v>
      </c>
      <c r="Y11" s="509">
        <v>2484.3173116044245</v>
      </c>
      <c r="Z11" s="509">
        <v>361.3871174404693</v>
      </c>
      <c r="AA11" s="509">
        <v>280.16585132258876</v>
      </c>
      <c r="AB11" s="509">
        <v>924.20284075881261</v>
      </c>
      <c r="AC11" s="509">
        <v>101.71740098498461</v>
      </c>
      <c r="AD11" s="509">
        <v>151.1881213819363</v>
      </c>
      <c r="AE11" s="509">
        <v>28634.014731364558</v>
      </c>
      <c r="AF11" s="509">
        <v>67.379208710223082</v>
      </c>
      <c r="AG11" s="509">
        <v>2075.1608737974643</v>
      </c>
      <c r="AH11" s="509">
        <v>528.00318075517885</v>
      </c>
      <c r="AI11" s="509">
        <v>1344.4566624748263</v>
      </c>
      <c r="AJ11" s="509">
        <v>77.753175620557059</v>
      </c>
      <c r="AK11" s="509">
        <v>664.0160354399909</v>
      </c>
      <c r="AL11" s="509">
        <v>1689.3669625198938</v>
      </c>
      <c r="AM11" s="509">
        <v>0</v>
      </c>
      <c r="AN11" s="527">
        <v>780.44947128502088</v>
      </c>
      <c r="AO11" s="538">
        <v>48909.331357383111</v>
      </c>
      <c r="AP11" s="534">
        <v>21.711021395133098</v>
      </c>
      <c r="AQ11" s="509">
        <v>31269.001361919418</v>
      </c>
      <c r="AR11" s="509">
        <v>0</v>
      </c>
      <c r="AS11" s="509">
        <v>0</v>
      </c>
      <c r="AT11" s="509">
        <v>0</v>
      </c>
      <c r="AU11" s="509">
        <v>-23.779398152538349</v>
      </c>
      <c r="AV11" s="527">
        <v>0</v>
      </c>
      <c r="AW11" s="546">
        <v>31266.932985162017</v>
      </c>
      <c r="AX11" s="538">
        <v>80176.264342545124</v>
      </c>
      <c r="AY11" s="542">
        <v>0</v>
      </c>
      <c r="AZ11" s="550">
        <v>494.2222628011861</v>
      </c>
      <c r="BA11" s="555">
        <v>494.2222628011861</v>
      </c>
      <c r="BB11" s="542">
        <v>-7182.8561076157739</v>
      </c>
      <c r="BC11" s="550">
        <v>-70467.052848039515</v>
      </c>
      <c r="BD11" s="555">
        <v>-77649.908955655279</v>
      </c>
      <c r="BE11" s="538">
        <v>3020.5776496910407</v>
      </c>
      <c r="BF11" s="247"/>
      <c r="BG11" s="447">
        <f>'37部門取引基本表'!BV11</f>
        <v>4.4031313021734068E-2</v>
      </c>
      <c r="BH11" s="448">
        <f>'37部門取引基本表'!BR11</f>
        <v>0.21146298354506657</v>
      </c>
      <c r="BI11" s="448">
        <f>'37部門取引基本表'!BM11</f>
        <v>3.4341377919356326E-2</v>
      </c>
      <c r="BJ11" s="449">
        <f>'37部門取引基本表'!BP11</f>
        <v>3.9358610738778298E-2</v>
      </c>
      <c r="BL11" s="49">
        <v>103.73079860280114</v>
      </c>
      <c r="BM11" s="87">
        <f t="shared" si="2"/>
        <v>3.4341377919356326E-2</v>
      </c>
      <c r="BN11" s="85">
        <v>118.88573992044351</v>
      </c>
      <c r="BO11" s="85">
        <f t="shared" si="3"/>
        <v>118.88573992044351</v>
      </c>
      <c r="BP11" s="88">
        <f t="shared" si="4"/>
        <v>3.9358610738778298E-2</v>
      </c>
      <c r="BQ11" s="85">
        <v>638.74036183321243</v>
      </c>
      <c r="BR11" s="88">
        <f t="shared" si="0"/>
        <v>0.21146298354506657</v>
      </c>
      <c r="BS11" s="85">
        <v>176.62125837480892</v>
      </c>
      <c r="BT11" s="85">
        <f t="shared" si="5"/>
        <v>176.62125837480892</v>
      </c>
      <c r="BU11" s="160">
        <v>133</v>
      </c>
      <c r="BV11" s="161">
        <f t="shared" si="1"/>
        <v>4.4031313021734068E-2</v>
      </c>
    </row>
    <row r="12" spans="2:74" s="57" customFormat="1" ht="18" customHeight="1">
      <c r="B12" s="506" t="s">
        <v>108</v>
      </c>
      <c r="C12" s="510" t="s">
        <v>200</v>
      </c>
      <c r="D12" s="509">
        <v>632.12679337835903</v>
      </c>
      <c r="E12" s="509">
        <v>6.884452032793825</v>
      </c>
      <c r="F12" s="509">
        <v>1647.102549228835</v>
      </c>
      <c r="G12" s="509">
        <v>364.36952089294402</v>
      </c>
      <c r="H12" s="509">
        <v>1316.241213975062</v>
      </c>
      <c r="I12" s="509">
        <v>218.11033989946873</v>
      </c>
      <c r="J12" s="509">
        <v>0.61526005743481171</v>
      </c>
      <c r="K12" s="509">
        <v>30035.233265913252</v>
      </c>
      <c r="L12" s="509">
        <v>72.809892800811554</v>
      </c>
      <c r="M12" s="509">
        <v>15.788882837543468</v>
      </c>
      <c r="N12" s="509">
        <v>234.9087010076048</v>
      </c>
      <c r="O12" s="509">
        <v>324.18210993490482</v>
      </c>
      <c r="P12" s="509">
        <v>677.04287422540949</v>
      </c>
      <c r="Q12" s="509">
        <v>1646.9975633632182</v>
      </c>
      <c r="R12" s="509">
        <v>1037.7810101015018</v>
      </c>
      <c r="S12" s="509">
        <v>1322.4906424848339</v>
      </c>
      <c r="T12" s="509">
        <v>2709.9044067184441</v>
      </c>
      <c r="U12" s="509">
        <v>879.15899227885836</v>
      </c>
      <c r="V12" s="509">
        <v>32366.374462352582</v>
      </c>
      <c r="W12" s="509">
        <v>3907.7558753468124</v>
      </c>
      <c r="X12" s="509">
        <v>4401.1521538751376</v>
      </c>
      <c r="Y12" s="509">
        <v>0</v>
      </c>
      <c r="Z12" s="509">
        <v>1191.9630735980859</v>
      </c>
      <c r="AA12" s="509">
        <v>330.62077533034801</v>
      </c>
      <c r="AB12" s="509">
        <v>3256.6904305721214</v>
      </c>
      <c r="AC12" s="509">
        <v>657.70261750291081</v>
      </c>
      <c r="AD12" s="509">
        <v>240.92924453521596</v>
      </c>
      <c r="AE12" s="509">
        <v>1391.4675188812826</v>
      </c>
      <c r="AF12" s="509">
        <v>255.49124220408606</v>
      </c>
      <c r="AG12" s="509">
        <v>362.53876374064657</v>
      </c>
      <c r="AH12" s="509">
        <v>466.05897930809761</v>
      </c>
      <c r="AI12" s="509">
        <v>1252.1994656460636</v>
      </c>
      <c r="AJ12" s="509">
        <v>173.97273045099638</v>
      </c>
      <c r="AK12" s="509">
        <v>3588.1768888110464</v>
      </c>
      <c r="AL12" s="509">
        <v>914.80651102020499</v>
      </c>
      <c r="AM12" s="509">
        <v>226.51885970688596</v>
      </c>
      <c r="AN12" s="527">
        <v>158.298713515358</v>
      </c>
      <c r="AO12" s="538">
        <v>98284.466777529131</v>
      </c>
      <c r="AP12" s="534">
        <v>2040.5137013843846</v>
      </c>
      <c r="AQ12" s="509">
        <v>5513.783895495244</v>
      </c>
      <c r="AR12" s="509">
        <v>23.055396183604895</v>
      </c>
      <c r="AS12" s="509">
        <v>0</v>
      </c>
      <c r="AT12" s="509">
        <v>-1.4717291968383488</v>
      </c>
      <c r="AU12" s="509">
        <v>-382.29955491388569</v>
      </c>
      <c r="AV12" s="527">
        <v>0</v>
      </c>
      <c r="AW12" s="546">
        <v>7193.5817089525099</v>
      </c>
      <c r="AX12" s="538">
        <v>105478.04848648164</v>
      </c>
      <c r="AY12" s="542">
        <v>14314.136883332341</v>
      </c>
      <c r="AZ12" s="550">
        <v>83738.153632298578</v>
      </c>
      <c r="BA12" s="555">
        <v>98052.290515630913</v>
      </c>
      <c r="BB12" s="542">
        <v>-6506.1452955408249</v>
      </c>
      <c r="BC12" s="550">
        <v>-72103.018114047911</v>
      </c>
      <c r="BD12" s="555">
        <v>-78609.163409588742</v>
      </c>
      <c r="BE12" s="538">
        <v>124921.17559252381</v>
      </c>
      <c r="BF12" s="247"/>
      <c r="BG12" s="447">
        <f>'37部門取引基本表'!BV12</f>
        <v>4.052955774699743E-2</v>
      </c>
      <c r="BH12" s="448">
        <f>'37部門取引基本表'!BR12</f>
        <v>0.33947152181363471</v>
      </c>
      <c r="BI12" s="448">
        <f>'37部門取引基本表'!BM12</f>
        <v>0.20562043894358509</v>
      </c>
      <c r="BJ12" s="449">
        <f>'37部門取引基本表'!BP12</f>
        <v>0</v>
      </c>
      <c r="BL12" s="49">
        <v>25686.346958683414</v>
      </c>
      <c r="BM12" s="87">
        <f t="shared" si="2"/>
        <v>0.20562043894358509</v>
      </c>
      <c r="BN12" s="85">
        <v>-76.963098798633496</v>
      </c>
      <c r="BO12" s="85">
        <f t="shared" si="3"/>
        <v>0</v>
      </c>
      <c r="BP12" s="88">
        <f t="shared" si="4"/>
        <v>0</v>
      </c>
      <c r="BQ12" s="85">
        <v>42407.181585142338</v>
      </c>
      <c r="BR12" s="88">
        <f t="shared" si="0"/>
        <v>0.33947152181363471</v>
      </c>
      <c r="BS12" s="85">
        <v>4202.8521841406582</v>
      </c>
      <c r="BT12" s="85">
        <f t="shared" si="5"/>
        <v>4202.8521841406582</v>
      </c>
      <c r="BU12" s="160">
        <v>5063</v>
      </c>
      <c r="BV12" s="161">
        <f t="shared" si="1"/>
        <v>4.052955774699743E-2</v>
      </c>
    </row>
    <row r="13" spans="2:74" s="57" customFormat="1" ht="18" customHeight="1">
      <c r="B13" s="506" t="s">
        <v>110</v>
      </c>
      <c r="C13" s="507" t="s">
        <v>24</v>
      </c>
      <c r="D13" s="509">
        <v>149.06857193756878</v>
      </c>
      <c r="E13" s="509">
        <v>0</v>
      </c>
      <c r="F13" s="509">
        <v>111.22406748168606</v>
      </c>
      <c r="G13" s="509">
        <v>23.543061012991608</v>
      </c>
      <c r="H13" s="509">
        <v>238.1680302520497</v>
      </c>
      <c r="I13" s="509">
        <v>83.913198235495173</v>
      </c>
      <c r="J13" s="509">
        <v>8.0926293011585759</v>
      </c>
      <c r="K13" s="509">
        <v>429.05058298201971</v>
      </c>
      <c r="L13" s="509">
        <v>1400.0098460242348</v>
      </c>
      <c r="M13" s="509">
        <v>125.64929200640331</v>
      </c>
      <c r="N13" s="509">
        <v>202.81298109403647</v>
      </c>
      <c r="O13" s="509">
        <v>252.43508385869151</v>
      </c>
      <c r="P13" s="509">
        <v>198.65250114932368</v>
      </c>
      <c r="Q13" s="509">
        <v>730.06701735624802</v>
      </c>
      <c r="R13" s="509">
        <v>156.57950453376847</v>
      </c>
      <c r="S13" s="509">
        <v>3146.2078169883976</v>
      </c>
      <c r="T13" s="509">
        <v>667.10797287343291</v>
      </c>
      <c r="U13" s="509">
        <v>513.42970354344573</v>
      </c>
      <c r="V13" s="509">
        <v>1514.3381608031309</v>
      </c>
      <c r="W13" s="509">
        <v>445.83411637708332</v>
      </c>
      <c r="X13" s="509">
        <v>16940.787286563529</v>
      </c>
      <c r="Y13" s="509">
        <v>1.6479352440660844</v>
      </c>
      <c r="Z13" s="509">
        <v>140.47737254447918</v>
      </c>
      <c r="AA13" s="509">
        <v>11.908615604315852</v>
      </c>
      <c r="AB13" s="509">
        <v>118.3368128515847</v>
      </c>
      <c r="AC13" s="509">
        <v>2.0972659996904044</v>
      </c>
      <c r="AD13" s="509">
        <v>31.150150342569571</v>
      </c>
      <c r="AE13" s="509">
        <v>3.8694359346873437</v>
      </c>
      <c r="AF13" s="509">
        <v>0.20029731520048363</v>
      </c>
      <c r="AG13" s="509">
        <v>33.226166525037563</v>
      </c>
      <c r="AH13" s="509">
        <v>371.08475553769443</v>
      </c>
      <c r="AI13" s="509">
        <v>547.31114435941959</v>
      </c>
      <c r="AJ13" s="509">
        <v>10.205104300198112</v>
      </c>
      <c r="AK13" s="509">
        <v>273.23585068004672</v>
      </c>
      <c r="AL13" s="509">
        <v>460.20262696090379</v>
      </c>
      <c r="AM13" s="509">
        <v>23.927253740836978</v>
      </c>
      <c r="AN13" s="527">
        <v>189.59031967537064</v>
      </c>
      <c r="AO13" s="538">
        <v>29555.44253199079</v>
      </c>
      <c r="AP13" s="534">
        <v>321.0987512502839</v>
      </c>
      <c r="AQ13" s="509">
        <v>832.55086947397876</v>
      </c>
      <c r="AR13" s="509">
        <v>0</v>
      </c>
      <c r="AS13" s="509">
        <v>0</v>
      </c>
      <c r="AT13" s="509">
        <v>0</v>
      </c>
      <c r="AU13" s="509">
        <v>-223.61780185752406</v>
      </c>
      <c r="AV13" s="527">
        <v>0</v>
      </c>
      <c r="AW13" s="546">
        <v>930.03181886673872</v>
      </c>
      <c r="AX13" s="538">
        <v>30485.47435085753</v>
      </c>
      <c r="AY13" s="542">
        <v>364.68656211110238</v>
      </c>
      <c r="AZ13" s="550">
        <v>11029.516916086484</v>
      </c>
      <c r="BA13" s="555">
        <v>11394.203478197587</v>
      </c>
      <c r="BB13" s="542">
        <v>-1431.5687661632473</v>
      </c>
      <c r="BC13" s="550">
        <v>-23134.463995780934</v>
      </c>
      <c r="BD13" s="555">
        <v>-24566.032761944178</v>
      </c>
      <c r="BE13" s="538">
        <v>17313.645067110934</v>
      </c>
      <c r="BF13" s="247"/>
      <c r="BG13" s="447">
        <f>'37部門取引基本表'!BV13</f>
        <v>5.7931186420432206E-2</v>
      </c>
      <c r="BH13" s="448">
        <f>'37部門取引基本表'!BR13</f>
        <v>0.5276886321311498</v>
      </c>
      <c r="BI13" s="448">
        <f>'37部門取引基本表'!BM13</f>
        <v>0.23386355088044711</v>
      </c>
      <c r="BJ13" s="449">
        <f>'37部門取引基本表'!BP13</f>
        <v>0.13303750077073223</v>
      </c>
      <c r="BL13" s="49">
        <v>4049.0305140782998</v>
      </c>
      <c r="BM13" s="87">
        <f t="shared" si="2"/>
        <v>0.23386355088044711</v>
      </c>
      <c r="BN13" s="85">
        <v>2303.3640689599551</v>
      </c>
      <c r="BO13" s="85">
        <f t="shared" si="3"/>
        <v>2303.3640689599551</v>
      </c>
      <c r="BP13" s="88">
        <f t="shared" si="4"/>
        <v>0.13303750077073223</v>
      </c>
      <c r="BQ13" s="85">
        <v>9136.213682667998</v>
      </c>
      <c r="BR13" s="88">
        <f t="shared" si="0"/>
        <v>0.5276886321311498</v>
      </c>
      <c r="BS13" s="85">
        <v>610.9570169412558</v>
      </c>
      <c r="BT13" s="85">
        <f t="shared" si="5"/>
        <v>610.9570169412558</v>
      </c>
      <c r="BU13" s="160">
        <v>1003</v>
      </c>
      <c r="BV13" s="161">
        <f t="shared" si="1"/>
        <v>5.7931186420432206E-2</v>
      </c>
    </row>
    <row r="14" spans="2:74" s="57" customFormat="1" ht="18" customHeight="1">
      <c r="B14" s="506" t="s">
        <v>111</v>
      </c>
      <c r="C14" s="507" t="s">
        <v>25</v>
      </c>
      <c r="D14" s="509">
        <v>3.309666314135117</v>
      </c>
      <c r="E14" s="509">
        <v>1.9888416983626609</v>
      </c>
      <c r="F14" s="509">
        <v>0</v>
      </c>
      <c r="G14" s="509">
        <v>7.022609541262411</v>
      </c>
      <c r="H14" s="509">
        <v>872.85263376088426</v>
      </c>
      <c r="I14" s="509">
        <v>0.35860121731604527</v>
      </c>
      <c r="J14" s="509">
        <v>0</v>
      </c>
      <c r="K14" s="509">
        <v>262.27933853874725</v>
      </c>
      <c r="L14" s="509">
        <v>166.12941801635051</v>
      </c>
      <c r="M14" s="509">
        <v>13932.286951973454</v>
      </c>
      <c r="N14" s="509">
        <v>32.507602108107257</v>
      </c>
      <c r="O14" s="509">
        <v>14645.71294149919</v>
      </c>
      <c r="P14" s="509">
        <v>2831.8633022419344</v>
      </c>
      <c r="Q14" s="509">
        <v>14449.824213975649</v>
      </c>
      <c r="R14" s="509">
        <v>393.13373762992893</v>
      </c>
      <c r="S14" s="509">
        <v>589.67667990632185</v>
      </c>
      <c r="T14" s="509">
        <v>3051.8650026454829</v>
      </c>
      <c r="U14" s="509">
        <v>204.24552665017148</v>
      </c>
      <c r="V14" s="509">
        <v>41783.791542974235</v>
      </c>
      <c r="W14" s="509">
        <v>374.19233268823666</v>
      </c>
      <c r="X14" s="509">
        <v>7727.1816430896943</v>
      </c>
      <c r="Y14" s="509">
        <v>0</v>
      </c>
      <c r="Z14" s="509">
        <v>0.83783721199490568</v>
      </c>
      <c r="AA14" s="509">
        <v>0</v>
      </c>
      <c r="AB14" s="509">
        <v>0</v>
      </c>
      <c r="AC14" s="509">
        <v>0</v>
      </c>
      <c r="AD14" s="509">
        <v>0</v>
      </c>
      <c r="AE14" s="509">
        <v>313.61750391477392</v>
      </c>
      <c r="AF14" s="509">
        <v>0</v>
      </c>
      <c r="AG14" s="509">
        <v>6.4879496764866253</v>
      </c>
      <c r="AH14" s="509">
        <v>0</v>
      </c>
      <c r="AI14" s="509">
        <v>2.0368719999167171</v>
      </c>
      <c r="AJ14" s="509">
        <v>0.16198578254282717</v>
      </c>
      <c r="AK14" s="509">
        <v>38.876717403985396</v>
      </c>
      <c r="AL14" s="509">
        <v>9.2193121683948949</v>
      </c>
      <c r="AM14" s="509">
        <v>0.11286440443791029</v>
      </c>
      <c r="AN14" s="527">
        <v>198.29172887494633</v>
      </c>
      <c r="AO14" s="538">
        <v>101899.86535790695</v>
      </c>
      <c r="AP14" s="534">
        <v>96.373675987215506</v>
      </c>
      <c r="AQ14" s="509">
        <v>-212.62600797425853</v>
      </c>
      <c r="AR14" s="509">
        <v>0</v>
      </c>
      <c r="AS14" s="509">
        <v>-93.848947653743494</v>
      </c>
      <c r="AT14" s="509">
        <v>-374.62197737703428</v>
      </c>
      <c r="AU14" s="509">
        <v>-143.43854911242684</v>
      </c>
      <c r="AV14" s="527">
        <v>0</v>
      </c>
      <c r="AW14" s="546">
        <v>-728.16180613024767</v>
      </c>
      <c r="AX14" s="538">
        <v>101171.70355177671</v>
      </c>
      <c r="AY14" s="542">
        <v>388.73302075783783</v>
      </c>
      <c r="AZ14" s="550">
        <v>9461.7299277484417</v>
      </c>
      <c r="BA14" s="555">
        <v>9850.4629485062815</v>
      </c>
      <c r="BB14" s="542">
        <v>-2885.2566973486842</v>
      </c>
      <c r="BC14" s="550">
        <v>-79729.583227213298</v>
      </c>
      <c r="BD14" s="555">
        <v>-82614.83992456198</v>
      </c>
      <c r="BE14" s="538">
        <v>28407.326575721014</v>
      </c>
      <c r="BF14" s="247"/>
      <c r="BG14" s="447">
        <f>'37部門取引基本表'!BV14</f>
        <v>2.4923147840497907E-2</v>
      </c>
      <c r="BH14" s="448">
        <f>'37部門取引基本表'!BR14</f>
        <v>0.28805060510285663</v>
      </c>
      <c r="BI14" s="448">
        <f>'37部門取引基本表'!BM14</f>
        <v>0.11378716850369004</v>
      </c>
      <c r="BJ14" s="449">
        <f>'37部門取引基本表'!BP14</f>
        <v>0.11984310707643321</v>
      </c>
      <c r="BL14" s="49">
        <v>3232.3892558109192</v>
      </c>
      <c r="BM14" s="87">
        <f t="shared" si="2"/>
        <v>0.11378716850369004</v>
      </c>
      <c r="BN14" s="85">
        <v>3404.4222805693403</v>
      </c>
      <c r="BO14" s="85">
        <f t="shared" si="3"/>
        <v>3404.4222805693403</v>
      </c>
      <c r="BP14" s="88">
        <f t="shared" si="4"/>
        <v>0.11984310707643321</v>
      </c>
      <c r="BQ14" s="85">
        <v>8182.747609490898</v>
      </c>
      <c r="BR14" s="88">
        <f t="shared" si="0"/>
        <v>0.28805060510285663</v>
      </c>
      <c r="BS14" s="85">
        <v>666.08369666137992</v>
      </c>
      <c r="BT14" s="85">
        <f t="shared" si="5"/>
        <v>666.08369666137992</v>
      </c>
      <c r="BU14" s="160">
        <v>708</v>
      </c>
      <c r="BV14" s="161">
        <f t="shared" si="1"/>
        <v>2.4923147840497907E-2</v>
      </c>
    </row>
    <row r="15" spans="2:74" s="57" customFormat="1" ht="18" customHeight="1">
      <c r="B15" s="506" t="s">
        <v>112</v>
      </c>
      <c r="C15" s="507" t="s">
        <v>26</v>
      </c>
      <c r="D15" s="509">
        <v>0</v>
      </c>
      <c r="E15" s="509">
        <v>0</v>
      </c>
      <c r="F15" s="509">
        <v>114.54239528410875</v>
      </c>
      <c r="G15" s="509">
        <v>0.3600529236442635</v>
      </c>
      <c r="H15" s="509">
        <v>221.20580264422065</v>
      </c>
      <c r="I15" s="509">
        <v>52.636587008734352</v>
      </c>
      <c r="J15" s="509">
        <v>0</v>
      </c>
      <c r="K15" s="509">
        <v>311.31352835551468</v>
      </c>
      <c r="L15" s="509">
        <v>109.72871690304282</v>
      </c>
      <c r="M15" s="509">
        <v>14.003651094774717</v>
      </c>
      <c r="N15" s="509">
        <v>8505.2254146050964</v>
      </c>
      <c r="O15" s="509">
        <v>4278.6926450532483</v>
      </c>
      <c r="P15" s="509">
        <v>1488.0297271078027</v>
      </c>
      <c r="Q15" s="509">
        <v>3055.9256413493399</v>
      </c>
      <c r="R15" s="509">
        <v>1148.9072516393783</v>
      </c>
      <c r="S15" s="509">
        <v>4295.5804413543719</v>
      </c>
      <c r="T15" s="509">
        <v>4779.2142757811489</v>
      </c>
      <c r="U15" s="509">
        <v>1075.0474386658243</v>
      </c>
      <c r="V15" s="509">
        <v>29463.735146212901</v>
      </c>
      <c r="W15" s="509">
        <v>1056.9877904665211</v>
      </c>
      <c r="X15" s="509">
        <v>3084.1105595543513</v>
      </c>
      <c r="Y15" s="509">
        <v>14.941279546199164</v>
      </c>
      <c r="Z15" s="509">
        <v>8.0990930492840878</v>
      </c>
      <c r="AA15" s="509">
        <v>0.15669231058310332</v>
      </c>
      <c r="AB15" s="509">
        <v>6.9008508574358247</v>
      </c>
      <c r="AC15" s="509">
        <v>0</v>
      </c>
      <c r="AD15" s="509">
        <v>0</v>
      </c>
      <c r="AE15" s="509">
        <v>4.8122261069327532</v>
      </c>
      <c r="AF15" s="509">
        <v>1.4020812064033856</v>
      </c>
      <c r="AG15" s="509">
        <v>39.714116201524192</v>
      </c>
      <c r="AH15" s="509">
        <v>11.257293762577728</v>
      </c>
      <c r="AI15" s="509">
        <v>670.14630400678368</v>
      </c>
      <c r="AJ15" s="509">
        <v>4.8595734762848153</v>
      </c>
      <c r="AK15" s="509">
        <v>119.93936524253246</v>
      </c>
      <c r="AL15" s="509">
        <v>122.74076722392974</v>
      </c>
      <c r="AM15" s="509">
        <v>4.5145761775164113</v>
      </c>
      <c r="AN15" s="527">
        <v>153.44600453867156</v>
      </c>
      <c r="AO15" s="538">
        <v>64218.1772897107</v>
      </c>
      <c r="AP15" s="534">
        <v>208.5393740635823</v>
      </c>
      <c r="AQ15" s="509">
        <v>1038.471479434807</v>
      </c>
      <c r="AR15" s="509">
        <v>0</v>
      </c>
      <c r="AS15" s="509">
        <v>0</v>
      </c>
      <c r="AT15" s="509">
        <v>292.20514235408683</v>
      </c>
      <c r="AU15" s="509">
        <v>-1014.4352224688635</v>
      </c>
      <c r="AV15" s="527">
        <v>0</v>
      </c>
      <c r="AW15" s="546">
        <v>524.78077338361277</v>
      </c>
      <c r="AX15" s="538">
        <v>64742.958063094309</v>
      </c>
      <c r="AY15" s="542">
        <v>358.09059667460099</v>
      </c>
      <c r="AZ15" s="550">
        <v>14196.229553199819</v>
      </c>
      <c r="BA15" s="555">
        <v>14554.32014987442</v>
      </c>
      <c r="BB15" s="542">
        <v>-4976.2265324800965</v>
      </c>
      <c r="BC15" s="550">
        <v>-57134.602113094661</v>
      </c>
      <c r="BD15" s="555">
        <v>-62110.828645574758</v>
      </c>
      <c r="BE15" s="538">
        <v>17186.449567393978</v>
      </c>
      <c r="BF15" s="247"/>
      <c r="BG15" s="447">
        <f>'37部門取引基本表'!BV15</f>
        <v>0.11375240664651375</v>
      </c>
      <c r="BH15" s="448">
        <f>'37部門取引基本表'!BR15</f>
        <v>0.26452151645975325</v>
      </c>
      <c r="BI15" s="448">
        <f>'37部門取引基本表'!BM15</f>
        <v>0.14220272273673998</v>
      </c>
      <c r="BJ15" s="449">
        <f>'37部門取引基本表'!BP15</f>
        <v>3.3393694759501664E-2</v>
      </c>
      <c r="BL15" s="49">
        <v>2443.9599226610908</v>
      </c>
      <c r="BM15" s="87">
        <f t="shared" si="2"/>
        <v>0.14220272273673998</v>
      </c>
      <c r="BN15" s="85">
        <v>573.91905085312396</v>
      </c>
      <c r="BO15" s="85">
        <f t="shared" si="3"/>
        <v>573.91905085312396</v>
      </c>
      <c r="BP15" s="88">
        <f t="shared" si="4"/>
        <v>3.3393694759501664E-2</v>
      </c>
      <c r="BQ15" s="85">
        <v>4546.1857021261258</v>
      </c>
      <c r="BR15" s="88">
        <f t="shared" si="0"/>
        <v>0.26452151645975325</v>
      </c>
      <c r="BS15" s="85">
        <v>143.36633283916953</v>
      </c>
      <c r="BT15" s="85">
        <f t="shared" si="5"/>
        <v>143.36633283916953</v>
      </c>
      <c r="BU15" s="160">
        <v>1955</v>
      </c>
      <c r="BV15" s="161">
        <f t="shared" si="1"/>
        <v>0.11375240664651375</v>
      </c>
    </row>
    <row r="16" spans="2:74" s="57" customFormat="1" ht="18" customHeight="1">
      <c r="B16" s="506" t="s">
        <v>113</v>
      </c>
      <c r="C16" s="507" t="s">
        <v>27</v>
      </c>
      <c r="D16" s="509">
        <v>87.797763847001875</v>
      </c>
      <c r="E16" s="509">
        <v>45.743359062341192</v>
      </c>
      <c r="F16" s="509">
        <v>500.91508050041074</v>
      </c>
      <c r="G16" s="509">
        <v>38.582369461036336</v>
      </c>
      <c r="H16" s="509">
        <v>1063.7891542679204</v>
      </c>
      <c r="I16" s="509">
        <v>88.256869902446923</v>
      </c>
      <c r="J16" s="509">
        <v>3.0128104093636949</v>
      </c>
      <c r="K16" s="509">
        <v>762.45544938058902</v>
      </c>
      <c r="L16" s="509">
        <v>159.06719382777351</v>
      </c>
      <c r="M16" s="509">
        <v>96.240396016596407</v>
      </c>
      <c r="N16" s="509">
        <v>45.04210542500622</v>
      </c>
      <c r="O16" s="509">
        <v>5180.2525222704544</v>
      </c>
      <c r="P16" s="509">
        <v>1026.0162023168152</v>
      </c>
      <c r="Q16" s="509">
        <v>4607.9629043655141</v>
      </c>
      <c r="R16" s="509">
        <v>554.39829820486523</v>
      </c>
      <c r="S16" s="509">
        <v>1829.0248651636496</v>
      </c>
      <c r="T16" s="509">
        <v>1990.8519785793214</v>
      </c>
      <c r="U16" s="509">
        <v>830.41336501656281</v>
      </c>
      <c r="V16" s="509">
        <v>9358.48980058915</v>
      </c>
      <c r="W16" s="509">
        <v>908.88863503947789</v>
      </c>
      <c r="X16" s="509">
        <v>31083.32576518982</v>
      </c>
      <c r="Y16" s="509">
        <v>14.391967798177138</v>
      </c>
      <c r="Z16" s="509">
        <v>25.135116359847171</v>
      </c>
      <c r="AA16" s="509">
        <v>3.7606154539944794</v>
      </c>
      <c r="AB16" s="509">
        <v>1425.6646697324827</v>
      </c>
      <c r="AC16" s="509">
        <v>26.215824996130053</v>
      </c>
      <c r="AD16" s="509">
        <v>136.13358328235506</v>
      </c>
      <c r="AE16" s="509">
        <v>815.86456439101062</v>
      </c>
      <c r="AF16" s="509">
        <v>50.388326825579817</v>
      </c>
      <c r="AG16" s="509">
        <v>857.98219358144331</v>
      </c>
      <c r="AH16" s="509">
        <v>39.480794713051644</v>
      </c>
      <c r="AI16" s="509">
        <v>225.7320735760843</v>
      </c>
      <c r="AJ16" s="509">
        <v>54.265237151847103</v>
      </c>
      <c r="AK16" s="509">
        <v>335.54623999800992</v>
      </c>
      <c r="AL16" s="509">
        <v>879.18534319780338</v>
      </c>
      <c r="AM16" s="509">
        <v>1.8058304710065647</v>
      </c>
      <c r="AN16" s="527">
        <v>234.43604401164541</v>
      </c>
      <c r="AO16" s="538">
        <v>65386.515314376607</v>
      </c>
      <c r="AP16" s="534">
        <v>1242.2024194769795</v>
      </c>
      <c r="AQ16" s="509">
        <v>1717.6634072467825</v>
      </c>
      <c r="AR16" s="509">
        <v>3.8029519478111165</v>
      </c>
      <c r="AS16" s="509">
        <v>61.721516493750322</v>
      </c>
      <c r="AT16" s="509">
        <v>991.81168510569819</v>
      </c>
      <c r="AU16" s="509">
        <v>21.797781639826823</v>
      </c>
      <c r="AV16" s="527">
        <v>0</v>
      </c>
      <c r="AW16" s="546">
        <v>4038.9997619108485</v>
      </c>
      <c r="AX16" s="538">
        <v>69425.515076287455</v>
      </c>
      <c r="AY16" s="542">
        <v>10622.498353392797</v>
      </c>
      <c r="AZ16" s="550">
        <v>47411.515860189509</v>
      </c>
      <c r="BA16" s="555">
        <v>58034.014213582304</v>
      </c>
      <c r="BB16" s="542">
        <v>-3417.1419544553346</v>
      </c>
      <c r="BC16" s="550">
        <v>-47016.217313597881</v>
      </c>
      <c r="BD16" s="555">
        <v>-50433.359268053217</v>
      </c>
      <c r="BE16" s="538">
        <v>77026.170021816535</v>
      </c>
      <c r="BF16" s="247"/>
      <c r="BG16" s="447">
        <f>'37部門取引基本表'!BV16</f>
        <v>8.3036713342860308E-2</v>
      </c>
      <c r="BH16" s="448">
        <f>'37部門取引基本表'!BR16</f>
        <v>0.51163480733191558</v>
      </c>
      <c r="BI16" s="448">
        <f>'37部門取引基本表'!BM16</f>
        <v>0.33763188434014074</v>
      </c>
      <c r="BJ16" s="449">
        <f>'37部門取引基本表'!BP16</f>
        <v>2.9276522256955029E-2</v>
      </c>
      <c r="BL16" s="49">
        <v>26006.490927969975</v>
      </c>
      <c r="BM16" s="87">
        <f t="shared" si="2"/>
        <v>0.33763188434014074</v>
      </c>
      <c r="BN16" s="85">
        <v>2255.0583810117141</v>
      </c>
      <c r="BO16" s="85">
        <f t="shared" si="3"/>
        <v>2255.0583810117141</v>
      </c>
      <c r="BP16" s="88">
        <f t="shared" si="4"/>
        <v>2.9276522256955029E-2</v>
      </c>
      <c r="BQ16" s="85">
        <v>39409.269658627476</v>
      </c>
      <c r="BR16" s="88">
        <f t="shared" si="0"/>
        <v>0.51163480733191558</v>
      </c>
      <c r="BS16" s="85">
        <v>2436.5635544555435</v>
      </c>
      <c r="BT16" s="85">
        <f t="shared" si="5"/>
        <v>2436.5635544555435</v>
      </c>
      <c r="BU16" s="160">
        <v>6396</v>
      </c>
      <c r="BV16" s="161">
        <f t="shared" si="1"/>
        <v>8.3036713342860308E-2</v>
      </c>
    </row>
    <row r="17" spans="2:74" s="57" customFormat="1" ht="18" customHeight="1">
      <c r="B17" s="506" t="s">
        <v>114</v>
      </c>
      <c r="C17" s="507" t="s">
        <v>141</v>
      </c>
      <c r="D17" s="509">
        <v>0</v>
      </c>
      <c r="E17" s="509">
        <v>5.8135372721370082</v>
      </c>
      <c r="F17" s="509">
        <v>0</v>
      </c>
      <c r="G17" s="509">
        <v>0</v>
      </c>
      <c r="H17" s="509">
        <v>99.834784689422364</v>
      </c>
      <c r="I17" s="509">
        <v>0.1673301059873894</v>
      </c>
      <c r="J17" s="509">
        <v>0</v>
      </c>
      <c r="K17" s="509">
        <v>54.961083525766284</v>
      </c>
      <c r="L17" s="509">
        <v>15.129453277845304</v>
      </c>
      <c r="M17" s="509">
        <v>14.879521421810919</v>
      </c>
      <c r="N17" s="509">
        <v>0.282088683334277</v>
      </c>
      <c r="O17" s="509">
        <v>74.084895521009884</v>
      </c>
      <c r="P17" s="509">
        <v>5108.1786413166074</v>
      </c>
      <c r="Q17" s="509">
        <v>6147.0076111973849</v>
      </c>
      <c r="R17" s="509">
        <v>174.82656490463282</v>
      </c>
      <c r="S17" s="509">
        <v>175.52037169499488</v>
      </c>
      <c r="T17" s="509">
        <v>826.05565827578357</v>
      </c>
      <c r="U17" s="509">
        <v>43.179568110368734</v>
      </c>
      <c r="V17" s="509">
        <v>8835.1344805620538</v>
      </c>
      <c r="W17" s="509">
        <v>37.113966874616871</v>
      </c>
      <c r="X17" s="509">
        <v>1945.446069170943</v>
      </c>
      <c r="Y17" s="509">
        <v>0</v>
      </c>
      <c r="Z17" s="509">
        <v>324.80155918335845</v>
      </c>
      <c r="AA17" s="509">
        <v>0</v>
      </c>
      <c r="AB17" s="509">
        <v>2.3002836191452749</v>
      </c>
      <c r="AC17" s="509">
        <v>0</v>
      </c>
      <c r="AD17" s="509">
        <v>0</v>
      </c>
      <c r="AE17" s="509">
        <v>44.147499900469697</v>
      </c>
      <c r="AF17" s="509">
        <v>0</v>
      </c>
      <c r="AG17" s="509">
        <v>64.879496764866246</v>
      </c>
      <c r="AH17" s="509">
        <v>0</v>
      </c>
      <c r="AI17" s="509">
        <v>0</v>
      </c>
      <c r="AJ17" s="509">
        <v>0</v>
      </c>
      <c r="AK17" s="509">
        <v>2074.5899191269959</v>
      </c>
      <c r="AL17" s="509">
        <v>2.7089304784019168</v>
      </c>
      <c r="AM17" s="509">
        <v>0</v>
      </c>
      <c r="AN17" s="527">
        <v>0</v>
      </c>
      <c r="AO17" s="538">
        <v>26071.043315677933</v>
      </c>
      <c r="AP17" s="534">
        <v>513.41859904008356</v>
      </c>
      <c r="AQ17" s="509">
        <v>81.762595131505321</v>
      </c>
      <c r="AR17" s="509">
        <v>0</v>
      </c>
      <c r="AS17" s="509">
        <v>525.55410686096354</v>
      </c>
      <c r="AT17" s="509">
        <v>9513.7927026164816</v>
      </c>
      <c r="AU17" s="509">
        <v>512.32408455564985</v>
      </c>
      <c r="AV17" s="527">
        <v>0</v>
      </c>
      <c r="AW17" s="546">
        <v>11146.852088204683</v>
      </c>
      <c r="AX17" s="538">
        <v>37217.89540388262</v>
      </c>
      <c r="AY17" s="542">
        <v>1954.077000976177</v>
      </c>
      <c r="AZ17" s="550">
        <v>28915.948970263158</v>
      </c>
      <c r="BA17" s="555">
        <v>30870.025971239334</v>
      </c>
      <c r="BB17" s="542">
        <v>-6721.8933004946639</v>
      </c>
      <c r="BC17" s="550">
        <v>-29688.8961107045</v>
      </c>
      <c r="BD17" s="555">
        <v>-36410.789411199163</v>
      </c>
      <c r="BE17" s="538">
        <v>31677.131963922788</v>
      </c>
      <c r="BF17" s="247"/>
      <c r="BG17" s="447">
        <f>'37部門取引基本表'!BV17</f>
        <v>6.3200166046600614E-2</v>
      </c>
      <c r="BH17" s="448">
        <f>'37部門取引基本表'!BR17</f>
        <v>0.40302886568678725</v>
      </c>
      <c r="BI17" s="448">
        <f>'37部門取引基本表'!BM17</f>
        <v>0.1839812836667529</v>
      </c>
      <c r="BJ17" s="449">
        <f>'37部門取引基本表'!BP17</f>
        <v>9.2113985346518504E-2</v>
      </c>
      <c r="BL17" s="49">
        <v>5827.9994016036435</v>
      </c>
      <c r="BM17" s="87">
        <f t="shared" si="2"/>
        <v>0.1839812836667529</v>
      </c>
      <c r="BN17" s="85">
        <v>2917.9068695445167</v>
      </c>
      <c r="BO17" s="85">
        <f t="shared" si="3"/>
        <v>2917.9068695445167</v>
      </c>
      <c r="BP17" s="88">
        <f t="shared" si="4"/>
        <v>9.2113985346518504E-2</v>
      </c>
      <c r="BQ17" s="85">
        <v>12766.798563630473</v>
      </c>
      <c r="BR17" s="88">
        <f t="shared" si="0"/>
        <v>0.40302886568678725</v>
      </c>
      <c r="BS17" s="85">
        <v>280.9282036414275</v>
      </c>
      <c r="BT17" s="85">
        <f t="shared" si="5"/>
        <v>280.9282036414275</v>
      </c>
      <c r="BU17" s="160">
        <v>2002</v>
      </c>
      <c r="BV17" s="161">
        <f t="shared" si="1"/>
        <v>6.3200166046600614E-2</v>
      </c>
    </row>
    <row r="18" spans="2:74" s="57" customFormat="1" ht="18" customHeight="1">
      <c r="B18" s="506" t="s">
        <v>115</v>
      </c>
      <c r="C18" s="507" t="s">
        <v>142</v>
      </c>
      <c r="D18" s="509">
        <v>0.6544420159823654</v>
      </c>
      <c r="E18" s="509">
        <v>4.7426225114801905</v>
      </c>
      <c r="F18" s="509">
        <v>0</v>
      </c>
      <c r="G18" s="509">
        <v>0</v>
      </c>
      <c r="H18" s="509">
        <v>8.9456859173020913</v>
      </c>
      <c r="I18" s="509">
        <v>0</v>
      </c>
      <c r="J18" s="509">
        <v>0</v>
      </c>
      <c r="K18" s="509">
        <v>365.66700689196693</v>
      </c>
      <c r="L18" s="509">
        <v>18.775542185190432</v>
      </c>
      <c r="M18" s="509">
        <v>21.950376964557659</v>
      </c>
      <c r="N18" s="509">
        <v>2.2599405807914348</v>
      </c>
      <c r="O18" s="509">
        <v>45.810478202537944</v>
      </c>
      <c r="P18" s="509">
        <v>150.85340737411781</v>
      </c>
      <c r="Q18" s="509">
        <v>18475.032760074599</v>
      </c>
      <c r="R18" s="509">
        <v>24.000637965281051</v>
      </c>
      <c r="S18" s="509">
        <v>193.3603957452388</v>
      </c>
      <c r="T18" s="509">
        <v>175.41344220745634</v>
      </c>
      <c r="U18" s="509">
        <v>41.227934613149081</v>
      </c>
      <c r="V18" s="509">
        <v>851.02801739897677</v>
      </c>
      <c r="W18" s="509">
        <v>11.246656628671778</v>
      </c>
      <c r="X18" s="509">
        <v>20.31319113902202</v>
      </c>
      <c r="Y18" s="509">
        <v>0</v>
      </c>
      <c r="Z18" s="509">
        <v>7.8198139786191199</v>
      </c>
      <c r="AA18" s="509">
        <v>0</v>
      </c>
      <c r="AB18" s="509">
        <v>1.5335224127635163</v>
      </c>
      <c r="AC18" s="509">
        <v>0</v>
      </c>
      <c r="AD18" s="509">
        <v>0</v>
      </c>
      <c r="AE18" s="509">
        <v>18.725179143441583</v>
      </c>
      <c r="AF18" s="509">
        <v>0.29879922859397307</v>
      </c>
      <c r="AG18" s="509">
        <v>2.9490680347666474</v>
      </c>
      <c r="AH18" s="509">
        <v>0</v>
      </c>
      <c r="AI18" s="509">
        <v>0</v>
      </c>
      <c r="AJ18" s="509">
        <v>0</v>
      </c>
      <c r="AK18" s="509">
        <v>3033.2677518803362</v>
      </c>
      <c r="AL18" s="509">
        <v>3.1432479619268392</v>
      </c>
      <c r="AM18" s="509">
        <v>0</v>
      </c>
      <c r="AN18" s="527">
        <v>0</v>
      </c>
      <c r="AO18" s="538">
        <v>23479.01992105677</v>
      </c>
      <c r="AP18" s="534">
        <v>2930.3750502748935</v>
      </c>
      <c r="AQ18" s="509">
        <v>48.019301902630112</v>
      </c>
      <c r="AR18" s="509">
        <v>0</v>
      </c>
      <c r="AS18" s="509">
        <v>333.25012823304746</v>
      </c>
      <c r="AT18" s="509">
        <v>19068.258648491043</v>
      </c>
      <c r="AU18" s="509">
        <v>893.55661519346017</v>
      </c>
      <c r="AV18" s="527">
        <v>0</v>
      </c>
      <c r="AW18" s="546">
        <v>23273.459744095075</v>
      </c>
      <c r="AX18" s="538">
        <v>46752.479665151841</v>
      </c>
      <c r="AY18" s="542">
        <v>42912.013319267171</v>
      </c>
      <c r="AZ18" s="550">
        <v>92764.637953808648</v>
      </c>
      <c r="BA18" s="555">
        <v>135676.65127307581</v>
      </c>
      <c r="BB18" s="542">
        <v>-2312.0694426286409</v>
      </c>
      <c r="BC18" s="550">
        <v>-22985.687509753589</v>
      </c>
      <c r="BD18" s="555">
        <v>-25297.756952382231</v>
      </c>
      <c r="BE18" s="538">
        <v>157131.37398584542</v>
      </c>
      <c r="BF18" s="247"/>
      <c r="BG18" s="447">
        <f>'37部門取引基本表'!BV18</f>
        <v>5.1008272865494073E-2</v>
      </c>
      <c r="BH18" s="448">
        <f>'37部門取引基本表'!BR18</f>
        <v>0.50964194550395658</v>
      </c>
      <c r="BI18" s="448">
        <f>'37部門取引基本表'!BM18</f>
        <v>0.29850291591362188</v>
      </c>
      <c r="BJ18" s="449">
        <f>'37部門取引基本表'!BP18</f>
        <v>7.7144081533789211E-2</v>
      </c>
      <c r="BL18" s="49">
        <v>46904.173316288689</v>
      </c>
      <c r="BM18" s="87">
        <f t="shared" si="2"/>
        <v>0.29850291591362188</v>
      </c>
      <c r="BN18" s="85">
        <v>12121.755526280383</v>
      </c>
      <c r="BO18" s="85">
        <f t="shared" si="3"/>
        <v>12121.755526280383</v>
      </c>
      <c r="BP18" s="88">
        <f t="shared" si="4"/>
        <v>7.7144081533789211E-2</v>
      </c>
      <c r="BQ18" s="85">
        <v>80080.739137856057</v>
      </c>
      <c r="BR18" s="88">
        <f t="shared" si="0"/>
        <v>0.50964194550395658</v>
      </c>
      <c r="BS18" s="85">
        <v>1371.679600030551</v>
      </c>
      <c r="BT18" s="85">
        <f t="shared" si="5"/>
        <v>1371.679600030551</v>
      </c>
      <c r="BU18" s="160">
        <v>8015</v>
      </c>
      <c r="BV18" s="161">
        <f t="shared" si="1"/>
        <v>5.1008272865494073E-2</v>
      </c>
    </row>
    <row r="19" spans="2:74" s="57" customFormat="1" ht="18" customHeight="1">
      <c r="B19" s="506" t="s">
        <v>116</v>
      </c>
      <c r="C19" s="507" t="s">
        <v>143</v>
      </c>
      <c r="D19" s="509">
        <v>0.8034753481798127</v>
      </c>
      <c r="E19" s="509">
        <v>0</v>
      </c>
      <c r="F19" s="509">
        <v>0</v>
      </c>
      <c r="G19" s="509">
        <v>0</v>
      </c>
      <c r="H19" s="509">
        <v>0</v>
      </c>
      <c r="I19" s="509">
        <v>0</v>
      </c>
      <c r="J19" s="509">
        <v>0</v>
      </c>
      <c r="K19" s="509">
        <v>0</v>
      </c>
      <c r="L19" s="509">
        <v>0</v>
      </c>
      <c r="M19" s="509">
        <v>0</v>
      </c>
      <c r="N19" s="509">
        <v>0</v>
      </c>
      <c r="O19" s="509">
        <v>0.94981337664617316</v>
      </c>
      <c r="P19" s="509">
        <v>133.27825311693903</v>
      </c>
      <c r="Q19" s="509">
        <v>947.69233344333668</v>
      </c>
      <c r="R19" s="509">
        <v>1128.2765662651127</v>
      </c>
      <c r="S19" s="509">
        <v>4.0849680010548699</v>
      </c>
      <c r="T19" s="509">
        <v>78.887074100011404</v>
      </c>
      <c r="U19" s="509">
        <v>30.945979241089962</v>
      </c>
      <c r="V19" s="509">
        <v>329.82009056261256</v>
      </c>
      <c r="W19" s="509">
        <v>12.637768095435717</v>
      </c>
      <c r="X19" s="509">
        <v>56.567630077417533</v>
      </c>
      <c r="Y19" s="509">
        <v>0</v>
      </c>
      <c r="Z19" s="509">
        <v>3.0720697773146544</v>
      </c>
      <c r="AA19" s="509">
        <v>0.62676924233241327</v>
      </c>
      <c r="AB19" s="509">
        <v>486.38219191482864</v>
      </c>
      <c r="AC19" s="509">
        <v>2.5167191996284854</v>
      </c>
      <c r="AD19" s="509">
        <v>0</v>
      </c>
      <c r="AE19" s="509">
        <v>16.229670206201259</v>
      </c>
      <c r="AF19" s="509">
        <v>5.7606238618522276</v>
      </c>
      <c r="AG19" s="509">
        <v>628.15149140529593</v>
      </c>
      <c r="AH19" s="509">
        <v>0</v>
      </c>
      <c r="AI19" s="509">
        <v>5795.2956957693114</v>
      </c>
      <c r="AJ19" s="509">
        <v>0</v>
      </c>
      <c r="AK19" s="509">
        <v>1101.7669037835797</v>
      </c>
      <c r="AL19" s="509">
        <v>203.74659840199283</v>
      </c>
      <c r="AM19" s="509">
        <v>118.3947602553679</v>
      </c>
      <c r="AN19" s="527">
        <v>0</v>
      </c>
      <c r="AO19" s="538">
        <v>11085.887445445538</v>
      </c>
      <c r="AP19" s="534">
        <v>310.27087712541584</v>
      </c>
      <c r="AQ19" s="509">
        <v>621.43898363178516</v>
      </c>
      <c r="AR19" s="509">
        <v>1.188422483690974</v>
      </c>
      <c r="AS19" s="509">
        <v>1488.5709770796836</v>
      </c>
      <c r="AT19" s="509">
        <v>9569.9859992230377</v>
      </c>
      <c r="AU19" s="509">
        <v>127.58561701073458</v>
      </c>
      <c r="AV19" s="527">
        <v>0</v>
      </c>
      <c r="AW19" s="546">
        <v>12119.040876554349</v>
      </c>
      <c r="AX19" s="538">
        <v>23204.928321999887</v>
      </c>
      <c r="AY19" s="542">
        <v>7430.5084845255187</v>
      </c>
      <c r="AZ19" s="550">
        <v>11600.69043450167</v>
      </c>
      <c r="BA19" s="555">
        <v>19031.198919027189</v>
      </c>
      <c r="BB19" s="542">
        <v>-8511.9478071459544</v>
      </c>
      <c r="BC19" s="550">
        <v>-14527.668214853935</v>
      </c>
      <c r="BD19" s="555">
        <v>-23039.616021999889</v>
      </c>
      <c r="BE19" s="538">
        <v>19196.511219027187</v>
      </c>
      <c r="BF19" s="247"/>
      <c r="BG19" s="447">
        <f>'37部門取引基本表'!BV19</f>
        <v>2.4118965926531687E-2</v>
      </c>
      <c r="BH19" s="448">
        <f>'37部門取引基本表'!BR19</f>
        <v>0.42525700273507494</v>
      </c>
      <c r="BI19" s="448">
        <f>'37部門取引基本表'!BM19</f>
        <v>0.22425728567386588</v>
      </c>
      <c r="BJ19" s="449">
        <f>'37部門取引基本表'!BP19</f>
        <v>2.0548429689710459E-2</v>
      </c>
      <c r="BL19" s="49">
        <v>4304.9575003869513</v>
      </c>
      <c r="BM19" s="87">
        <f t="shared" si="2"/>
        <v>0.22425728567386588</v>
      </c>
      <c r="BN19" s="85">
        <v>394.45816107191814</v>
      </c>
      <c r="BO19" s="85">
        <f t="shared" si="3"/>
        <v>394.45816107191814</v>
      </c>
      <c r="BP19" s="88">
        <f t="shared" si="4"/>
        <v>2.0548429689710459E-2</v>
      </c>
      <c r="BQ19" s="85">
        <v>8163.4508239737406</v>
      </c>
      <c r="BR19" s="88">
        <f t="shared" si="0"/>
        <v>0.42525700273507494</v>
      </c>
      <c r="BS19" s="85">
        <v>224.58994781857237</v>
      </c>
      <c r="BT19" s="85">
        <f t="shared" si="5"/>
        <v>224.58994781857237</v>
      </c>
      <c r="BU19" s="160">
        <v>463</v>
      </c>
      <c r="BV19" s="161">
        <f t="shared" si="1"/>
        <v>2.4118965926531687E-2</v>
      </c>
    </row>
    <row r="20" spans="2:74" s="57" customFormat="1" ht="18" customHeight="1">
      <c r="B20" s="506" t="s">
        <v>117</v>
      </c>
      <c r="C20" s="507" t="s">
        <v>179</v>
      </c>
      <c r="D20" s="509">
        <v>0</v>
      </c>
      <c r="E20" s="509">
        <v>0</v>
      </c>
      <c r="F20" s="509">
        <v>0.13031571483570595</v>
      </c>
      <c r="G20" s="509">
        <v>0</v>
      </c>
      <c r="H20" s="509">
        <v>0.54450639666114575</v>
      </c>
      <c r="I20" s="509">
        <v>7.229210720840161E-2</v>
      </c>
      <c r="J20" s="509">
        <v>0</v>
      </c>
      <c r="K20" s="509">
        <v>0</v>
      </c>
      <c r="L20" s="509">
        <v>0</v>
      </c>
      <c r="M20" s="509">
        <v>0</v>
      </c>
      <c r="N20" s="509">
        <v>6.4880397166883705</v>
      </c>
      <c r="O20" s="509">
        <v>295.20939225562569</v>
      </c>
      <c r="P20" s="509">
        <v>488.77569150078239</v>
      </c>
      <c r="Q20" s="509">
        <v>1569.424360262816</v>
      </c>
      <c r="R20" s="509">
        <v>2499.6006889115133</v>
      </c>
      <c r="S20" s="509">
        <v>19759.8480985354</v>
      </c>
      <c r="T20" s="509">
        <v>14694.318530640938</v>
      </c>
      <c r="U20" s="509">
        <v>9921.7729458445574</v>
      </c>
      <c r="V20" s="509">
        <v>15300.690337728078</v>
      </c>
      <c r="W20" s="509">
        <v>991.09447961626529</v>
      </c>
      <c r="X20" s="509">
        <v>107.04728784120597</v>
      </c>
      <c r="Y20" s="509">
        <v>0.21972469920881124</v>
      </c>
      <c r="Z20" s="509">
        <v>0.55855814132993709</v>
      </c>
      <c r="AA20" s="509">
        <v>0</v>
      </c>
      <c r="AB20" s="509">
        <v>14.824049990047326</v>
      </c>
      <c r="AC20" s="509">
        <v>9.647423598575859</v>
      </c>
      <c r="AD20" s="509">
        <v>0</v>
      </c>
      <c r="AE20" s="509">
        <v>3.0806631758992444</v>
      </c>
      <c r="AF20" s="509">
        <v>56.68593253397998</v>
      </c>
      <c r="AG20" s="509">
        <v>434.10281471765057</v>
      </c>
      <c r="AH20" s="509">
        <v>186.57063791014596</v>
      </c>
      <c r="AI20" s="509">
        <v>3.9904952236442175</v>
      </c>
      <c r="AJ20" s="509">
        <v>0</v>
      </c>
      <c r="AK20" s="509">
        <v>3060.6936901674389</v>
      </c>
      <c r="AL20" s="509">
        <v>4.9232014544867324</v>
      </c>
      <c r="AM20" s="509">
        <v>172.34394557668898</v>
      </c>
      <c r="AN20" s="527">
        <v>0</v>
      </c>
      <c r="AO20" s="538">
        <v>69582.658104261645</v>
      </c>
      <c r="AP20" s="534">
        <v>1040.8298306485631</v>
      </c>
      <c r="AQ20" s="509">
        <v>962.98167599328485</v>
      </c>
      <c r="AR20" s="509">
        <v>0</v>
      </c>
      <c r="AS20" s="509">
        <v>0</v>
      </c>
      <c r="AT20" s="509">
        <v>0</v>
      </c>
      <c r="AU20" s="509">
        <v>181.8514230511426</v>
      </c>
      <c r="AV20" s="527">
        <v>0</v>
      </c>
      <c r="AW20" s="546">
        <v>2185.6629296929905</v>
      </c>
      <c r="AX20" s="538">
        <v>71768.321033954649</v>
      </c>
      <c r="AY20" s="542">
        <v>20228.91788399715</v>
      </c>
      <c r="AZ20" s="550">
        <v>36920.847321977912</v>
      </c>
      <c r="BA20" s="555">
        <v>57149.765205975062</v>
      </c>
      <c r="BB20" s="542">
        <v>-8169.9695839197339</v>
      </c>
      <c r="BC20" s="550">
        <v>-49753.173082920737</v>
      </c>
      <c r="BD20" s="555">
        <v>-57923.142666840467</v>
      </c>
      <c r="BE20" s="538">
        <v>70994.943573089229</v>
      </c>
      <c r="BF20" s="247"/>
      <c r="BG20" s="447">
        <f>'37部門取引基本表'!BV20</f>
        <v>3.7523799103487063E-2</v>
      </c>
      <c r="BH20" s="448">
        <f>'37部門取引基本表'!BR20</f>
        <v>0.35025468942386057</v>
      </c>
      <c r="BI20" s="448">
        <f>'37部門取引基本表'!BM20</f>
        <v>0.22137479794214066</v>
      </c>
      <c r="BJ20" s="449">
        <f>'37部門取引基本表'!BP20</f>
        <v>0</v>
      </c>
      <c r="BL20" s="49">
        <v>15716.491288406305</v>
      </c>
      <c r="BM20" s="87">
        <f t="shared" si="2"/>
        <v>0.22137479794214066</v>
      </c>
      <c r="BN20" s="85">
        <v>-4593.2969056666971</v>
      </c>
      <c r="BO20" s="85">
        <f t="shared" si="3"/>
        <v>0</v>
      </c>
      <c r="BP20" s="88">
        <f t="shared" si="4"/>
        <v>0</v>
      </c>
      <c r="BQ20" s="85">
        <v>24866.311911856872</v>
      </c>
      <c r="BR20" s="88">
        <f t="shared" si="0"/>
        <v>0.35025468942386057</v>
      </c>
      <c r="BS20" s="85">
        <v>713.8262067518508</v>
      </c>
      <c r="BT20" s="85">
        <f t="shared" si="5"/>
        <v>713.8262067518508</v>
      </c>
      <c r="BU20" s="160">
        <v>2664</v>
      </c>
      <c r="BV20" s="161">
        <f t="shared" si="1"/>
        <v>3.7523799103487063E-2</v>
      </c>
    </row>
    <row r="21" spans="2:74" s="57" customFormat="1" ht="18" customHeight="1">
      <c r="B21" s="506" t="s">
        <v>118</v>
      </c>
      <c r="C21" s="507" t="s">
        <v>28</v>
      </c>
      <c r="D21" s="509">
        <v>7.9154773054199339</v>
      </c>
      <c r="E21" s="509">
        <v>0</v>
      </c>
      <c r="F21" s="509">
        <v>0</v>
      </c>
      <c r="G21" s="509">
        <v>0</v>
      </c>
      <c r="H21" s="509">
        <v>13.062503484004514</v>
      </c>
      <c r="I21" s="509">
        <v>3.2774361499598684E-2</v>
      </c>
      <c r="J21" s="509">
        <v>0</v>
      </c>
      <c r="K21" s="509">
        <v>3.1459206058519422</v>
      </c>
      <c r="L21" s="509">
        <v>1.1717477050758216</v>
      </c>
      <c r="M21" s="509">
        <v>0</v>
      </c>
      <c r="N21" s="509">
        <v>1.0477579666701717</v>
      </c>
      <c r="O21" s="509">
        <v>40.017329620593408</v>
      </c>
      <c r="P21" s="509">
        <v>1374.7232401922031</v>
      </c>
      <c r="Q21" s="509">
        <v>4032.4690922019399</v>
      </c>
      <c r="R21" s="509">
        <v>324.09080649692868</v>
      </c>
      <c r="S21" s="509">
        <v>1195.36511465938</v>
      </c>
      <c r="T21" s="509">
        <v>8771.0400665990146</v>
      </c>
      <c r="U21" s="509">
        <v>358.4027186442836</v>
      </c>
      <c r="V21" s="509">
        <v>27315.695979677199</v>
      </c>
      <c r="W21" s="509">
        <v>138.68775714856702</v>
      </c>
      <c r="X21" s="509">
        <v>2632.1919368564918</v>
      </c>
      <c r="Y21" s="509">
        <v>0.21972469920881124</v>
      </c>
      <c r="Z21" s="509">
        <v>5.864860483964339</v>
      </c>
      <c r="AA21" s="509">
        <v>0</v>
      </c>
      <c r="AB21" s="509">
        <v>111.43596199414887</v>
      </c>
      <c r="AC21" s="509">
        <v>0.62917979990712136</v>
      </c>
      <c r="AD21" s="509">
        <v>4.4936648706698357</v>
      </c>
      <c r="AE21" s="509">
        <v>93.577922319485907</v>
      </c>
      <c r="AF21" s="509">
        <v>3.7836849221888942</v>
      </c>
      <c r="AG21" s="509">
        <v>357.23044127806656</v>
      </c>
      <c r="AH21" s="509">
        <v>117.5846198627253</v>
      </c>
      <c r="AI21" s="509">
        <v>39.029374795913746</v>
      </c>
      <c r="AJ21" s="509">
        <v>0</v>
      </c>
      <c r="AK21" s="509">
        <v>1942.4942102453358</v>
      </c>
      <c r="AL21" s="509">
        <v>54.489020325384509</v>
      </c>
      <c r="AM21" s="509">
        <v>0</v>
      </c>
      <c r="AN21" s="527">
        <v>46.686407051569645</v>
      </c>
      <c r="AO21" s="538">
        <v>48986.579296173695</v>
      </c>
      <c r="AP21" s="534">
        <v>1739.9351364383238</v>
      </c>
      <c r="AQ21" s="509">
        <v>19283.643170817013</v>
      </c>
      <c r="AR21" s="509">
        <v>0</v>
      </c>
      <c r="AS21" s="509">
        <v>1004.8170763516144</v>
      </c>
      <c r="AT21" s="509">
        <v>11633.082746063705</v>
      </c>
      <c r="AU21" s="509">
        <v>1274.7891458312702</v>
      </c>
      <c r="AV21" s="527">
        <v>0</v>
      </c>
      <c r="AW21" s="546">
        <v>34936.26727550193</v>
      </c>
      <c r="AX21" s="538">
        <v>83922.846571675618</v>
      </c>
      <c r="AY21" s="542">
        <v>3656.9228240579632</v>
      </c>
      <c r="AZ21" s="550">
        <v>67889.252545319774</v>
      </c>
      <c r="BA21" s="555">
        <v>71546.175369377743</v>
      </c>
      <c r="BB21" s="542">
        <v>-13706.026603264971</v>
      </c>
      <c r="BC21" s="550">
        <v>-57749.925078306886</v>
      </c>
      <c r="BD21" s="555">
        <v>-71455.951681571853</v>
      </c>
      <c r="BE21" s="538">
        <v>84013.070259481508</v>
      </c>
      <c r="BF21" s="247"/>
      <c r="BG21" s="447">
        <f>'37部門取引基本表'!BV21</f>
        <v>5.4717676497261378E-2</v>
      </c>
      <c r="BH21" s="448">
        <f>'37部門取引基本表'!BR21</f>
        <v>0.39020272325601218</v>
      </c>
      <c r="BI21" s="448">
        <f>'37部門取引基本表'!BM21</f>
        <v>0.21674376590838992</v>
      </c>
      <c r="BJ21" s="449">
        <f>'37部門取引基本表'!BP21</f>
        <v>0</v>
      </c>
      <c r="BL21" s="49">
        <v>18209.309233566175</v>
      </c>
      <c r="BM21" s="87">
        <f t="shared" si="2"/>
        <v>0.21674376590838992</v>
      </c>
      <c r="BN21" s="85">
        <v>-2718.7505247584381</v>
      </c>
      <c r="BO21" s="85">
        <f t="shared" si="3"/>
        <v>0</v>
      </c>
      <c r="BP21" s="88">
        <f t="shared" si="4"/>
        <v>0</v>
      </c>
      <c r="BQ21" s="85">
        <v>32782.128804348373</v>
      </c>
      <c r="BR21" s="88">
        <f t="shared" si="0"/>
        <v>0.39020272325601218</v>
      </c>
      <c r="BS21" s="85">
        <v>472.98312150584263</v>
      </c>
      <c r="BT21" s="85">
        <f t="shared" si="5"/>
        <v>472.98312150584263</v>
      </c>
      <c r="BU21" s="160">
        <v>4597</v>
      </c>
      <c r="BV21" s="161">
        <f t="shared" si="1"/>
        <v>5.4717676497261378E-2</v>
      </c>
    </row>
    <row r="22" spans="2:74" s="57" customFormat="1" ht="18" customHeight="1">
      <c r="B22" s="506" t="s">
        <v>119</v>
      </c>
      <c r="C22" s="507" t="s">
        <v>201</v>
      </c>
      <c r="D22" s="509">
        <v>0.54693180389218088</v>
      </c>
      <c r="E22" s="509">
        <v>0</v>
      </c>
      <c r="F22" s="509">
        <v>1.3043864066324216</v>
      </c>
      <c r="G22" s="509">
        <v>0</v>
      </c>
      <c r="H22" s="509">
        <v>0.42294882479050133</v>
      </c>
      <c r="I22" s="509">
        <v>0.57636513218957397</v>
      </c>
      <c r="J22" s="509">
        <v>0</v>
      </c>
      <c r="K22" s="509">
        <v>0.65955530351289926</v>
      </c>
      <c r="L22" s="509">
        <v>0.28392458358084149</v>
      </c>
      <c r="M22" s="509">
        <v>0</v>
      </c>
      <c r="N22" s="509">
        <v>8.0596766666936284E-2</v>
      </c>
      <c r="O22" s="509">
        <v>2.112317181939515</v>
      </c>
      <c r="P22" s="509">
        <v>7.5226986025045495</v>
      </c>
      <c r="Q22" s="509">
        <v>47.957817680297893</v>
      </c>
      <c r="R22" s="509">
        <v>0.73974569071071716</v>
      </c>
      <c r="S22" s="509">
        <v>3.9200461600727747</v>
      </c>
      <c r="T22" s="509">
        <v>3.5430372636579723</v>
      </c>
      <c r="U22" s="509">
        <v>1052.3261203613401</v>
      </c>
      <c r="V22" s="509">
        <v>238.32639317071312</v>
      </c>
      <c r="W22" s="509">
        <v>4.1733344002918198</v>
      </c>
      <c r="X22" s="509">
        <v>521.25794614408062</v>
      </c>
      <c r="Y22" s="509">
        <v>0.76903644723083919</v>
      </c>
      <c r="Z22" s="509">
        <v>0.27927907066496854</v>
      </c>
      <c r="AA22" s="509">
        <v>0.47007693174930992</v>
      </c>
      <c r="AB22" s="509">
        <v>159.74191799619965</v>
      </c>
      <c r="AC22" s="509">
        <v>32.717349595170312</v>
      </c>
      <c r="AD22" s="509">
        <v>25.115796639029689</v>
      </c>
      <c r="AE22" s="509">
        <v>28.992167532288445</v>
      </c>
      <c r="AF22" s="509">
        <v>14.980125938322669</v>
      </c>
      <c r="AG22" s="509">
        <v>330.68882896516675</v>
      </c>
      <c r="AH22" s="509">
        <v>17.638226107092116</v>
      </c>
      <c r="AI22" s="509">
        <v>18.566012433884737</v>
      </c>
      <c r="AJ22" s="509">
        <v>1.6198578254282718</v>
      </c>
      <c r="AK22" s="509">
        <v>403.37537519431726</v>
      </c>
      <c r="AL22" s="509">
        <v>46.699472239004493</v>
      </c>
      <c r="AM22" s="509">
        <v>0</v>
      </c>
      <c r="AN22" s="527">
        <v>0</v>
      </c>
      <c r="AO22" s="538">
        <v>2967.407688392424</v>
      </c>
      <c r="AP22" s="534">
        <v>920.1022879439156</v>
      </c>
      <c r="AQ22" s="509">
        <v>21211.12064493565</v>
      </c>
      <c r="AR22" s="509">
        <v>0</v>
      </c>
      <c r="AS22" s="509">
        <v>3355.5316989326202</v>
      </c>
      <c r="AT22" s="509">
        <v>10863.100788990549</v>
      </c>
      <c r="AU22" s="509">
        <v>-15.700500062252871</v>
      </c>
      <c r="AV22" s="527">
        <v>0</v>
      </c>
      <c r="AW22" s="546">
        <v>36334.154920740475</v>
      </c>
      <c r="AX22" s="538">
        <v>39301.562609132903</v>
      </c>
      <c r="AY22" s="542">
        <v>9804.0475968071951</v>
      </c>
      <c r="AZ22" s="550">
        <v>21467.141035209097</v>
      </c>
      <c r="BA22" s="555">
        <v>31271.188632016288</v>
      </c>
      <c r="BB22" s="542">
        <v>-12582.461399891443</v>
      </c>
      <c r="BC22" s="550">
        <v>-26598.519447777522</v>
      </c>
      <c r="BD22" s="555">
        <v>-39180.980847668965</v>
      </c>
      <c r="BE22" s="538">
        <v>31391.770393480227</v>
      </c>
      <c r="BF22" s="247"/>
      <c r="BG22" s="447">
        <f>'37部門取引基本表'!BV22</f>
        <v>3.6187828394537963E-2</v>
      </c>
      <c r="BH22" s="448">
        <f>'37部門取引基本表'!BR22</f>
        <v>0.35620334083442173</v>
      </c>
      <c r="BI22" s="448">
        <f>'37部門取引基本表'!BM22</f>
        <v>0.20270576918953478</v>
      </c>
      <c r="BJ22" s="449">
        <f>'37部門取引基本表'!BP22</f>
        <v>0</v>
      </c>
      <c r="BL22" s="49">
        <v>6363.2929638316746</v>
      </c>
      <c r="BM22" s="87">
        <f t="shared" si="2"/>
        <v>0.20270576918953478</v>
      </c>
      <c r="BN22" s="85">
        <v>-3147.3453819350575</v>
      </c>
      <c r="BO22" s="85">
        <f t="shared" si="3"/>
        <v>0</v>
      </c>
      <c r="BP22" s="88">
        <f t="shared" si="4"/>
        <v>0</v>
      </c>
      <c r="BQ22" s="85">
        <v>11181.853488864746</v>
      </c>
      <c r="BR22" s="88">
        <f t="shared" si="0"/>
        <v>0.35620334083442173</v>
      </c>
      <c r="BS22" s="85">
        <v>399.72627814587241</v>
      </c>
      <c r="BT22" s="85">
        <f t="shared" si="5"/>
        <v>399.72627814587241</v>
      </c>
      <c r="BU22" s="160">
        <v>1136</v>
      </c>
      <c r="BV22" s="161">
        <f t="shared" si="1"/>
        <v>3.6187828394537963E-2</v>
      </c>
    </row>
    <row r="23" spans="2:74" s="57" customFormat="1" ht="18" customHeight="1">
      <c r="B23" s="506" t="s">
        <v>120</v>
      </c>
      <c r="C23" s="507" t="s">
        <v>29</v>
      </c>
      <c r="D23" s="509">
        <v>203.26326100384264</v>
      </c>
      <c r="E23" s="509">
        <v>0.15298782295097391</v>
      </c>
      <c r="F23" s="509">
        <v>0</v>
      </c>
      <c r="G23" s="509">
        <v>0</v>
      </c>
      <c r="H23" s="509">
        <v>0</v>
      </c>
      <c r="I23" s="509">
        <v>0</v>
      </c>
      <c r="J23" s="509">
        <v>0</v>
      </c>
      <c r="K23" s="509">
        <v>0</v>
      </c>
      <c r="L23" s="509">
        <v>0</v>
      </c>
      <c r="M23" s="509">
        <v>0</v>
      </c>
      <c r="N23" s="509">
        <v>0</v>
      </c>
      <c r="O23" s="509">
        <v>0</v>
      </c>
      <c r="P23" s="509">
        <v>0</v>
      </c>
      <c r="Q23" s="509">
        <v>9.9354841409382093</v>
      </c>
      <c r="R23" s="509">
        <v>0</v>
      </c>
      <c r="S23" s="509">
        <v>0</v>
      </c>
      <c r="T23" s="509">
        <v>0</v>
      </c>
      <c r="U23" s="509">
        <v>0</v>
      </c>
      <c r="V23" s="509">
        <v>307903.14633828145</v>
      </c>
      <c r="W23" s="509">
        <v>0</v>
      </c>
      <c r="X23" s="509">
        <v>0</v>
      </c>
      <c r="Y23" s="509">
        <v>0</v>
      </c>
      <c r="Z23" s="509">
        <v>0</v>
      </c>
      <c r="AA23" s="509">
        <v>0</v>
      </c>
      <c r="AB23" s="509">
        <v>0</v>
      </c>
      <c r="AC23" s="509">
        <v>0</v>
      </c>
      <c r="AD23" s="509">
        <v>0</v>
      </c>
      <c r="AE23" s="509">
        <v>2467.3968477785384</v>
      </c>
      <c r="AF23" s="509">
        <v>0</v>
      </c>
      <c r="AG23" s="509">
        <v>1065.2033741577129</v>
      </c>
      <c r="AH23" s="509">
        <v>17.001996415121297</v>
      </c>
      <c r="AI23" s="509">
        <v>0</v>
      </c>
      <c r="AJ23" s="509">
        <v>0</v>
      </c>
      <c r="AK23" s="509">
        <v>10416.852811561766</v>
      </c>
      <c r="AL23" s="509">
        <v>10.790911667085254</v>
      </c>
      <c r="AM23" s="509">
        <v>0</v>
      </c>
      <c r="AN23" s="527">
        <v>0</v>
      </c>
      <c r="AO23" s="538">
        <v>322093.74401282944</v>
      </c>
      <c r="AP23" s="534">
        <v>5743.4712291554797</v>
      </c>
      <c r="AQ23" s="509">
        <v>36265.171791410183</v>
      </c>
      <c r="AR23" s="509">
        <v>0</v>
      </c>
      <c r="AS23" s="509">
        <v>2870.511125291433</v>
      </c>
      <c r="AT23" s="509">
        <v>15268.922830071171</v>
      </c>
      <c r="AU23" s="509">
        <v>1246.4367864955514</v>
      </c>
      <c r="AV23" s="527">
        <v>0</v>
      </c>
      <c r="AW23" s="546">
        <v>61394.51376242382</v>
      </c>
      <c r="AX23" s="538">
        <v>383488.25777525327</v>
      </c>
      <c r="AY23" s="542">
        <v>180395.95425147685</v>
      </c>
      <c r="AZ23" s="550">
        <v>484408.03108651005</v>
      </c>
      <c r="BA23" s="555">
        <v>664803.98533798696</v>
      </c>
      <c r="BB23" s="542">
        <v>-26616.967355661964</v>
      </c>
      <c r="BC23" s="550">
        <v>-235140.68254263347</v>
      </c>
      <c r="BD23" s="555">
        <v>-261757.64989829544</v>
      </c>
      <c r="BE23" s="538">
        <v>786534.59321494459</v>
      </c>
      <c r="BF23" s="247"/>
      <c r="BG23" s="447">
        <f>'37部門取引基本表'!BV23</f>
        <v>4.2399915131115365E-2</v>
      </c>
      <c r="BH23" s="448">
        <f>'37部門取引基本表'!BR23</f>
        <v>0.25688319775668256</v>
      </c>
      <c r="BI23" s="448">
        <f>'37部門取引基本表'!BM23</f>
        <v>0.15218517607226276</v>
      </c>
      <c r="BJ23" s="449">
        <f>'37部門取引基本表'!BP23</f>
        <v>4.0482739174799998E-3</v>
      </c>
      <c r="BL23" s="49">
        <v>119698.9055553419</v>
      </c>
      <c r="BM23" s="87">
        <f t="shared" si="2"/>
        <v>0.15218517607226276</v>
      </c>
      <c r="BN23" s="85">
        <v>3184.107478907802</v>
      </c>
      <c r="BO23" s="85">
        <f t="shared" si="3"/>
        <v>3184.107478907802</v>
      </c>
      <c r="BP23" s="88">
        <f t="shared" si="4"/>
        <v>4.0482739174799998E-3</v>
      </c>
      <c r="BQ23" s="85">
        <v>202047.5214513065</v>
      </c>
      <c r="BR23" s="88">
        <f t="shared" si="0"/>
        <v>0.25688319775668256</v>
      </c>
      <c r="BS23" s="85">
        <v>1813.9761404868964</v>
      </c>
      <c r="BT23" s="85">
        <f t="shared" si="5"/>
        <v>1813.9761404868964</v>
      </c>
      <c r="BU23" s="160">
        <v>33349</v>
      </c>
      <c r="BV23" s="161">
        <f t="shared" si="1"/>
        <v>4.2399915131115365E-2</v>
      </c>
    </row>
    <row r="24" spans="2:74" s="57" customFormat="1" ht="18" customHeight="1">
      <c r="B24" s="506" t="s">
        <v>121</v>
      </c>
      <c r="C24" s="510" t="s">
        <v>0</v>
      </c>
      <c r="D24" s="509">
        <v>125.56916089768882</v>
      </c>
      <c r="E24" s="509">
        <v>10.403171960666224</v>
      </c>
      <c r="F24" s="509">
        <v>716.5183070901187</v>
      </c>
      <c r="G24" s="509">
        <v>285.11379130170008</v>
      </c>
      <c r="H24" s="509">
        <v>488.59811956403746</v>
      </c>
      <c r="I24" s="509">
        <v>20.959961189091185</v>
      </c>
      <c r="J24" s="509">
        <v>34.209751136715788</v>
      </c>
      <c r="K24" s="509">
        <v>282.46403976414706</v>
      </c>
      <c r="L24" s="509">
        <v>70.816875642203485</v>
      </c>
      <c r="M24" s="509">
        <v>89.752112178543371</v>
      </c>
      <c r="N24" s="509">
        <v>355.208494519552</v>
      </c>
      <c r="O24" s="509">
        <v>287.89996173440892</v>
      </c>
      <c r="P24" s="509">
        <v>74.294970268982979</v>
      </c>
      <c r="Q24" s="509">
        <v>507.28289219597963</v>
      </c>
      <c r="R24" s="509">
        <v>116.1400734415826</v>
      </c>
      <c r="S24" s="509">
        <v>336.12651098177332</v>
      </c>
      <c r="T24" s="509">
        <v>250.56097351644422</v>
      </c>
      <c r="U24" s="509">
        <v>138.39785026789826</v>
      </c>
      <c r="V24" s="509">
        <v>1082.1115477234764</v>
      </c>
      <c r="W24" s="509">
        <v>3628.9041898184455</v>
      </c>
      <c r="X24" s="509">
        <v>1132.9773036672329</v>
      </c>
      <c r="Y24" s="509">
        <v>382.43083897293593</v>
      </c>
      <c r="Z24" s="509">
        <v>114.78369804330207</v>
      </c>
      <c r="AA24" s="509">
        <v>94.79884790277751</v>
      </c>
      <c r="AB24" s="509">
        <v>3555.2161269234193</v>
      </c>
      <c r="AC24" s="509">
        <v>3630.7868986640278</v>
      </c>
      <c r="AD24" s="509">
        <v>26.14053030869664</v>
      </c>
      <c r="AE24" s="509">
        <v>1074.5415841810527</v>
      </c>
      <c r="AF24" s="509">
        <v>1445.4432050609762</v>
      </c>
      <c r="AG24" s="509">
        <v>1679.002734460478</v>
      </c>
      <c r="AH24" s="509">
        <v>3049.4330131339225</v>
      </c>
      <c r="AI24" s="509">
        <v>3205.5671508403329</v>
      </c>
      <c r="AJ24" s="509">
        <v>1054.8514159188906</v>
      </c>
      <c r="AK24" s="509">
        <v>2321.8964933545194</v>
      </c>
      <c r="AL24" s="509">
        <v>2190.9434869578736</v>
      </c>
      <c r="AM24" s="509">
        <v>703.48383286149488</v>
      </c>
      <c r="AN24" s="527">
        <v>66.9339169198131</v>
      </c>
      <c r="AO24" s="538">
        <v>34630.563833365202</v>
      </c>
      <c r="AP24" s="534">
        <v>1248.6572123384444</v>
      </c>
      <c r="AQ24" s="509">
        <v>26075.681526620705</v>
      </c>
      <c r="AR24" s="509">
        <v>0</v>
      </c>
      <c r="AS24" s="509">
        <v>372.63214062271646</v>
      </c>
      <c r="AT24" s="509">
        <v>2376.4412722038865</v>
      </c>
      <c r="AU24" s="509">
        <v>598.75305091776033</v>
      </c>
      <c r="AV24" s="527">
        <v>0</v>
      </c>
      <c r="AW24" s="546">
        <v>30672.165202703516</v>
      </c>
      <c r="AX24" s="538">
        <v>65302.729036068711</v>
      </c>
      <c r="AY24" s="542">
        <v>9619.4544202256784</v>
      </c>
      <c r="AZ24" s="550">
        <v>38948.343965189822</v>
      </c>
      <c r="BA24" s="555">
        <v>48567.798385415503</v>
      </c>
      <c r="BB24" s="542">
        <v>-10980.38342365967</v>
      </c>
      <c r="BC24" s="550">
        <v>-33297.879950857474</v>
      </c>
      <c r="BD24" s="555">
        <v>-44278.263374517148</v>
      </c>
      <c r="BE24" s="538">
        <v>69592.264046967073</v>
      </c>
      <c r="BF24" s="247"/>
      <c r="BG24" s="447">
        <f>'37部門取引基本表'!BV24</f>
        <v>0.1093799735393397</v>
      </c>
      <c r="BH24" s="448">
        <f>'37部門取引基本表'!BR24</f>
        <v>0.43061049444867111</v>
      </c>
      <c r="BI24" s="448">
        <f>'37部門取引基本表'!BM24</f>
        <v>0.24339585324301258</v>
      </c>
      <c r="BJ24" s="449">
        <f>'37部門取引基本表'!BP24</f>
        <v>4.2743364970216718E-2</v>
      </c>
      <c r="BK24" s="56"/>
      <c r="BL24" s="49">
        <v>16938.468486824579</v>
      </c>
      <c r="BM24" s="87">
        <f t="shared" si="2"/>
        <v>0.24339585324301258</v>
      </c>
      <c r="BN24" s="85">
        <v>2974.6075412632049</v>
      </c>
      <c r="BO24" s="85">
        <f t="shared" si="3"/>
        <v>2974.6075412632049</v>
      </c>
      <c r="BP24" s="88">
        <f t="shared" si="4"/>
        <v>4.2743364970216718E-2</v>
      </c>
      <c r="BQ24" s="85">
        <v>29967.159231066969</v>
      </c>
      <c r="BR24" s="88">
        <f t="shared" si="0"/>
        <v>0.43061049444867111</v>
      </c>
      <c r="BS24" s="85">
        <v>1869.7330999321662</v>
      </c>
      <c r="BT24" s="85">
        <f t="shared" si="5"/>
        <v>1869.7330999321662</v>
      </c>
      <c r="BU24" s="160">
        <v>7612</v>
      </c>
      <c r="BV24" s="161">
        <f t="shared" si="1"/>
        <v>0.1093799735393397</v>
      </c>
    </row>
    <row r="25" spans="2:74" s="57" customFormat="1" ht="18" customHeight="1">
      <c r="B25" s="506" t="s">
        <v>122</v>
      </c>
      <c r="C25" s="507" t="s">
        <v>30</v>
      </c>
      <c r="D25" s="509">
        <v>177.30701677368268</v>
      </c>
      <c r="E25" s="509">
        <v>6.5784763868918761</v>
      </c>
      <c r="F25" s="509">
        <v>39.266418954424182</v>
      </c>
      <c r="G25" s="509">
        <v>85.609681482320383</v>
      </c>
      <c r="H25" s="509">
        <v>78.952393521848776</v>
      </c>
      <c r="I25" s="509">
        <v>15.941691709357031</v>
      </c>
      <c r="J25" s="509">
        <v>5.0929113722407608</v>
      </c>
      <c r="K25" s="509">
        <v>412.51916497541072</v>
      </c>
      <c r="L25" s="509">
        <v>95.344119668679269</v>
      </c>
      <c r="M25" s="509">
        <v>91.439959906158649</v>
      </c>
      <c r="N25" s="509">
        <v>44.909635433925537</v>
      </c>
      <c r="O25" s="509">
        <v>218.69172941221268</v>
      </c>
      <c r="P25" s="509">
        <v>53.524333419589894</v>
      </c>
      <c r="Q25" s="509">
        <v>236.54094935541346</v>
      </c>
      <c r="R25" s="509">
        <v>33.206362116347748</v>
      </c>
      <c r="S25" s="509">
        <v>289.87565104499936</v>
      </c>
      <c r="T25" s="509">
        <v>133.35151908136626</v>
      </c>
      <c r="U25" s="509">
        <v>69.257314838837331</v>
      </c>
      <c r="V25" s="509">
        <v>483.24244030427911</v>
      </c>
      <c r="W25" s="509">
        <v>99.125253477150338</v>
      </c>
      <c r="X25" s="509">
        <v>201.51142251183913</v>
      </c>
      <c r="Y25" s="509">
        <v>571.94339204053563</v>
      </c>
      <c r="Z25" s="509">
        <v>922.1794913357262</v>
      </c>
      <c r="AA25" s="509">
        <v>69.258001277731665</v>
      </c>
      <c r="AB25" s="509">
        <v>1627.0672799420911</v>
      </c>
      <c r="AC25" s="509">
        <v>554.93658351808108</v>
      </c>
      <c r="AD25" s="509">
        <v>3847.6438723764704</v>
      </c>
      <c r="AE25" s="509">
        <v>2876.6052696471479</v>
      </c>
      <c r="AF25" s="509">
        <v>347.62296750341039</v>
      </c>
      <c r="AG25" s="509">
        <v>1516.6073880126614</v>
      </c>
      <c r="AH25" s="509">
        <v>1411.502803496023</v>
      </c>
      <c r="AI25" s="509">
        <v>1503.7833110956342</v>
      </c>
      <c r="AJ25" s="509">
        <v>36.932758419764596</v>
      </c>
      <c r="AK25" s="509">
        <v>373.32456363902924</v>
      </c>
      <c r="AL25" s="509">
        <v>728.1502022114405</v>
      </c>
      <c r="AM25" s="509">
        <v>0</v>
      </c>
      <c r="AN25" s="527">
        <v>0</v>
      </c>
      <c r="AO25" s="538">
        <v>19258.846330262724</v>
      </c>
      <c r="AP25" s="534">
        <v>7969.5449998384001</v>
      </c>
      <c r="AQ25" s="509">
        <v>0</v>
      </c>
      <c r="AR25" s="509">
        <v>0</v>
      </c>
      <c r="AS25" s="509">
        <v>81788.064704981662</v>
      </c>
      <c r="AT25" s="509">
        <v>246105.27137902452</v>
      </c>
      <c r="AU25" s="509">
        <v>0</v>
      </c>
      <c r="AV25" s="527">
        <v>0</v>
      </c>
      <c r="AW25" s="546">
        <v>335862.88108384458</v>
      </c>
      <c r="AX25" s="538">
        <v>355121.7274141073</v>
      </c>
      <c r="AY25" s="542">
        <v>0</v>
      </c>
      <c r="AZ25" s="550">
        <v>0</v>
      </c>
      <c r="BA25" s="555">
        <v>0</v>
      </c>
      <c r="BB25" s="542">
        <v>0</v>
      </c>
      <c r="BC25" s="550">
        <v>0</v>
      </c>
      <c r="BD25" s="555">
        <v>0</v>
      </c>
      <c r="BE25" s="538">
        <v>355121.7274141073</v>
      </c>
      <c r="BF25" s="247"/>
      <c r="BG25" s="447">
        <f>'37部門取引基本表'!BV25</f>
        <v>6.5676071610237072E-2</v>
      </c>
      <c r="BH25" s="448">
        <f>'37部門取引基本表'!BR25</f>
        <v>0.51554984785755487</v>
      </c>
      <c r="BI25" s="448">
        <f>'37部門取引基本表'!BM25</f>
        <v>0.38825194570483285</v>
      </c>
      <c r="BJ25" s="449">
        <f>'37部門取引基本表'!BP25</f>
        <v>3.1193158862652615E-2</v>
      </c>
      <c r="BL25" s="49">
        <v>137876.70163058845</v>
      </c>
      <c r="BM25" s="87">
        <f t="shared" si="2"/>
        <v>0.38825194570483285</v>
      </c>
      <c r="BN25" s="85">
        <v>11077.368458807867</v>
      </c>
      <c r="BO25" s="85">
        <f t="shared" si="3"/>
        <v>11077.368458807867</v>
      </c>
      <c r="BP25" s="88">
        <f t="shared" si="4"/>
        <v>3.1193158862652615E-2</v>
      </c>
      <c r="BQ25" s="85">
        <v>183082.95253925509</v>
      </c>
      <c r="BR25" s="88">
        <f t="shared" si="0"/>
        <v>0.51554984785755487</v>
      </c>
      <c r="BS25" s="85">
        <v>14218.669010830185</v>
      </c>
      <c r="BT25" s="85">
        <f t="shared" si="5"/>
        <v>14218.669010830185</v>
      </c>
      <c r="BU25" s="160">
        <v>23323</v>
      </c>
      <c r="BV25" s="161">
        <f t="shared" si="1"/>
        <v>6.5676071610237072E-2</v>
      </c>
    </row>
    <row r="26" spans="2:74" s="57" customFormat="1" ht="18" customHeight="1">
      <c r="B26" s="506" t="s">
        <v>123</v>
      </c>
      <c r="C26" s="507" t="s">
        <v>31</v>
      </c>
      <c r="D26" s="509">
        <v>513.05510115764991</v>
      </c>
      <c r="E26" s="509">
        <v>43.142566072174645</v>
      </c>
      <c r="F26" s="509">
        <v>1223.4732707550918</v>
      </c>
      <c r="G26" s="509">
        <v>1166.6052110410719</v>
      </c>
      <c r="H26" s="509">
        <v>731.36653761400885</v>
      </c>
      <c r="I26" s="509">
        <v>284.91864828276675</v>
      </c>
      <c r="J26" s="509">
        <v>35.634685933854591</v>
      </c>
      <c r="K26" s="509">
        <v>4290.8642639069103</v>
      </c>
      <c r="L26" s="509">
        <v>849.68883452026955</v>
      </c>
      <c r="M26" s="509">
        <v>1396.2092403782656</v>
      </c>
      <c r="N26" s="509">
        <v>501.25477293434818</v>
      </c>
      <c r="O26" s="509">
        <v>1850.6883055256669</v>
      </c>
      <c r="P26" s="509">
        <v>459.94977561684902</v>
      </c>
      <c r="Q26" s="509">
        <v>1640.5012852710665</v>
      </c>
      <c r="R26" s="509">
        <v>213.6221166841282</v>
      </c>
      <c r="S26" s="509">
        <v>1913.478810844173</v>
      </c>
      <c r="T26" s="509">
        <v>687.08184738843045</v>
      </c>
      <c r="U26" s="509">
        <v>344.50802899496352</v>
      </c>
      <c r="V26" s="509">
        <v>11539.59254929511</v>
      </c>
      <c r="W26" s="509">
        <v>1144.9104134555896</v>
      </c>
      <c r="X26" s="509">
        <v>1129.7794085837772</v>
      </c>
      <c r="Y26" s="509">
        <v>4506.0042690246964</v>
      </c>
      <c r="Z26" s="509">
        <v>1331.6026089305701</v>
      </c>
      <c r="AA26" s="509">
        <v>1797.4174946987782</v>
      </c>
      <c r="AB26" s="509">
        <v>14527.568990246382</v>
      </c>
      <c r="AC26" s="509">
        <v>1146.3655954307751</v>
      </c>
      <c r="AD26" s="509">
        <v>1503.0912821138138</v>
      </c>
      <c r="AE26" s="509">
        <v>4245.4252023270074</v>
      </c>
      <c r="AF26" s="509">
        <v>783.22463441746004</v>
      </c>
      <c r="AG26" s="509">
        <v>2269.7993640920631</v>
      </c>
      <c r="AH26" s="509">
        <v>5493.5103541232729</v>
      </c>
      <c r="AI26" s="509">
        <v>8677.1111537846518</v>
      </c>
      <c r="AJ26" s="509">
        <v>102.86097191469526</v>
      </c>
      <c r="AK26" s="509">
        <v>1652.8534248227397</v>
      </c>
      <c r="AL26" s="509">
        <v>12439.025311194964</v>
      </c>
      <c r="AM26" s="509">
        <v>0</v>
      </c>
      <c r="AN26" s="527">
        <v>182.89692798338936</v>
      </c>
      <c r="AO26" s="538">
        <v>92619.083259361418</v>
      </c>
      <c r="AP26" s="534">
        <v>511.81409575929405</v>
      </c>
      <c r="AQ26" s="509">
        <v>42003.045762451038</v>
      </c>
      <c r="AR26" s="509">
        <v>0</v>
      </c>
      <c r="AS26" s="509">
        <v>0</v>
      </c>
      <c r="AT26" s="509">
        <v>0</v>
      </c>
      <c r="AU26" s="509">
        <v>0</v>
      </c>
      <c r="AV26" s="527">
        <v>0</v>
      </c>
      <c r="AW26" s="546">
        <v>42514.85985821033</v>
      </c>
      <c r="AX26" s="538">
        <v>135133.94311757173</v>
      </c>
      <c r="AY26" s="542">
        <v>0</v>
      </c>
      <c r="AZ26" s="550">
        <v>0</v>
      </c>
      <c r="BA26" s="555">
        <v>0</v>
      </c>
      <c r="BB26" s="542">
        <v>-8.1687705313624761</v>
      </c>
      <c r="BC26" s="550">
        <v>-86497.081438327106</v>
      </c>
      <c r="BD26" s="555">
        <v>-86505.250208858459</v>
      </c>
      <c r="BE26" s="538">
        <v>48628.692908713281</v>
      </c>
      <c r="BF26" s="247"/>
      <c r="BG26" s="447">
        <f>'37部門取引基本表'!BV26</f>
        <v>1.1577526894602626E-2</v>
      </c>
      <c r="BH26" s="448">
        <f>'37部門取引基本表'!BR26</f>
        <v>0.40226317026040842</v>
      </c>
      <c r="BI26" s="448">
        <f>'37部門取引基本表'!BM26</f>
        <v>8.4468514602722519E-2</v>
      </c>
      <c r="BJ26" s="449">
        <f>'37部門取引基本表'!BP26</f>
        <v>2.802255498496814E-2</v>
      </c>
      <c r="BL26" s="49">
        <v>4107.5934570709569</v>
      </c>
      <c r="BM26" s="87">
        <f t="shared" si="2"/>
        <v>8.4468514602722519E-2</v>
      </c>
      <c r="BN26" s="85">
        <v>1362.7002208815481</v>
      </c>
      <c r="BO26" s="85">
        <f t="shared" si="3"/>
        <v>1362.7002208815481</v>
      </c>
      <c r="BP26" s="88">
        <f t="shared" si="4"/>
        <v>2.802255498496814E-2</v>
      </c>
      <c r="BQ26" s="85">
        <v>19561.532175078846</v>
      </c>
      <c r="BR26" s="88">
        <f t="shared" si="0"/>
        <v>0.40226317026040842</v>
      </c>
      <c r="BS26" s="85">
        <v>1940.4307398982407</v>
      </c>
      <c r="BT26" s="85">
        <f t="shared" si="5"/>
        <v>1940.4307398982407</v>
      </c>
      <c r="BU26" s="160">
        <v>563</v>
      </c>
      <c r="BV26" s="161">
        <f t="shared" si="1"/>
        <v>1.1577526894602626E-2</v>
      </c>
    </row>
    <row r="27" spans="2:74" s="57" customFormat="1" ht="18" customHeight="1">
      <c r="B27" s="506" t="s">
        <v>124</v>
      </c>
      <c r="C27" s="507" t="s">
        <v>125</v>
      </c>
      <c r="D27" s="509">
        <v>16.743960180228381</v>
      </c>
      <c r="E27" s="509">
        <v>3.5187199278723997</v>
      </c>
      <c r="F27" s="509">
        <v>163.23587654643748</v>
      </c>
      <c r="G27" s="509">
        <v>55.947824140975328</v>
      </c>
      <c r="H27" s="509">
        <v>34.158253769570223</v>
      </c>
      <c r="I27" s="509">
        <v>21.413366138709915</v>
      </c>
      <c r="J27" s="509">
        <v>5.1564012500511245</v>
      </c>
      <c r="K27" s="509">
        <v>129.20584716585853</v>
      </c>
      <c r="L27" s="509">
        <v>18.454977712750708</v>
      </c>
      <c r="M27" s="509">
        <v>13.768207088902477</v>
      </c>
      <c r="N27" s="509">
        <v>9.8538983182599189</v>
      </c>
      <c r="O27" s="509">
        <v>49.679216691138905</v>
      </c>
      <c r="P27" s="509">
        <v>23.500111563576162</v>
      </c>
      <c r="Q27" s="509">
        <v>95.724568357885431</v>
      </c>
      <c r="R27" s="509">
        <v>11.835931051371475</v>
      </c>
      <c r="S27" s="509">
        <v>110.17517848583613</v>
      </c>
      <c r="T27" s="509">
        <v>43.252813881864675</v>
      </c>
      <c r="U27" s="509">
        <v>18.760831469514045</v>
      </c>
      <c r="V27" s="509">
        <v>266.0611787224442</v>
      </c>
      <c r="W27" s="509">
        <v>62.367865821589817</v>
      </c>
      <c r="X27" s="509">
        <v>245.36841104061108</v>
      </c>
      <c r="Y27" s="509">
        <v>17.687838286309304</v>
      </c>
      <c r="Z27" s="509">
        <v>2829.3762649067962</v>
      </c>
      <c r="AA27" s="509">
        <v>220.30938867984329</v>
      </c>
      <c r="AB27" s="509">
        <v>1440.233132653736</v>
      </c>
      <c r="AC27" s="509">
        <v>285.22817595789502</v>
      </c>
      <c r="AD27" s="509">
        <v>147.64790320484599</v>
      </c>
      <c r="AE27" s="509">
        <v>1483.6478890465639</v>
      </c>
      <c r="AF27" s="509">
        <v>306.02545718187929</v>
      </c>
      <c r="AG27" s="509">
        <v>751.42253525854187</v>
      </c>
      <c r="AH27" s="509">
        <v>2079.0944894169475</v>
      </c>
      <c r="AI27" s="509">
        <v>3024.7929525521058</v>
      </c>
      <c r="AJ27" s="509">
        <v>50.215592588276422</v>
      </c>
      <c r="AK27" s="509">
        <v>237.91510230756305</v>
      </c>
      <c r="AL27" s="509">
        <v>3040.3559158900903</v>
      </c>
      <c r="AM27" s="509">
        <v>0</v>
      </c>
      <c r="AN27" s="527">
        <v>55.722485835744408</v>
      </c>
      <c r="AO27" s="538">
        <v>17367.858563092585</v>
      </c>
      <c r="AP27" s="534">
        <v>446.00867585195476</v>
      </c>
      <c r="AQ27" s="509">
        <v>22751.095621429275</v>
      </c>
      <c r="AR27" s="509">
        <v>-2995.7837163809163</v>
      </c>
      <c r="AS27" s="509">
        <v>0</v>
      </c>
      <c r="AT27" s="509">
        <v>0</v>
      </c>
      <c r="AU27" s="509">
        <v>0</v>
      </c>
      <c r="AV27" s="527">
        <v>0</v>
      </c>
      <c r="AW27" s="546">
        <v>20201.320580900312</v>
      </c>
      <c r="AX27" s="538">
        <v>37569.179143992893</v>
      </c>
      <c r="AY27" s="542">
        <v>0</v>
      </c>
      <c r="AZ27" s="550">
        <v>0</v>
      </c>
      <c r="BA27" s="555">
        <v>0</v>
      </c>
      <c r="BB27" s="542">
        <v>0</v>
      </c>
      <c r="BC27" s="550">
        <v>0</v>
      </c>
      <c r="BD27" s="555">
        <v>0</v>
      </c>
      <c r="BE27" s="538">
        <v>37569.179143992893</v>
      </c>
      <c r="BF27" s="247"/>
      <c r="BG27" s="447">
        <f>'37部門取引基本表'!BV27</f>
        <v>1.1977903437157012E-2</v>
      </c>
      <c r="BH27" s="448">
        <f>'37部門取引基本表'!BR27</f>
        <v>0.57971186869062319</v>
      </c>
      <c r="BI27" s="448">
        <f>'37部門取引基本表'!BM27</f>
        <v>0.12041153119935774</v>
      </c>
      <c r="BJ27" s="449">
        <f>'37部門取引基本表'!BP27</f>
        <v>0.17589687932085463</v>
      </c>
      <c r="BL27" s="49">
        <v>4523.7623866311606</v>
      </c>
      <c r="BM27" s="87">
        <f t="shared" si="2"/>
        <v>0.12041153119935774</v>
      </c>
      <c r="BN27" s="85">
        <v>6608.3013700744859</v>
      </c>
      <c r="BO27" s="85">
        <f t="shared" si="3"/>
        <v>6608.3013700744859</v>
      </c>
      <c r="BP27" s="88">
        <f t="shared" si="4"/>
        <v>0.17589687932085463</v>
      </c>
      <c r="BQ27" s="85">
        <v>21779.299046736905</v>
      </c>
      <c r="BR27" s="88">
        <f t="shared" si="0"/>
        <v>0.57971186869062319</v>
      </c>
      <c r="BS27" s="85">
        <v>1406.1701207981168</v>
      </c>
      <c r="BT27" s="85">
        <f t="shared" si="5"/>
        <v>1406.1701207981168</v>
      </c>
      <c r="BU27" s="160">
        <v>450</v>
      </c>
      <c r="BV27" s="161">
        <f t="shared" si="1"/>
        <v>1.1977903437157012E-2</v>
      </c>
    </row>
    <row r="28" spans="2:74" s="57" customFormat="1" ht="18" customHeight="1">
      <c r="B28" s="506" t="s">
        <v>126</v>
      </c>
      <c r="C28" s="507" t="s">
        <v>127</v>
      </c>
      <c r="D28" s="509">
        <v>8.6891147029583067</v>
      </c>
      <c r="E28" s="509">
        <v>3.6717077508233738</v>
      </c>
      <c r="F28" s="509">
        <v>70.871393239346943</v>
      </c>
      <c r="G28" s="509">
        <v>3.5564428469366782</v>
      </c>
      <c r="H28" s="509">
        <v>13.489534229499627</v>
      </c>
      <c r="I28" s="509">
        <v>26.836975235356213</v>
      </c>
      <c r="J28" s="509">
        <v>0.36784678641629881</v>
      </c>
      <c r="K28" s="509">
        <v>7.5635146567400655</v>
      </c>
      <c r="L28" s="509">
        <v>50.969618201684376</v>
      </c>
      <c r="M28" s="509">
        <v>0.36739559066199801</v>
      </c>
      <c r="N28" s="509">
        <v>8.140273433360564</v>
      </c>
      <c r="O28" s="509">
        <v>5.2790676845264892</v>
      </c>
      <c r="P28" s="509">
        <v>16.376848285098401</v>
      </c>
      <c r="Q28" s="509">
        <v>3.6302730514966526</v>
      </c>
      <c r="R28" s="509">
        <v>3.1233706941119168</v>
      </c>
      <c r="S28" s="509">
        <v>53.875259717940693</v>
      </c>
      <c r="T28" s="509">
        <v>19.051608129316904</v>
      </c>
      <c r="U28" s="509">
        <v>11.540133396559778</v>
      </c>
      <c r="V28" s="509">
        <v>178.91170188090447</v>
      </c>
      <c r="W28" s="509">
        <v>18.159596194614469</v>
      </c>
      <c r="X28" s="509">
        <v>589.54636578037537</v>
      </c>
      <c r="Y28" s="509">
        <v>549.31174802202815</v>
      </c>
      <c r="Z28" s="509">
        <v>62.279232758287989</v>
      </c>
      <c r="AA28" s="509">
        <v>0</v>
      </c>
      <c r="AB28" s="509">
        <v>744.01395725909947</v>
      </c>
      <c r="AC28" s="509">
        <v>723.97622309312749</v>
      </c>
      <c r="AD28" s="509">
        <v>4.5748759318721515</v>
      </c>
      <c r="AE28" s="509">
        <v>1906.389738180789</v>
      </c>
      <c r="AF28" s="509">
        <v>536.78954998212623</v>
      </c>
      <c r="AG28" s="509">
        <v>5063.7464202299852</v>
      </c>
      <c r="AH28" s="509">
        <v>1275.7845339161304</v>
      </c>
      <c r="AI28" s="509">
        <v>2254.8995632682836</v>
      </c>
      <c r="AJ28" s="509">
        <v>0.80992891271413592</v>
      </c>
      <c r="AK28" s="509">
        <v>101.91334019707116</v>
      </c>
      <c r="AL28" s="509">
        <v>6094.3747474286383</v>
      </c>
      <c r="AM28" s="509">
        <v>0</v>
      </c>
      <c r="AN28" s="527">
        <v>578.6437117717843</v>
      </c>
      <c r="AO28" s="538">
        <v>20991.52561244067</v>
      </c>
      <c r="AP28" s="534">
        <v>598.72131873803778</v>
      </c>
      <c r="AQ28" s="509">
        <v>1314.6414262039939</v>
      </c>
      <c r="AR28" s="509">
        <v>1463.1163229486119</v>
      </c>
      <c r="AS28" s="509">
        <v>0</v>
      </c>
      <c r="AT28" s="509">
        <v>0</v>
      </c>
      <c r="AU28" s="509">
        <v>0</v>
      </c>
      <c r="AV28" s="527">
        <v>0</v>
      </c>
      <c r="AW28" s="546">
        <v>3376.4790678906434</v>
      </c>
      <c r="AX28" s="538">
        <v>24368.004680331313</v>
      </c>
      <c r="AY28" s="542">
        <v>0</v>
      </c>
      <c r="AZ28" s="550">
        <v>0</v>
      </c>
      <c r="BA28" s="555">
        <v>0</v>
      </c>
      <c r="BB28" s="542">
        <v>0</v>
      </c>
      <c r="BC28" s="550">
        <v>-3.637978807091713E-12</v>
      </c>
      <c r="BD28" s="555">
        <v>-3.637978807091713E-12</v>
      </c>
      <c r="BE28" s="538">
        <v>24368.004680331309</v>
      </c>
      <c r="BF28" s="247"/>
      <c r="BG28" s="447">
        <f>'37部門取引基本表'!BV28</f>
        <v>6.8983900079304522E-2</v>
      </c>
      <c r="BH28" s="448">
        <f>'37部門取引基本表'!BR28</f>
        <v>0.66174324020190989</v>
      </c>
      <c r="BI28" s="448">
        <f>'37部門取引基本表'!BM28</f>
        <v>0.48026235411375112</v>
      </c>
      <c r="BJ28" s="449">
        <f>'37部門取引基本表'!BP28</f>
        <v>6.3672314567726582E-2</v>
      </c>
      <c r="BL28" s="49">
        <v>11703.03529283082</v>
      </c>
      <c r="BM28" s="87">
        <f t="shared" si="2"/>
        <v>0.48026235411375112</v>
      </c>
      <c r="BN28" s="85">
        <v>1551.5672593938889</v>
      </c>
      <c r="BO28" s="85">
        <f t="shared" si="3"/>
        <v>1551.5672593938889</v>
      </c>
      <c r="BP28" s="88">
        <f t="shared" si="4"/>
        <v>6.3672314567726582E-2</v>
      </c>
      <c r="BQ28" s="85">
        <v>16125.362374417746</v>
      </c>
      <c r="BR28" s="88">
        <f t="shared" si="0"/>
        <v>0.66174324020190989</v>
      </c>
      <c r="BS28" s="85">
        <v>465.37616243181685</v>
      </c>
      <c r="BT28" s="85">
        <f t="shared" si="5"/>
        <v>465.37616243181685</v>
      </c>
      <c r="BU28" s="160">
        <v>1681</v>
      </c>
      <c r="BV28" s="161">
        <f t="shared" si="1"/>
        <v>6.8983900079304522E-2</v>
      </c>
    </row>
    <row r="29" spans="2:74" s="57" customFormat="1" ht="18" customHeight="1">
      <c r="B29" s="506" t="s">
        <v>128</v>
      </c>
      <c r="C29" s="507" t="s">
        <v>14</v>
      </c>
      <c r="D29" s="509">
        <v>4612.1611922857628</v>
      </c>
      <c r="E29" s="509">
        <v>48.650127698409698</v>
      </c>
      <c r="F29" s="509">
        <v>6511.543851362102</v>
      </c>
      <c r="G29" s="509">
        <v>2285.1348397182073</v>
      </c>
      <c r="H29" s="509">
        <v>2958.6841791582528</v>
      </c>
      <c r="I29" s="509">
        <v>302.47257953616503</v>
      </c>
      <c r="J29" s="509">
        <v>77.722384301825159</v>
      </c>
      <c r="K29" s="509">
        <v>7503.8488542964051</v>
      </c>
      <c r="L29" s="509">
        <v>553.90732074722177</v>
      </c>
      <c r="M29" s="509">
        <v>1848.9998221618455</v>
      </c>
      <c r="N29" s="509">
        <v>804.17508616961891</v>
      </c>
      <c r="O29" s="509">
        <v>3012.1043655246053</v>
      </c>
      <c r="P29" s="509">
        <v>1399.288512619851</v>
      </c>
      <c r="Q29" s="509">
        <v>5877.9852713812115</v>
      </c>
      <c r="R29" s="509">
        <v>945.39499272829653</v>
      </c>
      <c r="S29" s="509">
        <v>2845.6695499017001</v>
      </c>
      <c r="T29" s="509">
        <v>3791.2703389218141</v>
      </c>
      <c r="U29" s="509">
        <v>1157.1481430200517</v>
      </c>
      <c r="V29" s="509">
        <v>41598.882896511313</v>
      </c>
      <c r="W29" s="509">
        <v>4994.4262593446801</v>
      </c>
      <c r="X29" s="509">
        <v>18271.304134180842</v>
      </c>
      <c r="Y29" s="509">
        <v>753.21626888780497</v>
      </c>
      <c r="Z29" s="509">
        <v>561.63021110725174</v>
      </c>
      <c r="AA29" s="509">
        <v>358.51200661414038</v>
      </c>
      <c r="AB29" s="509">
        <v>5724.6391668462065</v>
      </c>
      <c r="AC29" s="509">
        <v>1212.8489276209609</v>
      </c>
      <c r="AD29" s="509">
        <v>509.43433282304272</v>
      </c>
      <c r="AE29" s="509">
        <v>10553.809563774103</v>
      </c>
      <c r="AF29" s="509">
        <v>790.75605900285586</v>
      </c>
      <c r="AG29" s="509">
        <v>1871.0853657916123</v>
      </c>
      <c r="AH29" s="509">
        <v>3293.1491980914834</v>
      </c>
      <c r="AI29" s="509">
        <v>29105.68280093178</v>
      </c>
      <c r="AJ29" s="509">
        <v>851.23528726255677</v>
      </c>
      <c r="AK29" s="509">
        <v>6212.8505738067524</v>
      </c>
      <c r="AL29" s="509">
        <v>26572.014870284165</v>
      </c>
      <c r="AM29" s="509">
        <v>1323.8994640566875</v>
      </c>
      <c r="AN29" s="527">
        <v>405.45220174176791</v>
      </c>
      <c r="AO29" s="538">
        <v>201500.99100021337</v>
      </c>
      <c r="AP29" s="534">
        <v>12458.632848299552</v>
      </c>
      <c r="AQ29" s="509">
        <v>296011.30942501401</v>
      </c>
      <c r="AR29" s="509">
        <v>60.609546668239673</v>
      </c>
      <c r="AS29" s="509">
        <v>1661.1839495127654</v>
      </c>
      <c r="AT29" s="509">
        <v>15344.114812673273</v>
      </c>
      <c r="AU29" s="509">
        <v>467.81392903936012</v>
      </c>
      <c r="AV29" s="527">
        <v>0</v>
      </c>
      <c r="AW29" s="546">
        <v>326003.6645112072</v>
      </c>
      <c r="AX29" s="538">
        <v>527504.65551142057</v>
      </c>
      <c r="AY29" s="542">
        <v>10336.409579498128</v>
      </c>
      <c r="AZ29" s="550">
        <v>186162.93451993336</v>
      </c>
      <c r="BA29" s="555">
        <v>196499.3440994315</v>
      </c>
      <c r="BB29" s="542">
        <v>-211.01977584842197</v>
      </c>
      <c r="BC29" s="550">
        <v>-172376.73148850937</v>
      </c>
      <c r="BD29" s="555">
        <v>-172587.75126435779</v>
      </c>
      <c r="BE29" s="538">
        <v>551416.24834649428</v>
      </c>
      <c r="BF29" s="247"/>
      <c r="BG29" s="447">
        <f>'37部門取引基本表'!BV29</f>
        <v>0.12938320227946831</v>
      </c>
      <c r="BH29" s="448">
        <f>'37部門取引基本表'!BR29</f>
        <v>0.66524967164830251</v>
      </c>
      <c r="BI29" s="448">
        <f>'37部門取引基本表'!BM29</f>
        <v>0.40625781222556073</v>
      </c>
      <c r="BJ29" s="449">
        <f>'37部門取引基本表'!BP29</f>
        <v>0.1189184890403991</v>
      </c>
      <c r="BL29" s="49">
        <v>224017.15867887324</v>
      </c>
      <c r="BM29" s="87">
        <f t="shared" si="2"/>
        <v>0.40625781222556073</v>
      </c>
      <c r="BN29" s="85">
        <v>65573.587085690568</v>
      </c>
      <c r="BO29" s="85">
        <f t="shared" si="3"/>
        <v>65573.587085690568</v>
      </c>
      <c r="BP29" s="88">
        <f t="shared" si="4"/>
        <v>0.1189184890403991</v>
      </c>
      <c r="BQ29" s="85">
        <v>366829.47815404413</v>
      </c>
      <c r="BR29" s="88">
        <f t="shared" si="0"/>
        <v>0.66524967164830251</v>
      </c>
      <c r="BS29" s="85">
        <v>23069.432575503164</v>
      </c>
      <c r="BT29" s="85">
        <f t="shared" si="5"/>
        <v>23069.432575503164</v>
      </c>
      <c r="BU29" s="160">
        <v>71344</v>
      </c>
      <c r="BV29" s="161">
        <f t="shared" si="1"/>
        <v>0.12938320227946831</v>
      </c>
    </row>
    <row r="30" spans="2:74" s="57" customFormat="1" ht="18" customHeight="1">
      <c r="B30" s="506" t="s">
        <v>129</v>
      </c>
      <c r="C30" s="507" t="s">
        <v>15</v>
      </c>
      <c r="D30" s="509">
        <v>338.7961751019817</v>
      </c>
      <c r="E30" s="509">
        <v>95.00543805255478</v>
      </c>
      <c r="F30" s="509">
        <v>373.02446013713728</v>
      </c>
      <c r="G30" s="509">
        <v>599.20063133322105</v>
      </c>
      <c r="H30" s="509">
        <v>424.51951766095078</v>
      </c>
      <c r="I30" s="509">
        <v>49.125254138906129</v>
      </c>
      <c r="J30" s="509">
        <v>13.796227015030251</v>
      </c>
      <c r="K30" s="509">
        <v>506.75021757345348</v>
      </c>
      <c r="L30" s="509">
        <v>162.51622846017415</v>
      </c>
      <c r="M30" s="509">
        <v>192.58348835710382</v>
      </c>
      <c r="N30" s="509">
        <v>122.48546635323471</v>
      </c>
      <c r="O30" s="509">
        <v>726.41572812854736</v>
      </c>
      <c r="P30" s="509">
        <v>187.60145718458247</v>
      </c>
      <c r="Q30" s="509">
        <v>1052.9702519367395</v>
      </c>
      <c r="R30" s="509">
        <v>291.54199610565712</v>
      </c>
      <c r="S30" s="509">
        <v>466.38239098320037</v>
      </c>
      <c r="T30" s="509">
        <v>502.44282884215579</v>
      </c>
      <c r="U30" s="509">
        <v>220.8901311680458</v>
      </c>
      <c r="V30" s="509">
        <v>2932.4587717108861</v>
      </c>
      <c r="W30" s="509">
        <v>1132.3572718997721</v>
      </c>
      <c r="X30" s="509">
        <v>3945.4949776792146</v>
      </c>
      <c r="Y30" s="509">
        <v>852.53183293018765</v>
      </c>
      <c r="Z30" s="509">
        <v>745.11656053413617</v>
      </c>
      <c r="AA30" s="509">
        <v>658.26439675961706</v>
      </c>
      <c r="AB30" s="509">
        <v>8853.7916500901629</v>
      </c>
      <c r="AC30" s="509">
        <v>10017.591047521215</v>
      </c>
      <c r="AD30" s="509">
        <v>32042.533718724844</v>
      </c>
      <c r="AE30" s="509">
        <v>7211.3970702367378</v>
      </c>
      <c r="AF30" s="509">
        <v>676.88443690420388</v>
      </c>
      <c r="AG30" s="509">
        <v>4012.6985726391522</v>
      </c>
      <c r="AH30" s="509">
        <v>2327.8348634723161</v>
      </c>
      <c r="AI30" s="509">
        <v>6536.1242236475755</v>
      </c>
      <c r="AJ30" s="509">
        <v>574.72555646195076</v>
      </c>
      <c r="AK30" s="509">
        <v>2652.0497495369032</v>
      </c>
      <c r="AL30" s="509">
        <v>2454.8133579293517</v>
      </c>
      <c r="AM30" s="509">
        <v>0</v>
      </c>
      <c r="AN30" s="527">
        <v>115.12633710207855</v>
      </c>
      <c r="AO30" s="538">
        <v>94067.842284312981</v>
      </c>
      <c r="AP30" s="534">
        <v>7063.3755085143257</v>
      </c>
      <c r="AQ30" s="509">
        <v>109261.86499090654</v>
      </c>
      <c r="AR30" s="509">
        <v>0</v>
      </c>
      <c r="AS30" s="509">
        <v>0</v>
      </c>
      <c r="AT30" s="509">
        <v>0</v>
      </c>
      <c r="AU30" s="509">
        <v>0</v>
      </c>
      <c r="AV30" s="527">
        <v>0</v>
      </c>
      <c r="AW30" s="546">
        <v>116325.24049942086</v>
      </c>
      <c r="AX30" s="538">
        <v>210393.08278373384</v>
      </c>
      <c r="AY30" s="542">
        <v>1406.5776734104045</v>
      </c>
      <c r="AZ30" s="550">
        <v>40481.055222046496</v>
      </c>
      <c r="BA30" s="555">
        <v>41887.632895456903</v>
      </c>
      <c r="BB30" s="542">
        <v>-494.06161343769128</v>
      </c>
      <c r="BC30" s="550">
        <v>-20311.646719895638</v>
      </c>
      <c r="BD30" s="555">
        <v>-20805.708333333328</v>
      </c>
      <c r="BE30" s="538">
        <v>231475.00734585745</v>
      </c>
      <c r="BF30" s="247"/>
      <c r="BG30" s="447">
        <f>'37部門取引基本表'!BV30</f>
        <v>3.3930228969665729E-2</v>
      </c>
      <c r="BH30" s="448">
        <f>'37部門取引基本表'!BR30</f>
        <v>0.68313548593441531</v>
      </c>
      <c r="BI30" s="448">
        <f>'37部門取引基本表'!BM30</f>
        <v>0.31827298808801457</v>
      </c>
      <c r="BJ30" s="449">
        <f>'37部門取引基本表'!BP30</f>
        <v>0.25419467978470833</v>
      </c>
      <c r="BL30" s="49">
        <v>73672.242255661171</v>
      </c>
      <c r="BM30" s="87">
        <f t="shared" si="2"/>
        <v>0.31827298808801457</v>
      </c>
      <c r="BN30" s="85">
        <v>58839.715370443249</v>
      </c>
      <c r="BO30" s="85">
        <f t="shared" si="3"/>
        <v>58839.715370443249</v>
      </c>
      <c r="BP30" s="88">
        <f t="shared" si="4"/>
        <v>0.25419467978470833</v>
      </c>
      <c r="BQ30" s="85">
        <v>158128.79162488467</v>
      </c>
      <c r="BR30" s="88">
        <f t="shared" si="0"/>
        <v>0.68313548593441531</v>
      </c>
      <c r="BS30" s="85">
        <v>4770.4140561234799</v>
      </c>
      <c r="BT30" s="85">
        <f t="shared" si="5"/>
        <v>4770.4140561234799</v>
      </c>
      <c r="BU30" s="160">
        <v>7854</v>
      </c>
      <c r="BV30" s="161">
        <f t="shared" si="1"/>
        <v>3.3930228969665729E-2</v>
      </c>
    </row>
    <row r="31" spans="2:74" s="57" customFormat="1" ht="18" customHeight="1">
      <c r="B31" s="506" t="s">
        <v>130</v>
      </c>
      <c r="C31" s="507" t="s">
        <v>32</v>
      </c>
      <c r="D31" s="509">
        <v>28.323315495359928</v>
      </c>
      <c r="E31" s="509">
        <v>11.627074544274016</v>
      </c>
      <c r="F31" s="509">
        <v>200.48039334931198</v>
      </c>
      <c r="G31" s="509">
        <v>112.40058061570696</v>
      </c>
      <c r="H31" s="509">
        <v>125.13719148057582</v>
      </c>
      <c r="I31" s="509">
        <v>24.641188198577289</v>
      </c>
      <c r="J31" s="509">
        <v>2.3975503519288832</v>
      </c>
      <c r="K31" s="509">
        <v>429.75308820137917</v>
      </c>
      <c r="L31" s="509">
        <v>53.188445956104431</v>
      </c>
      <c r="M31" s="509">
        <v>55.230149853171383</v>
      </c>
      <c r="N31" s="509">
        <v>18.626021428487096</v>
      </c>
      <c r="O31" s="509">
        <v>221.53018836467834</v>
      </c>
      <c r="P31" s="509">
        <v>70.700052352741878</v>
      </c>
      <c r="Q31" s="509">
        <v>448.43425536119179</v>
      </c>
      <c r="R31" s="509">
        <v>35.261211257210853</v>
      </c>
      <c r="S31" s="509">
        <v>123.73199960645194</v>
      </c>
      <c r="T31" s="509">
        <v>194.75615014017353</v>
      </c>
      <c r="U31" s="509">
        <v>60.905917556201473</v>
      </c>
      <c r="V31" s="509">
        <v>440.35087685902795</v>
      </c>
      <c r="W31" s="509">
        <v>180.78760690434274</v>
      </c>
      <c r="X31" s="509">
        <v>1572.7596468233369</v>
      </c>
      <c r="Y31" s="509">
        <v>225.21781668903154</v>
      </c>
      <c r="Z31" s="509">
        <v>43.567535023735097</v>
      </c>
      <c r="AA31" s="509">
        <v>44.65730851618445</v>
      </c>
      <c r="AB31" s="509">
        <v>13979.845901821009</v>
      </c>
      <c r="AC31" s="509">
        <v>3428.6104562938731</v>
      </c>
      <c r="AD31" s="509">
        <v>11911.559481250681</v>
      </c>
      <c r="AE31" s="509">
        <v>5664.1266742414991</v>
      </c>
      <c r="AF31" s="509">
        <v>2038.3021735266557</v>
      </c>
      <c r="AG31" s="509">
        <v>310.04535272180021</v>
      </c>
      <c r="AH31" s="509">
        <v>1099.4786694324512</v>
      </c>
      <c r="AI31" s="509">
        <v>8943.5689651722732</v>
      </c>
      <c r="AJ31" s="509">
        <v>409.1760867031814</v>
      </c>
      <c r="AK31" s="509">
        <v>2438.0847562291292</v>
      </c>
      <c r="AL31" s="509">
        <v>4676.3006126199889</v>
      </c>
      <c r="AM31" s="509">
        <v>0</v>
      </c>
      <c r="AN31" s="527">
        <v>1269.7364039688546</v>
      </c>
      <c r="AO31" s="538">
        <v>60893.301098910582</v>
      </c>
      <c r="AP31" s="534">
        <v>1483.8710857435071</v>
      </c>
      <c r="AQ31" s="509">
        <v>356131.482449156</v>
      </c>
      <c r="AR31" s="509">
        <v>138.51909753255521</v>
      </c>
      <c r="AS31" s="509">
        <v>0</v>
      </c>
      <c r="AT31" s="509">
        <v>6346.0962967669602</v>
      </c>
      <c r="AU31" s="509">
        <v>0</v>
      </c>
      <c r="AV31" s="527">
        <v>0</v>
      </c>
      <c r="AW31" s="546">
        <v>364099.96892919904</v>
      </c>
      <c r="AX31" s="538">
        <v>424993.2700281096</v>
      </c>
      <c r="AY31" s="542">
        <v>0</v>
      </c>
      <c r="AZ31" s="550">
        <v>0</v>
      </c>
      <c r="BA31" s="555">
        <v>0</v>
      </c>
      <c r="BB31" s="542">
        <v>0</v>
      </c>
      <c r="BC31" s="550">
        <v>-1934.9797790510493</v>
      </c>
      <c r="BD31" s="555">
        <v>-1934.9797790510493</v>
      </c>
      <c r="BE31" s="538">
        <v>423058.29024905857</v>
      </c>
      <c r="BF31" s="247"/>
      <c r="BG31" s="447">
        <f>'37部門取引基本表'!BV31</f>
        <v>1.2792563400220575E-2</v>
      </c>
      <c r="BH31" s="448">
        <f>'37部門取引基本表'!BR31</f>
        <v>0.84710377634674838</v>
      </c>
      <c r="BI31" s="448">
        <f>'37部門取引基本表'!BM31</f>
        <v>5.2361752033231131E-2</v>
      </c>
      <c r="BJ31" s="449">
        <f>'37部門取引基本表'!BP31</f>
        <v>0.40374802432529922</v>
      </c>
      <c r="BL31" s="49">
        <v>22152.073289623928</v>
      </c>
      <c r="BM31" s="87">
        <f t="shared" si="2"/>
        <v>5.2361752033231131E-2</v>
      </c>
      <c r="BN31" s="85">
        <v>170808.94886249639</v>
      </c>
      <c r="BO31" s="85">
        <f t="shared" si="3"/>
        <v>170808.94886249639</v>
      </c>
      <c r="BP31" s="88">
        <f t="shared" si="4"/>
        <v>0.40374802432529922</v>
      </c>
      <c r="BQ31" s="85">
        <v>358374.27528477629</v>
      </c>
      <c r="BR31" s="88">
        <f t="shared" si="0"/>
        <v>0.84710377634674838</v>
      </c>
      <c r="BS31" s="85">
        <v>20509.571728546187</v>
      </c>
      <c r="BT31" s="85">
        <f t="shared" si="5"/>
        <v>20509.571728546187</v>
      </c>
      <c r="BU31" s="160">
        <v>5412</v>
      </c>
      <c r="BV31" s="161">
        <f t="shared" si="1"/>
        <v>1.2792563400220575E-2</v>
      </c>
    </row>
    <row r="32" spans="2:74" s="57" customFormat="1" ht="18" customHeight="1">
      <c r="B32" s="506" t="s">
        <v>131</v>
      </c>
      <c r="C32" s="507" t="s">
        <v>180</v>
      </c>
      <c r="D32" s="509">
        <v>3775.7839693575679</v>
      </c>
      <c r="E32" s="509">
        <v>487.41920392180288</v>
      </c>
      <c r="F32" s="509">
        <v>2788.6199311151572</v>
      </c>
      <c r="G32" s="509">
        <v>899.25495697988492</v>
      </c>
      <c r="H32" s="509">
        <v>1556.7348346499311</v>
      </c>
      <c r="I32" s="509">
        <v>199.50265409970959</v>
      </c>
      <c r="J32" s="509">
        <v>119.57316068783825</v>
      </c>
      <c r="K32" s="509">
        <v>2580.6064897056735</v>
      </c>
      <c r="L32" s="509">
        <v>1058.8445002686212</v>
      </c>
      <c r="M32" s="509">
        <v>1060.217476020425</v>
      </c>
      <c r="N32" s="509">
        <v>465.89019279109283</v>
      </c>
      <c r="O32" s="509">
        <v>1917.1782919506863</v>
      </c>
      <c r="P32" s="509">
        <v>660.79917104832009</v>
      </c>
      <c r="Q32" s="509">
        <v>2901.1613691539565</v>
      </c>
      <c r="R32" s="509">
        <v>487.65679810963167</v>
      </c>
      <c r="S32" s="509">
        <v>1327.9980458154512</v>
      </c>
      <c r="T32" s="509">
        <v>1682.6581612724738</v>
      </c>
      <c r="U32" s="509">
        <v>639.67722200038259</v>
      </c>
      <c r="V32" s="509">
        <v>11204.681325755186</v>
      </c>
      <c r="W32" s="509">
        <v>7905.1840403168126</v>
      </c>
      <c r="X32" s="509">
        <v>14156.572477604877</v>
      </c>
      <c r="Y32" s="509">
        <v>1591.6857210686289</v>
      </c>
      <c r="Z32" s="509">
        <v>622.23376944154984</v>
      </c>
      <c r="AA32" s="509">
        <v>1507.8501047412033</v>
      </c>
      <c r="AB32" s="509">
        <v>46197.362684500942</v>
      </c>
      <c r="AC32" s="509">
        <v>8135.7142659990168</v>
      </c>
      <c r="AD32" s="509">
        <v>1030.673051560721</v>
      </c>
      <c r="AE32" s="509">
        <v>19612.314249004219</v>
      </c>
      <c r="AF32" s="509">
        <v>2442.4098955040095</v>
      </c>
      <c r="AG32" s="509">
        <v>6591.1670577034565</v>
      </c>
      <c r="AH32" s="509">
        <v>5461.0931220420898</v>
      </c>
      <c r="AI32" s="509">
        <v>9629.7409805569241</v>
      </c>
      <c r="AJ32" s="509">
        <v>852.69315930544212</v>
      </c>
      <c r="AK32" s="509">
        <v>4844.8057371014247</v>
      </c>
      <c r="AL32" s="509">
        <v>13257.117422083697</v>
      </c>
      <c r="AM32" s="509">
        <v>243.22279156369669</v>
      </c>
      <c r="AN32" s="527">
        <v>3811.3845642064584</v>
      </c>
      <c r="AO32" s="538">
        <v>183707.48284900896</v>
      </c>
      <c r="AP32" s="534">
        <v>6516.8517333339259</v>
      </c>
      <c r="AQ32" s="509">
        <v>99915.138364417042</v>
      </c>
      <c r="AR32" s="509">
        <v>349.12646771295067</v>
      </c>
      <c r="AS32" s="509">
        <v>199.21310360855983</v>
      </c>
      <c r="AT32" s="509">
        <v>1715.501069260119</v>
      </c>
      <c r="AU32" s="509">
        <v>243.28153494520001</v>
      </c>
      <c r="AV32" s="527">
        <v>0</v>
      </c>
      <c r="AW32" s="546">
        <v>108939.1122732778</v>
      </c>
      <c r="AX32" s="538">
        <v>292646.59512228682</v>
      </c>
      <c r="AY32" s="542">
        <v>8568.8501522209699</v>
      </c>
      <c r="AZ32" s="550">
        <v>174384.425180313</v>
      </c>
      <c r="BA32" s="555">
        <v>182953.27533253399</v>
      </c>
      <c r="BB32" s="542">
        <v>-8384.7821685026174</v>
      </c>
      <c r="BC32" s="550">
        <v>-113575.55761812157</v>
      </c>
      <c r="BD32" s="555">
        <v>-121960.33978662419</v>
      </c>
      <c r="BE32" s="538">
        <v>353639.53066819656</v>
      </c>
      <c r="BF32" s="247"/>
      <c r="BG32" s="447">
        <f>'37部門取引基本表'!BV32</f>
        <v>5.5005162921819679E-2</v>
      </c>
      <c r="BH32" s="448">
        <f>'37部門取引基本表'!BR32</f>
        <v>0.57874588263155691</v>
      </c>
      <c r="BI32" s="448">
        <f>'37部門取引基本表'!BM32</f>
        <v>0.29217377001027883</v>
      </c>
      <c r="BJ32" s="449">
        <f>'37部門取引基本表'!BP32</f>
        <v>9.819417374573039E-2</v>
      </c>
      <c r="BL32" s="49">
        <v>103324.19489999261</v>
      </c>
      <c r="BM32" s="87">
        <f t="shared" si="2"/>
        <v>0.29217377001027883</v>
      </c>
      <c r="BN32" s="85">
        <v>34725.341517791443</v>
      </c>
      <c r="BO32" s="85">
        <f t="shared" si="3"/>
        <v>34725.341517791443</v>
      </c>
      <c r="BP32" s="88">
        <f t="shared" si="4"/>
        <v>9.819417374573039E-2</v>
      </c>
      <c r="BQ32" s="85">
        <v>204667.42230997494</v>
      </c>
      <c r="BR32" s="88">
        <f t="shared" si="0"/>
        <v>0.57874588263155691</v>
      </c>
      <c r="BS32" s="85">
        <v>20924.583486260166</v>
      </c>
      <c r="BT32" s="85">
        <f t="shared" si="5"/>
        <v>20924.583486260166</v>
      </c>
      <c r="BU32" s="160">
        <v>19452</v>
      </c>
      <c r="BV32" s="161">
        <f t="shared" si="1"/>
        <v>5.5005162921819679E-2</v>
      </c>
    </row>
    <row r="33" spans="2:74" s="57" customFormat="1" ht="18" customHeight="1">
      <c r="B33" s="506" t="s">
        <v>132</v>
      </c>
      <c r="C33" s="507" t="s">
        <v>181</v>
      </c>
      <c r="D33" s="509">
        <v>207.53800184846085</v>
      </c>
      <c r="E33" s="509">
        <v>6.7314642098428514</v>
      </c>
      <c r="F33" s="509">
        <v>366.86877890118183</v>
      </c>
      <c r="G33" s="509">
        <v>187.88784890688055</v>
      </c>
      <c r="H33" s="509">
        <v>249.57257236047366</v>
      </c>
      <c r="I33" s="509">
        <v>178.69626970239261</v>
      </c>
      <c r="J33" s="509">
        <v>4.2433305242333175</v>
      </c>
      <c r="K33" s="509">
        <v>804.65005565410661</v>
      </c>
      <c r="L33" s="509">
        <v>98.693255121991399</v>
      </c>
      <c r="M33" s="509">
        <v>143.2499230763693</v>
      </c>
      <c r="N33" s="509">
        <v>68.792933636874409</v>
      </c>
      <c r="O33" s="509">
        <v>452.08372635471653</v>
      </c>
      <c r="P33" s="509">
        <v>242.3240965762528</v>
      </c>
      <c r="Q33" s="509">
        <v>1390.5856457259283</v>
      </c>
      <c r="R33" s="509">
        <v>174.25120714519119</v>
      </c>
      <c r="S33" s="509">
        <v>750.75380150026831</v>
      </c>
      <c r="T33" s="509">
        <v>1046.8155123846932</v>
      </c>
      <c r="U33" s="509">
        <v>758.41176058187591</v>
      </c>
      <c r="V33" s="509">
        <v>2321.4885037106005</v>
      </c>
      <c r="W33" s="509">
        <v>480.68044142546421</v>
      </c>
      <c r="X33" s="509">
        <v>2838.4661782345415</v>
      </c>
      <c r="Y33" s="509">
        <v>529.20693804442192</v>
      </c>
      <c r="Z33" s="509">
        <v>1241.1161900351203</v>
      </c>
      <c r="AA33" s="509">
        <v>236.29200435931978</v>
      </c>
      <c r="AB33" s="509">
        <v>20768.238448987511</v>
      </c>
      <c r="AC33" s="509">
        <v>13107.283318265119</v>
      </c>
      <c r="AD33" s="509">
        <v>1307.6716730052024</v>
      </c>
      <c r="AE33" s="509">
        <v>3957.451398919743</v>
      </c>
      <c r="AF33" s="509">
        <v>20647.146322499164</v>
      </c>
      <c r="AG33" s="509">
        <v>5771.9159576452821</v>
      </c>
      <c r="AH33" s="509">
        <v>4171.18596330114</v>
      </c>
      <c r="AI33" s="509">
        <v>9074.9426441407304</v>
      </c>
      <c r="AJ33" s="509">
        <v>1552.7957114555413</v>
      </c>
      <c r="AK33" s="509">
        <v>14752.644230969874</v>
      </c>
      <c r="AL33" s="509">
        <v>6888.8135914218656</v>
      </c>
      <c r="AM33" s="509">
        <v>0</v>
      </c>
      <c r="AN33" s="527">
        <v>3044.6565458899991</v>
      </c>
      <c r="AO33" s="538">
        <v>119824.14624652237</v>
      </c>
      <c r="AP33" s="534">
        <v>1336.7890299717999</v>
      </c>
      <c r="AQ33" s="509">
        <v>82984.707995243429</v>
      </c>
      <c r="AR33" s="509">
        <v>213.44067807089891</v>
      </c>
      <c r="AS33" s="509">
        <v>3530.6780171919381</v>
      </c>
      <c r="AT33" s="509">
        <v>18508.600173002425</v>
      </c>
      <c r="AU33" s="509">
        <v>-0.76216019719674133</v>
      </c>
      <c r="AV33" s="527">
        <v>0</v>
      </c>
      <c r="AW33" s="546">
        <v>106573.4537332833</v>
      </c>
      <c r="AX33" s="538">
        <v>226397.59997980567</v>
      </c>
      <c r="AY33" s="542">
        <v>451.8216776263431</v>
      </c>
      <c r="AZ33" s="550">
        <v>21274.809250641079</v>
      </c>
      <c r="BA33" s="555">
        <v>21726.630928267423</v>
      </c>
      <c r="BB33" s="542">
        <v>-11369.927011166939</v>
      </c>
      <c r="BC33" s="550">
        <v>-129007.4102274458</v>
      </c>
      <c r="BD33" s="555">
        <v>-140377.33723861276</v>
      </c>
      <c r="BE33" s="538">
        <v>107746.89366946035</v>
      </c>
      <c r="BF33" s="247"/>
      <c r="BG33" s="447">
        <f>'37部門取引基本表'!BV33</f>
        <v>4.4168326695332709E-2</v>
      </c>
      <c r="BH33" s="448">
        <f>'37部門取引基本表'!BR33</f>
        <v>0.54701107284902073</v>
      </c>
      <c r="BI33" s="448">
        <f>'37部門取引基本表'!BM33</f>
        <v>0.1561028592881773</v>
      </c>
      <c r="BJ33" s="449">
        <f>'37部門取引基本表'!BP33</f>
        <v>0.18969717595415922</v>
      </c>
      <c r="BL33" s="49">
        <v>16819.598181221969</v>
      </c>
      <c r="BM33" s="87">
        <f t="shared" si="2"/>
        <v>0.1561028592881773</v>
      </c>
      <c r="BN33" s="85">
        <v>20439.281446929705</v>
      </c>
      <c r="BO33" s="85">
        <f t="shared" si="3"/>
        <v>20439.281446929705</v>
      </c>
      <c r="BP33" s="88">
        <f t="shared" si="4"/>
        <v>0.18969717595415922</v>
      </c>
      <c r="BQ33" s="85">
        <v>58938.743902280861</v>
      </c>
      <c r="BR33" s="88">
        <f t="shared" si="0"/>
        <v>0.54701107284902073</v>
      </c>
      <c r="BS33" s="85">
        <v>3953.9853493063947</v>
      </c>
      <c r="BT33" s="85">
        <f t="shared" si="5"/>
        <v>3953.9853493063947</v>
      </c>
      <c r="BU33" s="160">
        <v>4759</v>
      </c>
      <c r="BV33" s="161">
        <f t="shared" si="1"/>
        <v>4.4168326695332709E-2</v>
      </c>
    </row>
    <row r="34" spans="2:74" s="57" customFormat="1" ht="18" customHeight="1">
      <c r="B34" s="506" t="s">
        <v>133</v>
      </c>
      <c r="C34" s="507" t="s">
        <v>16</v>
      </c>
      <c r="D34" s="509">
        <v>0</v>
      </c>
      <c r="E34" s="509">
        <v>0</v>
      </c>
      <c r="F34" s="509">
        <v>0</v>
      </c>
      <c r="G34" s="509">
        <v>0</v>
      </c>
      <c r="H34" s="509">
        <v>0</v>
      </c>
      <c r="I34" s="509">
        <v>0</v>
      </c>
      <c r="J34" s="509">
        <v>0</v>
      </c>
      <c r="K34" s="509">
        <v>0</v>
      </c>
      <c r="L34" s="509">
        <v>0</v>
      </c>
      <c r="M34" s="509">
        <v>0</v>
      </c>
      <c r="N34" s="509">
        <v>0</v>
      </c>
      <c r="O34" s="509">
        <v>0</v>
      </c>
      <c r="P34" s="509">
        <v>0</v>
      </c>
      <c r="Q34" s="509">
        <v>0</v>
      </c>
      <c r="R34" s="509">
        <v>0</v>
      </c>
      <c r="S34" s="509">
        <v>0</v>
      </c>
      <c r="T34" s="509">
        <v>0</v>
      </c>
      <c r="U34" s="509">
        <v>0</v>
      </c>
      <c r="V34" s="509">
        <v>0</v>
      </c>
      <c r="W34" s="509">
        <v>0</v>
      </c>
      <c r="X34" s="509">
        <v>0</v>
      </c>
      <c r="Y34" s="509">
        <v>0</v>
      </c>
      <c r="Z34" s="509">
        <v>0</v>
      </c>
      <c r="AA34" s="509">
        <v>0</v>
      </c>
      <c r="AB34" s="509">
        <v>0</v>
      </c>
      <c r="AC34" s="509">
        <v>0</v>
      </c>
      <c r="AD34" s="509">
        <v>0</v>
      </c>
      <c r="AE34" s="509">
        <v>0</v>
      </c>
      <c r="AF34" s="509">
        <v>0</v>
      </c>
      <c r="AG34" s="509">
        <v>0</v>
      </c>
      <c r="AH34" s="509">
        <v>0</v>
      </c>
      <c r="AI34" s="509">
        <v>0</v>
      </c>
      <c r="AJ34" s="509">
        <v>0</v>
      </c>
      <c r="AK34" s="509">
        <v>0</v>
      </c>
      <c r="AL34" s="509">
        <v>0</v>
      </c>
      <c r="AM34" s="509">
        <v>0</v>
      </c>
      <c r="AN34" s="527">
        <v>9940.021332176846</v>
      </c>
      <c r="AO34" s="538">
        <v>9940.021332176846</v>
      </c>
      <c r="AP34" s="534">
        <v>1830.4054007423897</v>
      </c>
      <c r="AQ34" s="509">
        <v>5505.325553848862</v>
      </c>
      <c r="AR34" s="509">
        <v>155238.25624603828</v>
      </c>
      <c r="AS34" s="509">
        <v>0</v>
      </c>
      <c r="AT34" s="509">
        <v>0</v>
      </c>
      <c r="AU34" s="509">
        <v>0</v>
      </c>
      <c r="AV34" s="527">
        <v>0</v>
      </c>
      <c r="AW34" s="546">
        <v>162573.98720062955</v>
      </c>
      <c r="AX34" s="538">
        <v>172514.00853280639</v>
      </c>
      <c r="AY34" s="542">
        <v>0</v>
      </c>
      <c r="AZ34" s="550">
        <v>0</v>
      </c>
      <c r="BA34" s="555">
        <v>0</v>
      </c>
      <c r="BB34" s="542">
        <v>0</v>
      </c>
      <c r="BC34" s="550">
        <v>0</v>
      </c>
      <c r="BD34" s="555">
        <v>0</v>
      </c>
      <c r="BE34" s="538">
        <v>172514.00853280639</v>
      </c>
      <c r="BF34" s="247"/>
      <c r="BG34" s="447">
        <f>'37部門取引基本表'!BV34</f>
        <v>4.6268706338025246E-2</v>
      </c>
      <c r="BH34" s="448">
        <f>'37部門取引基本表'!BR34</f>
        <v>0.67897599209771886</v>
      </c>
      <c r="BI34" s="448">
        <f>'37部門取引基本表'!BM34</f>
        <v>0.34130805301777678</v>
      </c>
      <c r="BJ34" s="449">
        <f>'37部門取引基本表'!BP34</f>
        <v>0</v>
      </c>
      <c r="BL34" s="49">
        <v>58880.420370624277</v>
      </c>
      <c r="BM34" s="87">
        <f t="shared" si="2"/>
        <v>0.34130805301777678</v>
      </c>
      <c r="BN34" s="85">
        <v>0</v>
      </c>
      <c r="BO34" s="85">
        <f t="shared" si="3"/>
        <v>0</v>
      </c>
      <c r="BP34" s="88">
        <f t="shared" si="4"/>
        <v>0</v>
      </c>
      <c r="BQ34" s="85">
        <v>117132.87009431655</v>
      </c>
      <c r="BR34" s="88">
        <f t="shared" si="0"/>
        <v>0.67897599209771886</v>
      </c>
      <c r="BS34" s="85">
        <v>319.66286630128394</v>
      </c>
      <c r="BT34" s="85">
        <f t="shared" si="5"/>
        <v>319.66286630128394</v>
      </c>
      <c r="BU34" s="160">
        <v>7982</v>
      </c>
      <c r="BV34" s="161">
        <f t="shared" si="1"/>
        <v>4.6268706338025246E-2</v>
      </c>
    </row>
    <row r="35" spans="2:74" s="57" customFormat="1" ht="18" customHeight="1">
      <c r="B35" s="506" t="s">
        <v>134</v>
      </c>
      <c r="C35" s="507" t="s">
        <v>33</v>
      </c>
      <c r="D35" s="509">
        <v>0.69441068456632871</v>
      </c>
      <c r="E35" s="509">
        <v>0</v>
      </c>
      <c r="F35" s="509">
        <v>27.795634855225806</v>
      </c>
      <c r="G35" s="509">
        <v>0.4051909999497359</v>
      </c>
      <c r="H35" s="509">
        <v>6.7129967571640519</v>
      </c>
      <c r="I35" s="509">
        <v>2.234579527454577</v>
      </c>
      <c r="J35" s="509">
        <v>0</v>
      </c>
      <c r="K35" s="509">
        <v>17.243260403182095</v>
      </c>
      <c r="L35" s="509">
        <v>4.0446789975949393</v>
      </c>
      <c r="M35" s="509">
        <v>3.4902581112889806</v>
      </c>
      <c r="N35" s="509">
        <v>0.32238706666774514</v>
      </c>
      <c r="O35" s="509">
        <v>20.316563889379882</v>
      </c>
      <c r="P35" s="509">
        <v>27.095029479817271</v>
      </c>
      <c r="Q35" s="509">
        <v>51.588090731794544</v>
      </c>
      <c r="R35" s="509">
        <v>6.9864870789345517</v>
      </c>
      <c r="S35" s="509">
        <v>99.881878964051097</v>
      </c>
      <c r="T35" s="509">
        <v>78.207758678514651</v>
      </c>
      <c r="U35" s="509">
        <v>20.780214182094387</v>
      </c>
      <c r="V35" s="509">
        <v>173.66663005199152</v>
      </c>
      <c r="W35" s="509">
        <v>3.6729903618689752</v>
      </c>
      <c r="X35" s="509">
        <v>50.437376965608891</v>
      </c>
      <c r="Y35" s="509">
        <v>26.696550953870567</v>
      </c>
      <c r="Z35" s="509">
        <v>3.3513488479796227</v>
      </c>
      <c r="AA35" s="509">
        <v>3.6039231434113761</v>
      </c>
      <c r="AB35" s="509">
        <v>118.08122578279077</v>
      </c>
      <c r="AC35" s="509">
        <v>51.59274359238394</v>
      </c>
      <c r="AD35" s="509">
        <v>0.41589781198837739</v>
      </c>
      <c r="AE35" s="509">
        <v>414.96145584284568</v>
      </c>
      <c r="AF35" s="509">
        <v>539.47744715267538</v>
      </c>
      <c r="AG35" s="509">
        <v>25.36198509899317</v>
      </c>
      <c r="AH35" s="509">
        <v>0.29848535007945864</v>
      </c>
      <c r="AI35" s="509">
        <v>56.847575345618829</v>
      </c>
      <c r="AJ35" s="509">
        <v>0</v>
      </c>
      <c r="AK35" s="509">
        <v>143.8891021561173</v>
      </c>
      <c r="AL35" s="509">
        <v>154.37312405232103</v>
      </c>
      <c r="AM35" s="509">
        <v>0</v>
      </c>
      <c r="AN35" s="527">
        <v>6.3587221073822455</v>
      </c>
      <c r="AO35" s="538">
        <v>2140.886005025608</v>
      </c>
      <c r="AP35" s="534">
        <v>1307.1399222271202</v>
      </c>
      <c r="AQ35" s="509">
        <v>51139.853837383314</v>
      </c>
      <c r="AR35" s="509">
        <v>97364.511011653274</v>
      </c>
      <c r="AS35" s="509">
        <v>9102.4267057490342</v>
      </c>
      <c r="AT35" s="509">
        <v>93584.182374993572</v>
      </c>
      <c r="AU35" s="509">
        <v>0</v>
      </c>
      <c r="AV35" s="527">
        <v>0</v>
      </c>
      <c r="AW35" s="546">
        <v>252498.11385200633</v>
      </c>
      <c r="AX35" s="538">
        <v>254638.99985703197</v>
      </c>
      <c r="AY35" s="542">
        <v>55.481852512370835</v>
      </c>
      <c r="AZ35" s="550">
        <v>105.67971907118255</v>
      </c>
      <c r="BA35" s="555">
        <v>161.16157158355338</v>
      </c>
      <c r="BB35" s="542">
        <v>-479.8136627610553</v>
      </c>
      <c r="BC35" s="550">
        <v>-68688.957066793766</v>
      </c>
      <c r="BD35" s="555">
        <v>-69168.770729554817</v>
      </c>
      <c r="BE35" s="538">
        <v>185631.39069906069</v>
      </c>
      <c r="BF35" s="247"/>
      <c r="BG35" s="447">
        <f>'37部門取引基本表'!BV35</f>
        <v>0.10289208052620945</v>
      </c>
      <c r="BH35" s="448">
        <f>'37部門取引基本表'!BR35</f>
        <v>0.71626690851801045</v>
      </c>
      <c r="BI35" s="448">
        <f>'37部門取引基本表'!BM35</f>
        <v>0.51886241353370144</v>
      </c>
      <c r="BJ35" s="449">
        <f>'37部門取引基本表'!BP35</f>
        <v>1.1096153209382184E-2</v>
      </c>
      <c r="BL35" s="49">
        <v>96317.151405732118</v>
      </c>
      <c r="BM35" s="87">
        <f t="shared" si="2"/>
        <v>0.51886241353370144</v>
      </c>
      <c r="BN35" s="85">
        <v>2059.7943516674604</v>
      </c>
      <c r="BO35" s="85">
        <f t="shared" si="3"/>
        <v>2059.7943516674604</v>
      </c>
      <c r="BP35" s="88">
        <f t="shared" si="4"/>
        <v>1.1096153209382184E-2</v>
      </c>
      <c r="BQ35" s="85">
        <v>132961.62233991516</v>
      </c>
      <c r="BR35" s="88">
        <f t="shared" si="0"/>
        <v>0.71626690851801045</v>
      </c>
      <c r="BS35" s="85">
        <v>1889.6428366234609</v>
      </c>
      <c r="BT35" s="85">
        <f t="shared" si="5"/>
        <v>1889.6428366234609</v>
      </c>
      <c r="BU35" s="160">
        <v>19100</v>
      </c>
      <c r="BV35" s="161">
        <f t="shared" si="1"/>
        <v>0.10289208052620945</v>
      </c>
    </row>
    <row r="36" spans="2:74" s="57" customFormat="1" ht="18" customHeight="1">
      <c r="B36" s="506" t="s">
        <v>135</v>
      </c>
      <c r="C36" s="507" t="s">
        <v>182</v>
      </c>
      <c r="D36" s="509">
        <v>0.49461227372654665</v>
      </c>
      <c r="E36" s="509">
        <v>0</v>
      </c>
      <c r="F36" s="509">
        <v>0</v>
      </c>
      <c r="G36" s="509">
        <v>0</v>
      </c>
      <c r="H36" s="509">
        <v>5.5259169837698678E-2</v>
      </c>
      <c r="I36" s="509">
        <v>0.3010265270847815</v>
      </c>
      <c r="J36" s="509">
        <v>0</v>
      </c>
      <c r="K36" s="509">
        <v>0.18505415328540836</v>
      </c>
      <c r="L36" s="509">
        <v>0</v>
      </c>
      <c r="M36" s="509">
        <v>0</v>
      </c>
      <c r="N36" s="509">
        <v>0</v>
      </c>
      <c r="O36" s="509">
        <v>0</v>
      </c>
      <c r="P36" s="509">
        <v>0</v>
      </c>
      <c r="Q36" s="509">
        <v>0</v>
      </c>
      <c r="R36" s="509">
        <v>0</v>
      </c>
      <c r="S36" s="509">
        <v>0</v>
      </c>
      <c r="T36" s="509">
        <v>0</v>
      </c>
      <c r="U36" s="509">
        <v>0</v>
      </c>
      <c r="V36" s="509">
        <v>0</v>
      </c>
      <c r="W36" s="509">
        <v>0.51454713917089878</v>
      </c>
      <c r="X36" s="509">
        <v>0.37141391246655359</v>
      </c>
      <c r="Y36" s="509">
        <v>1.4282105448572731</v>
      </c>
      <c r="Z36" s="509">
        <v>9.2162093319439613</v>
      </c>
      <c r="AA36" s="509">
        <v>0</v>
      </c>
      <c r="AB36" s="509">
        <v>14.824049990047326</v>
      </c>
      <c r="AC36" s="509">
        <v>37.541061394458239</v>
      </c>
      <c r="AD36" s="509">
        <v>2.414175810727949</v>
      </c>
      <c r="AE36" s="509">
        <v>308.7914712763108</v>
      </c>
      <c r="AF36" s="509">
        <v>91.532720072282657</v>
      </c>
      <c r="AG36" s="509">
        <v>5.308322462579965</v>
      </c>
      <c r="AH36" s="509">
        <v>6.5036059944745936</v>
      </c>
      <c r="AI36" s="509">
        <v>8753.8620029550166</v>
      </c>
      <c r="AJ36" s="509">
        <v>0.32397156508565433</v>
      </c>
      <c r="AK36" s="509">
        <v>12.364937186947463</v>
      </c>
      <c r="AL36" s="509">
        <v>26.498410352578123</v>
      </c>
      <c r="AM36" s="509">
        <v>0</v>
      </c>
      <c r="AN36" s="527">
        <v>98.392857872125276</v>
      </c>
      <c r="AO36" s="538">
        <v>9370.923919985009</v>
      </c>
      <c r="AP36" s="534">
        <v>7359.2187164547868</v>
      </c>
      <c r="AQ36" s="509">
        <v>97392.880187776478</v>
      </c>
      <c r="AR36" s="509">
        <v>323632.60533921071</v>
      </c>
      <c r="AS36" s="509">
        <v>0</v>
      </c>
      <c r="AT36" s="509">
        <v>0</v>
      </c>
      <c r="AU36" s="509">
        <v>0</v>
      </c>
      <c r="AV36" s="527">
        <v>0</v>
      </c>
      <c r="AW36" s="546">
        <v>428384.70424344204</v>
      </c>
      <c r="AX36" s="538">
        <v>437755.628163427</v>
      </c>
      <c r="AY36" s="542">
        <v>0.28845999955571155</v>
      </c>
      <c r="AZ36" s="550">
        <v>177783.9514895383</v>
      </c>
      <c r="BA36" s="555">
        <v>177784.23994953788</v>
      </c>
      <c r="BB36" s="542">
        <v>-19.927026607902178</v>
      </c>
      <c r="BC36" s="550">
        <v>-14528.691611881961</v>
      </c>
      <c r="BD36" s="555">
        <v>-14548.618638489863</v>
      </c>
      <c r="BE36" s="538">
        <v>600991.24947447516</v>
      </c>
      <c r="BF36" s="247"/>
      <c r="BG36" s="447">
        <f>'37部門取引基本表'!BV36</f>
        <v>7.5866329235025703E-2</v>
      </c>
      <c r="BH36" s="448">
        <f>'37部門取引基本表'!BR36</f>
        <v>0.62146922381946523</v>
      </c>
      <c r="BI36" s="448">
        <f>'37部門取引基本表'!BM36</f>
        <v>0.51522759604037416</v>
      </c>
      <c r="BJ36" s="449">
        <f>'37部門取引基本表'!BP36</f>
        <v>3.2566442547133395E-2</v>
      </c>
      <c r="BL36" s="49">
        <v>309647.27670803462</v>
      </c>
      <c r="BM36" s="87">
        <f t="shared" si="2"/>
        <v>0.51522759604037416</v>
      </c>
      <c r="BN36" s="85">
        <v>19572.146997340409</v>
      </c>
      <c r="BO36" s="85">
        <f t="shared" si="3"/>
        <v>19572.146997340409</v>
      </c>
      <c r="BP36" s="88">
        <f t="shared" si="4"/>
        <v>3.2566442547133395E-2</v>
      </c>
      <c r="BQ36" s="85">
        <v>373497.5653331927</v>
      </c>
      <c r="BR36" s="88">
        <f t="shared" si="0"/>
        <v>0.62146922381946523</v>
      </c>
      <c r="BS36" s="85">
        <v>7885.214410001503</v>
      </c>
      <c r="BT36" s="85">
        <f t="shared" si="5"/>
        <v>7885.214410001503</v>
      </c>
      <c r="BU36" s="160">
        <v>45595</v>
      </c>
      <c r="BV36" s="161">
        <f t="shared" si="1"/>
        <v>7.5866329235025703E-2</v>
      </c>
    </row>
    <row r="37" spans="2:74" s="57" customFormat="1" ht="18" customHeight="1">
      <c r="B37" s="506" t="s">
        <v>136</v>
      </c>
      <c r="C37" s="510" t="s">
        <v>202</v>
      </c>
      <c r="D37" s="509">
        <v>37.346768119307505</v>
      </c>
      <c r="E37" s="509">
        <v>4.1306712196762954</v>
      </c>
      <c r="F37" s="509">
        <v>51.79698180607113</v>
      </c>
      <c r="G37" s="509">
        <v>13.819528700997461</v>
      </c>
      <c r="H37" s="509">
        <v>51.29551740864585</v>
      </c>
      <c r="I37" s="509">
        <v>22.376363586092452</v>
      </c>
      <c r="J37" s="509">
        <v>1.3509536302674092</v>
      </c>
      <c r="K37" s="509">
        <v>66.58162835256735</v>
      </c>
      <c r="L37" s="509">
        <v>16.637601785650887</v>
      </c>
      <c r="M37" s="509">
        <v>24.053270857442794</v>
      </c>
      <c r="N37" s="509">
        <v>6.7982209842160986</v>
      </c>
      <c r="O37" s="509">
        <v>59.601006044572671</v>
      </c>
      <c r="P37" s="509">
        <v>108.84612579730035</v>
      </c>
      <c r="Q37" s="509">
        <v>304.17866831487743</v>
      </c>
      <c r="R37" s="509">
        <v>15.534659504925061</v>
      </c>
      <c r="S37" s="509">
        <v>50.180394504905905</v>
      </c>
      <c r="T37" s="509">
        <v>53.296769972648455</v>
      </c>
      <c r="U37" s="509">
        <v>23.66893432356936</v>
      </c>
      <c r="V37" s="509">
        <v>94.680963122390281</v>
      </c>
      <c r="W37" s="509">
        <v>60.890231305487433</v>
      </c>
      <c r="X37" s="509">
        <v>343.47544368674335</v>
      </c>
      <c r="Y37" s="509">
        <v>46.911223281081199</v>
      </c>
      <c r="Z37" s="509">
        <v>287.65744278491763</v>
      </c>
      <c r="AA37" s="509">
        <v>47.007693174930992</v>
      </c>
      <c r="AB37" s="509">
        <v>336.60816960159184</v>
      </c>
      <c r="AC37" s="509">
        <v>680.35309029956716</v>
      </c>
      <c r="AD37" s="509">
        <v>124.63914633297824</v>
      </c>
      <c r="AE37" s="509">
        <v>401.99559086710354</v>
      </c>
      <c r="AF37" s="509">
        <v>105.43957627479492</v>
      </c>
      <c r="AG37" s="509">
        <v>0.58981360695332952</v>
      </c>
      <c r="AH37" s="509">
        <v>266.22554047961182</v>
      </c>
      <c r="AI37" s="509">
        <v>527.43010654952946</v>
      </c>
      <c r="AJ37" s="509">
        <v>0</v>
      </c>
      <c r="AK37" s="509">
        <v>613.23233947558288</v>
      </c>
      <c r="AL37" s="509">
        <v>904.52668386499317</v>
      </c>
      <c r="AM37" s="509">
        <v>0</v>
      </c>
      <c r="AN37" s="527">
        <v>194.27569385975755</v>
      </c>
      <c r="AO37" s="538">
        <v>5947.4328134817479</v>
      </c>
      <c r="AP37" s="534">
        <v>829.52919240181791</v>
      </c>
      <c r="AQ37" s="509">
        <v>18639.9249615277</v>
      </c>
      <c r="AR37" s="509">
        <v>0</v>
      </c>
      <c r="AS37" s="509">
        <v>0</v>
      </c>
      <c r="AT37" s="509">
        <v>0</v>
      </c>
      <c r="AU37" s="509">
        <v>0</v>
      </c>
      <c r="AV37" s="527">
        <v>0</v>
      </c>
      <c r="AW37" s="546">
        <v>19469.454153929517</v>
      </c>
      <c r="AX37" s="538">
        <v>25416.886967411265</v>
      </c>
      <c r="AY37" s="542">
        <v>124.72905255797691</v>
      </c>
      <c r="AZ37" s="550">
        <v>5237.6482927397738</v>
      </c>
      <c r="BA37" s="555">
        <v>5362.3773452977503</v>
      </c>
      <c r="BB37" s="542">
        <v>-527.50468462190099</v>
      </c>
      <c r="BC37" s="550">
        <v>-7955.7125473272972</v>
      </c>
      <c r="BD37" s="555">
        <v>-8483.2172319491983</v>
      </c>
      <c r="BE37" s="538">
        <v>22296.047080759818</v>
      </c>
      <c r="BF37" s="247"/>
      <c r="BG37" s="447">
        <f>'37部門取引基本表'!BV37</f>
        <v>6.2253187525683089E-2</v>
      </c>
      <c r="BH37" s="448">
        <f>'37部門取引基本表'!BR37</f>
        <v>0.60039086906612815</v>
      </c>
      <c r="BI37" s="448">
        <f>'37部門取引基本表'!BM37</f>
        <v>0.49670158817802706</v>
      </c>
      <c r="BJ37" s="449">
        <f>'37部門取引基本表'!BP37</f>
        <v>0</v>
      </c>
      <c r="BL37" s="49">
        <v>11074.481995105465</v>
      </c>
      <c r="BM37" s="87">
        <f t="shared" si="2"/>
        <v>0.49670158817802706</v>
      </c>
      <c r="BN37" s="85">
        <v>-154.85840811094278</v>
      </c>
      <c r="BO37" s="85">
        <f t="shared" si="3"/>
        <v>0</v>
      </c>
      <c r="BP37" s="88">
        <f t="shared" si="4"/>
        <v>0</v>
      </c>
      <c r="BQ37" s="85">
        <v>13386.343083556696</v>
      </c>
      <c r="BR37" s="88">
        <f t="shared" si="0"/>
        <v>0.60039086906612815</v>
      </c>
      <c r="BS37" s="85">
        <v>767.8126092530008</v>
      </c>
      <c r="BT37" s="85">
        <f t="shared" si="5"/>
        <v>767.8126092530008</v>
      </c>
      <c r="BU37" s="160">
        <v>1388</v>
      </c>
      <c r="BV37" s="161">
        <f t="shared" si="1"/>
        <v>6.2253187525683089E-2</v>
      </c>
    </row>
    <row r="38" spans="2:74" s="57" customFormat="1" ht="18" customHeight="1">
      <c r="B38" s="506" t="s">
        <v>137</v>
      </c>
      <c r="C38" s="507" t="s">
        <v>34</v>
      </c>
      <c r="D38" s="509">
        <v>1036.3952221948496</v>
      </c>
      <c r="E38" s="509">
        <v>60.736165711536643</v>
      </c>
      <c r="F38" s="509">
        <v>2598.6821400251129</v>
      </c>
      <c r="G38" s="509">
        <v>1000.0436523424382</v>
      </c>
      <c r="H38" s="509">
        <v>1166.4451882508886</v>
      </c>
      <c r="I38" s="509">
        <v>491.87512722749983</v>
      </c>
      <c r="J38" s="509">
        <v>42.862669382140801</v>
      </c>
      <c r="K38" s="509">
        <v>5003.57132362213</v>
      </c>
      <c r="L38" s="509">
        <v>925.85287561308508</v>
      </c>
      <c r="M38" s="509">
        <v>531.97198711737872</v>
      </c>
      <c r="N38" s="509">
        <v>308.57541334502935</v>
      </c>
      <c r="O38" s="509">
        <v>2147.3990738333223</v>
      </c>
      <c r="P38" s="509">
        <v>1374.4569499761853</v>
      </c>
      <c r="Q38" s="509">
        <v>4742.8562082790213</v>
      </c>
      <c r="R38" s="509">
        <v>675.55220355015399</v>
      </c>
      <c r="S38" s="509">
        <v>3128.4298200324438</v>
      </c>
      <c r="T38" s="509">
        <v>3027.7201609599256</v>
      </c>
      <c r="U38" s="509">
        <v>1136.4180992694523</v>
      </c>
      <c r="V38" s="509">
        <v>21698.701623796467</v>
      </c>
      <c r="W38" s="509">
        <v>2845.2309374938377</v>
      </c>
      <c r="X38" s="509">
        <v>28365.089510807942</v>
      </c>
      <c r="Y38" s="509">
        <v>3126.0232956437576</v>
      </c>
      <c r="Z38" s="509">
        <v>4229.1229670796192</v>
      </c>
      <c r="AA38" s="509">
        <v>1507.3800278094538</v>
      </c>
      <c r="AB38" s="509">
        <v>48113.498939248944</v>
      </c>
      <c r="AC38" s="509">
        <v>26217.29308232983</v>
      </c>
      <c r="AD38" s="509">
        <v>10458.287799541022</v>
      </c>
      <c r="AE38" s="509">
        <v>46717.520111239697</v>
      </c>
      <c r="AF38" s="509">
        <v>16185.985134156626</v>
      </c>
      <c r="AG38" s="509">
        <v>17347.007994104373</v>
      </c>
      <c r="AH38" s="509">
        <v>12564.154671971915</v>
      </c>
      <c r="AI38" s="509">
        <v>30045.390169468737</v>
      </c>
      <c r="AJ38" s="509">
        <v>1727.7403566017947</v>
      </c>
      <c r="AK38" s="509">
        <v>41842.845294368875</v>
      </c>
      <c r="AL38" s="509">
        <v>12480.003361699864</v>
      </c>
      <c r="AM38" s="509">
        <v>0</v>
      </c>
      <c r="AN38" s="527">
        <v>1609.2586975446065</v>
      </c>
      <c r="AO38" s="538">
        <v>356480.37825563998</v>
      </c>
      <c r="AP38" s="534">
        <v>4748.2812558889364</v>
      </c>
      <c r="AQ38" s="509">
        <v>25012.432409065477</v>
      </c>
      <c r="AR38" s="509">
        <v>0</v>
      </c>
      <c r="AS38" s="509">
        <v>588.31199210181046</v>
      </c>
      <c r="AT38" s="509">
        <v>4032.4042057737265</v>
      </c>
      <c r="AU38" s="509">
        <v>0</v>
      </c>
      <c r="AV38" s="527">
        <v>0</v>
      </c>
      <c r="AW38" s="546">
        <v>34381.429862829944</v>
      </c>
      <c r="AX38" s="538">
        <v>390861.8081184699</v>
      </c>
      <c r="AY38" s="542">
        <v>3384.8086381859671</v>
      </c>
      <c r="AZ38" s="550">
        <v>109071.47259252373</v>
      </c>
      <c r="BA38" s="555">
        <v>112456.2812307097</v>
      </c>
      <c r="BB38" s="542">
        <v>-12139.869223350561</v>
      </c>
      <c r="BC38" s="550">
        <v>-178299.66162745969</v>
      </c>
      <c r="BD38" s="555">
        <v>-190439.53085081023</v>
      </c>
      <c r="BE38" s="538">
        <v>312878.55849836941</v>
      </c>
      <c r="BF38" s="247"/>
      <c r="BG38" s="447">
        <f>'37部門取引基本表'!BV38</f>
        <v>0.13215351092911498</v>
      </c>
      <c r="BH38" s="448">
        <f>'37部門取引基本表'!BR38</f>
        <v>0.64829021332133208</v>
      </c>
      <c r="BI38" s="448">
        <f>'37部門取引基本表'!BM38</f>
        <v>0.36626101007504031</v>
      </c>
      <c r="BJ38" s="449">
        <f>'37部門取引基本表'!BP38</f>
        <v>9.5412800385728302E-2</v>
      </c>
      <c r="BL38" s="49">
        <v>114595.21686643537</v>
      </c>
      <c r="BM38" s="87">
        <f>BL38/BE38</f>
        <v>0.36626101007504031</v>
      </c>
      <c r="BN38" s="85">
        <v>29852.619446979337</v>
      </c>
      <c r="BO38" s="85">
        <f t="shared" si="3"/>
        <v>29852.619446979337</v>
      </c>
      <c r="BP38" s="88">
        <f t="shared" si="4"/>
        <v>9.5412800385728302E-2</v>
      </c>
      <c r="BQ38" s="85">
        <v>202836.10743257878</v>
      </c>
      <c r="BR38" s="88">
        <f t="shared" si="0"/>
        <v>0.64829021332133208</v>
      </c>
      <c r="BS38" s="85">
        <v>15686.561589760418</v>
      </c>
      <c r="BT38" s="85">
        <f t="shared" si="5"/>
        <v>15686.561589760418</v>
      </c>
      <c r="BU38" s="160">
        <v>41348</v>
      </c>
      <c r="BV38" s="161">
        <f t="shared" si="1"/>
        <v>0.13215351092911498</v>
      </c>
    </row>
    <row r="39" spans="2:74" s="57" customFormat="1" ht="18" customHeight="1">
      <c r="B39" s="506" t="s">
        <v>138</v>
      </c>
      <c r="C39" s="507" t="s">
        <v>35</v>
      </c>
      <c r="D39" s="509">
        <v>5.3827410710190264</v>
      </c>
      <c r="E39" s="509">
        <v>0.30597564590194781</v>
      </c>
      <c r="F39" s="509">
        <v>12.263698931027172</v>
      </c>
      <c r="G39" s="509">
        <v>5.2664313125470512</v>
      </c>
      <c r="H39" s="509">
        <v>3.8625260657130038</v>
      </c>
      <c r="I39" s="509">
        <v>1.1958309390867823</v>
      </c>
      <c r="J39" s="509">
        <v>0.1839233932081494</v>
      </c>
      <c r="K39" s="509">
        <v>11.710621031842196</v>
      </c>
      <c r="L39" s="509">
        <v>0.88157193553711743</v>
      </c>
      <c r="M39" s="509">
        <v>2.8803037238279243</v>
      </c>
      <c r="N39" s="509">
        <v>1.7937717797700921</v>
      </c>
      <c r="O39" s="509">
        <v>6.5736403725631618</v>
      </c>
      <c r="P39" s="509">
        <v>3.9943532402679027</v>
      </c>
      <c r="Q39" s="509">
        <v>24.265509344214468</v>
      </c>
      <c r="R39" s="509">
        <v>1.8904612095940549</v>
      </c>
      <c r="S39" s="509">
        <v>12.21842811288708</v>
      </c>
      <c r="T39" s="509">
        <v>9.1265992104712801</v>
      </c>
      <c r="U39" s="509">
        <v>5.213268871534849</v>
      </c>
      <c r="V39" s="509">
        <v>81.440525641640448</v>
      </c>
      <c r="W39" s="509">
        <v>31.553809817965586</v>
      </c>
      <c r="X39" s="509">
        <v>79.475085618771715</v>
      </c>
      <c r="Y39" s="509">
        <v>3.8451822361541961</v>
      </c>
      <c r="Z39" s="509">
        <v>8.9369302612789934</v>
      </c>
      <c r="AA39" s="509">
        <v>1.2535384846648265</v>
      </c>
      <c r="AB39" s="509">
        <v>432.70890746810556</v>
      </c>
      <c r="AC39" s="509">
        <v>45.300945593312733</v>
      </c>
      <c r="AD39" s="509">
        <v>208.02459488393282</v>
      </c>
      <c r="AE39" s="509">
        <v>214.02397575839294</v>
      </c>
      <c r="AF39" s="509">
        <v>201.28872283017085</v>
      </c>
      <c r="AG39" s="509">
        <v>93.387154434277178</v>
      </c>
      <c r="AH39" s="509">
        <v>756.45724091503519</v>
      </c>
      <c r="AI39" s="509">
        <v>7534.482250807645</v>
      </c>
      <c r="AJ39" s="509">
        <v>57.666938585246477</v>
      </c>
      <c r="AK39" s="509">
        <v>348.16502013159464</v>
      </c>
      <c r="AL39" s="509">
        <v>5478.0505071484813</v>
      </c>
      <c r="AM39" s="509">
        <v>0</v>
      </c>
      <c r="AN39" s="527">
        <v>67.101251712112642</v>
      </c>
      <c r="AO39" s="538">
        <v>15752.172238519795</v>
      </c>
      <c r="AP39" s="534">
        <v>7920.1747901942999</v>
      </c>
      <c r="AQ39" s="509">
        <v>255426.1308876609</v>
      </c>
      <c r="AR39" s="509">
        <v>0</v>
      </c>
      <c r="AS39" s="509">
        <v>0</v>
      </c>
      <c r="AT39" s="509">
        <v>0</v>
      </c>
      <c r="AU39" s="509">
        <v>0</v>
      </c>
      <c r="AV39" s="527">
        <v>0</v>
      </c>
      <c r="AW39" s="546">
        <v>263346.30567785521</v>
      </c>
      <c r="AX39" s="538">
        <v>279098.47791637504</v>
      </c>
      <c r="AY39" s="542">
        <v>1605.5055118674718</v>
      </c>
      <c r="AZ39" s="550">
        <v>144672.64978452289</v>
      </c>
      <c r="BA39" s="555">
        <v>146278.15529639038</v>
      </c>
      <c r="BB39" s="542">
        <v>-5920.7757295592892</v>
      </c>
      <c r="BC39" s="550">
        <v>-63445.324326228518</v>
      </c>
      <c r="BD39" s="555">
        <v>-69366.100055787814</v>
      </c>
      <c r="BE39" s="538">
        <v>356010.53315697756</v>
      </c>
      <c r="BF39" s="247"/>
      <c r="BG39" s="447">
        <f>'37部門取引基本表'!BV39</f>
        <v>0.14138626616928082</v>
      </c>
      <c r="BH39" s="448">
        <f>'37部門取引基本表'!BR39</f>
        <v>0.54688196909445552</v>
      </c>
      <c r="BI39" s="448">
        <f>'37部門取引基本表'!BM39</f>
        <v>0.27566538474372215</v>
      </c>
      <c r="BJ39" s="449">
        <f>'37部門取引基本表'!BP39</f>
        <v>9.6329343587186159E-2</v>
      </c>
      <c r="BL39" s="49">
        <v>98139.780595535878</v>
      </c>
      <c r="BM39" s="87">
        <f t="shared" si="2"/>
        <v>0.27566538474372215</v>
      </c>
      <c r="BN39" s="85">
        <v>34294.260969135823</v>
      </c>
      <c r="BO39" s="85">
        <f t="shared" si="3"/>
        <v>34294.260969135823</v>
      </c>
      <c r="BP39" s="88">
        <f t="shared" si="4"/>
        <v>9.6329343587186159E-2</v>
      </c>
      <c r="BQ39" s="85">
        <v>194695.74139125485</v>
      </c>
      <c r="BR39" s="88">
        <f t="shared" si="0"/>
        <v>0.54688196909445552</v>
      </c>
      <c r="BS39" s="85">
        <v>19324.818700024822</v>
      </c>
      <c r="BT39" s="85">
        <f t="shared" si="5"/>
        <v>19324.818700024822</v>
      </c>
      <c r="BU39" s="160">
        <v>50335</v>
      </c>
      <c r="BV39" s="161">
        <f t="shared" si="1"/>
        <v>0.14138626616928082</v>
      </c>
    </row>
    <row r="40" spans="2:74" s="57" customFormat="1" ht="18" customHeight="1">
      <c r="B40" s="506" t="s">
        <v>139</v>
      </c>
      <c r="C40" s="507" t="s">
        <v>1</v>
      </c>
      <c r="D40" s="509">
        <v>30.427233887769813</v>
      </c>
      <c r="E40" s="509">
        <v>0.91792693770584344</v>
      </c>
      <c r="F40" s="509">
        <v>63.866546000346965</v>
      </c>
      <c r="G40" s="509">
        <v>36.055688874729398</v>
      </c>
      <c r="H40" s="509">
        <v>40.508749609333059</v>
      </c>
      <c r="I40" s="509">
        <v>4.592291020703601</v>
      </c>
      <c r="J40" s="509">
        <v>0.36784678641629881</v>
      </c>
      <c r="K40" s="509">
        <v>20.901678519772492</v>
      </c>
      <c r="L40" s="509">
        <v>15.230108437867811</v>
      </c>
      <c r="M40" s="509">
        <v>16.880935663609197</v>
      </c>
      <c r="N40" s="509">
        <v>7.9255882746916866</v>
      </c>
      <c r="O40" s="509">
        <v>29.567657207163212</v>
      </c>
      <c r="P40" s="509">
        <v>40.542685388719214</v>
      </c>
      <c r="Q40" s="509">
        <v>172.91563745286692</v>
      </c>
      <c r="R40" s="509">
        <v>24.986965552895334</v>
      </c>
      <c r="S40" s="509">
        <v>58.478776457720215</v>
      </c>
      <c r="T40" s="509">
        <v>63.323386555428087</v>
      </c>
      <c r="U40" s="509">
        <v>25.06434011258369</v>
      </c>
      <c r="V40" s="509">
        <v>288.13335444948279</v>
      </c>
      <c r="W40" s="509">
        <v>91.17169351810152</v>
      </c>
      <c r="X40" s="509">
        <v>255.66285095158858</v>
      </c>
      <c r="Y40" s="509">
        <v>1.4282105448572731</v>
      </c>
      <c r="Z40" s="509">
        <v>29.045023349156732</v>
      </c>
      <c r="AA40" s="509">
        <v>79.28630915505029</v>
      </c>
      <c r="AB40" s="509">
        <v>1139.9183268208806</v>
      </c>
      <c r="AC40" s="509">
        <v>824.01581127835982</v>
      </c>
      <c r="AD40" s="509">
        <v>121.78520774933628</v>
      </c>
      <c r="AE40" s="509">
        <v>617.95595353792885</v>
      </c>
      <c r="AF40" s="509">
        <v>213.25736768557269</v>
      </c>
      <c r="AG40" s="509">
        <v>537.32019593448319</v>
      </c>
      <c r="AH40" s="509">
        <v>616.28623269596437</v>
      </c>
      <c r="AI40" s="509">
        <v>1574.9901120008526</v>
      </c>
      <c r="AJ40" s="509">
        <v>112.0941615196364</v>
      </c>
      <c r="AK40" s="509">
        <v>484.69157870918616</v>
      </c>
      <c r="AL40" s="509">
        <v>644.20225396899059</v>
      </c>
      <c r="AM40" s="509">
        <v>0</v>
      </c>
      <c r="AN40" s="527">
        <v>-3256.1409265185994</v>
      </c>
      <c r="AO40" s="538">
        <v>5027.6577600911514</v>
      </c>
      <c r="AP40" s="534">
        <v>0</v>
      </c>
      <c r="AQ40" s="509">
        <v>0</v>
      </c>
      <c r="AR40" s="509">
        <v>0</v>
      </c>
      <c r="AS40" s="509">
        <v>0</v>
      </c>
      <c r="AT40" s="509">
        <v>0</v>
      </c>
      <c r="AU40" s="509">
        <v>0</v>
      </c>
      <c r="AV40" s="527">
        <v>0</v>
      </c>
      <c r="AW40" s="546">
        <v>0</v>
      </c>
      <c r="AX40" s="538">
        <v>5027.6577600911514</v>
      </c>
      <c r="AY40" s="542">
        <v>0</v>
      </c>
      <c r="AZ40" s="550">
        <v>0</v>
      </c>
      <c r="BA40" s="555">
        <v>0</v>
      </c>
      <c r="BB40" s="542">
        <v>0</v>
      </c>
      <c r="BC40" s="550">
        <v>0</v>
      </c>
      <c r="BD40" s="555">
        <v>0</v>
      </c>
      <c r="BE40" s="538">
        <v>5027.6577600911514</v>
      </c>
      <c r="BF40" s="247"/>
      <c r="BG40" s="447">
        <f>'37部門取引基本表'!BV40</f>
        <v>0</v>
      </c>
      <c r="BH40" s="448">
        <f>'37部門取引基本表'!BR40</f>
        <v>0</v>
      </c>
      <c r="BI40" s="448">
        <f>'37部門取引基本表'!BM40</f>
        <v>0</v>
      </c>
      <c r="BJ40" s="449">
        <f>'37部門取引基本表'!BP40</f>
        <v>0</v>
      </c>
      <c r="BL40" s="49">
        <v>0</v>
      </c>
      <c r="BM40" s="87">
        <f t="shared" si="2"/>
        <v>0</v>
      </c>
      <c r="BN40" s="85">
        <v>0</v>
      </c>
      <c r="BO40" s="85">
        <f t="shared" si="3"/>
        <v>0</v>
      </c>
      <c r="BP40" s="88">
        <f t="shared" si="4"/>
        <v>0</v>
      </c>
      <c r="BQ40" s="85">
        <v>0</v>
      </c>
      <c r="BR40" s="88">
        <f t="shared" si="0"/>
        <v>0</v>
      </c>
      <c r="BS40" s="85">
        <v>0</v>
      </c>
      <c r="BT40" s="85">
        <f t="shared" si="5"/>
        <v>0</v>
      </c>
      <c r="BU40" s="160">
        <v>0</v>
      </c>
      <c r="BV40" s="161">
        <f t="shared" si="1"/>
        <v>0</v>
      </c>
    </row>
    <row r="41" spans="2:74" s="57" customFormat="1" ht="18" customHeight="1">
      <c r="B41" s="511" t="s">
        <v>140</v>
      </c>
      <c r="C41" s="512" t="s">
        <v>2</v>
      </c>
      <c r="D41" s="513">
        <v>287.26741405256053</v>
      </c>
      <c r="E41" s="513">
        <v>22.336222150842186</v>
      </c>
      <c r="F41" s="513">
        <v>362.71418173309695</v>
      </c>
      <c r="G41" s="513">
        <v>81.429719061503192</v>
      </c>
      <c r="H41" s="513">
        <v>123.6068798280334</v>
      </c>
      <c r="I41" s="513">
        <v>14.890321410034502</v>
      </c>
      <c r="J41" s="513">
        <v>4.5411411926163128</v>
      </c>
      <c r="K41" s="513">
        <v>259.75982680696791</v>
      </c>
      <c r="L41" s="513">
        <v>139.17275666731615</v>
      </c>
      <c r="M41" s="513">
        <v>254.26232255370289</v>
      </c>
      <c r="N41" s="513">
        <v>126.37654217807935</v>
      </c>
      <c r="O41" s="513">
        <v>307.1123702366242</v>
      </c>
      <c r="P41" s="513">
        <v>253.17542287898056</v>
      </c>
      <c r="Q41" s="513">
        <v>774.58562898775938</v>
      </c>
      <c r="R41" s="513">
        <v>46.93275437731328</v>
      </c>
      <c r="S41" s="513">
        <v>44.547708026269888</v>
      </c>
      <c r="T41" s="513">
        <v>187.31512353279524</v>
      </c>
      <c r="U41" s="513">
        <v>33.658228329676447</v>
      </c>
      <c r="V41" s="513">
        <v>820.71966969212497</v>
      </c>
      <c r="W41" s="513">
        <v>137.69813199740983</v>
      </c>
      <c r="X41" s="513">
        <v>4611.116668498893</v>
      </c>
      <c r="Y41" s="513">
        <v>139.74490869680395</v>
      </c>
      <c r="Z41" s="513">
        <v>282.35114044228317</v>
      </c>
      <c r="AA41" s="513">
        <v>514.73424026549446</v>
      </c>
      <c r="AB41" s="513">
        <v>3785.5000759067407</v>
      </c>
      <c r="AC41" s="513">
        <v>1077.5752706409298</v>
      </c>
      <c r="AD41" s="513">
        <v>645.7757538283073</v>
      </c>
      <c r="AE41" s="513">
        <v>2462.7581129496939</v>
      </c>
      <c r="AF41" s="513">
        <v>227.72845788284701</v>
      </c>
      <c r="AG41" s="513">
        <v>180.28635919206772</v>
      </c>
      <c r="AH41" s="513">
        <v>2582.6952395148037</v>
      </c>
      <c r="AI41" s="513">
        <v>3082.7074452812285</v>
      </c>
      <c r="AJ41" s="513">
        <v>102.53700034960961</v>
      </c>
      <c r="AK41" s="513">
        <v>968.38027094592076</v>
      </c>
      <c r="AL41" s="513">
        <v>1027.1607145609146</v>
      </c>
      <c r="AM41" s="513">
        <v>2.9344745153856673</v>
      </c>
      <c r="AN41" s="528">
        <v>0</v>
      </c>
      <c r="AO41" s="559">
        <v>25976.088499165635</v>
      </c>
      <c r="AP41" s="535">
        <v>167.66946188413183</v>
      </c>
      <c r="AQ41" s="513">
        <v>61.646401091214329</v>
      </c>
      <c r="AR41" s="513">
        <v>0</v>
      </c>
      <c r="AS41" s="513">
        <v>0</v>
      </c>
      <c r="AT41" s="513">
        <v>0</v>
      </c>
      <c r="AU41" s="513">
        <v>0</v>
      </c>
      <c r="AV41" s="528">
        <v>0</v>
      </c>
      <c r="AW41" s="547">
        <v>229.31586297534616</v>
      </c>
      <c r="AX41" s="539">
        <v>26205.40436214098</v>
      </c>
      <c r="AY41" s="543">
        <v>24.932884052630381</v>
      </c>
      <c r="AZ41" s="551">
        <v>21855.095217865077</v>
      </c>
      <c r="BA41" s="556">
        <v>21880.028101917705</v>
      </c>
      <c r="BB41" s="543">
        <v>-3722.4897586108955</v>
      </c>
      <c r="BC41" s="551">
        <v>-7319.008928508415</v>
      </c>
      <c r="BD41" s="556">
        <v>-11041.49868711931</v>
      </c>
      <c r="BE41" s="539">
        <v>37043.933776939375</v>
      </c>
      <c r="BF41" s="247"/>
      <c r="BG41" s="450">
        <f>'37部門取引基本表'!BV41</f>
        <v>0</v>
      </c>
      <c r="BH41" s="451">
        <f>'37部門取引基本表'!BR41</f>
        <v>0.44804734140157682</v>
      </c>
      <c r="BI41" s="451">
        <f>'37部門取引基本表'!BM41</f>
        <v>1.3772937420563255E-2</v>
      </c>
      <c r="BJ41" s="452">
        <f>'37部門取引基本表'!BP41</f>
        <v>0.36286201707327836</v>
      </c>
      <c r="BL41" s="82">
        <v>510.20378172127545</v>
      </c>
      <c r="BM41" s="89">
        <f t="shared" si="2"/>
        <v>1.3772937420563255E-2</v>
      </c>
      <c r="BN41" s="23">
        <v>13441.836530629169</v>
      </c>
      <c r="BO41" s="23">
        <f t="shared" si="3"/>
        <v>13441.836530629169</v>
      </c>
      <c r="BP41" s="90">
        <f t="shared" si="4"/>
        <v>0.36286201707327836</v>
      </c>
      <c r="BQ41" s="23">
        <v>16597.436043813759</v>
      </c>
      <c r="BR41" s="90">
        <f t="shared" si="0"/>
        <v>0.44804734140157682</v>
      </c>
      <c r="BS41" s="23">
        <v>705.31614954253064</v>
      </c>
      <c r="BT41" s="23">
        <f t="shared" si="5"/>
        <v>705.31614954253064</v>
      </c>
      <c r="BU41" s="160">
        <v>0</v>
      </c>
      <c r="BV41" s="161">
        <f t="shared" si="1"/>
        <v>0</v>
      </c>
    </row>
    <row r="42" spans="2:74" s="57" customFormat="1" ht="18" customHeight="1">
      <c r="B42" s="561" t="s">
        <v>87</v>
      </c>
      <c r="C42" s="562" t="s">
        <v>3</v>
      </c>
      <c r="D42" s="683">
        <v>30241.739403533986</v>
      </c>
      <c r="E42" s="524">
        <v>974.53243219770332</v>
      </c>
      <c r="F42" s="524">
        <v>54153.628191953881</v>
      </c>
      <c r="G42" s="524">
        <v>20776.956495304712</v>
      </c>
      <c r="H42" s="524">
        <v>23022.70775092801</v>
      </c>
      <c r="I42" s="524">
        <v>3803.9060145568028</v>
      </c>
      <c r="J42" s="524">
        <v>2381.8372878578357</v>
      </c>
      <c r="K42" s="524">
        <v>82513.994007381465</v>
      </c>
      <c r="L42" s="524">
        <v>8177.4313844429407</v>
      </c>
      <c r="M42" s="524">
        <v>20224.578966230114</v>
      </c>
      <c r="N42" s="524">
        <v>12640.263865267843</v>
      </c>
      <c r="O42" s="524">
        <v>37616.900363189066</v>
      </c>
      <c r="P42" s="524">
        <v>18910.333400292326</v>
      </c>
      <c r="Q42" s="524">
        <v>77050.63484798932</v>
      </c>
      <c r="R42" s="524">
        <v>11033.06039505345</v>
      </c>
      <c r="S42" s="524">
        <v>46128.631661232379</v>
      </c>
      <c r="T42" s="524">
        <v>51230.941455133136</v>
      </c>
      <c r="U42" s="524">
        <v>20209.916904615478</v>
      </c>
      <c r="V42" s="524">
        <v>584487.07176363829</v>
      </c>
      <c r="W42" s="524">
        <v>39625.104815900086</v>
      </c>
      <c r="X42" s="524">
        <v>172038.77487485221</v>
      </c>
      <c r="Y42" s="524">
        <v>29067.160733634417</v>
      </c>
      <c r="Z42" s="524">
        <v>15789.880097255991</v>
      </c>
      <c r="AA42" s="524">
        <v>8242.6423059135668</v>
      </c>
      <c r="AB42" s="524">
        <v>184586.7701924502</v>
      </c>
      <c r="AC42" s="524">
        <v>73346.215720972687</v>
      </c>
      <c r="AD42" s="524">
        <v>64684.014964282294</v>
      </c>
      <c r="AE42" s="524">
        <v>148972.10835822165</v>
      </c>
      <c r="AF42" s="524">
        <v>48808.149767179486</v>
      </c>
      <c r="AG42" s="524">
        <v>55381.138438489841</v>
      </c>
      <c r="AH42" s="524">
        <v>52669.768359145535</v>
      </c>
      <c r="AI42" s="524">
        <v>227493.68414128223</v>
      </c>
      <c r="AJ42" s="524">
        <v>8909.7039972031234</v>
      </c>
      <c r="AK42" s="524">
        <v>110042.45106579056</v>
      </c>
      <c r="AL42" s="524">
        <v>161314.79176572262</v>
      </c>
      <c r="AM42" s="524">
        <v>5027.6577600911505</v>
      </c>
      <c r="AN42" s="684">
        <v>20446.497733125616</v>
      </c>
      <c r="AO42" s="248">
        <v>2532025.5816823123</v>
      </c>
      <c r="AP42" s="683">
        <v>83363.979286763177</v>
      </c>
      <c r="AQ42" s="524">
        <v>1847396.2868874483</v>
      </c>
      <c r="AR42" s="524">
        <v>575504.80735790008</v>
      </c>
      <c r="AS42" s="524">
        <v>106838.82460355054</v>
      </c>
      <c r="AT42" s="524">
        <v>466951.88430808036</v>
      </c>
      <c r="AU42" s="524">
        <v>4359.7190955142396</v>
      </c>
      <c r="AV42" s="684">
        <v>0</v>
      </c>
      <c r="AW42" s="273">
        <v>3084415.5015392574</v>
      </c>
      <c r="AX42" s="248">
        <v>5616441.0832215697</v>
      </c>
      <c r="AY42" s="685">
        <v>332758.63687709847</v>
      </c>
      <c r="AZ42" s="686">
        <v>1984881.636130922</v>
      </c>
      <c r="BA42" s="557">
        <v>2317640.2730080201</v>
      </c>
      <c r="BB42" s="685">
        <v>-244567.02639719131</v>
      </c>
      <c r="BC42" s="686">
        <v>-2119346.7704868722</v>
      </c>
      <c r="BD42" s="557">
        <v>-2363913.7968840632</v>
      </c>
      <c r="BE42" s="248">
        <v>5570167.5593455248</v>
      </c>
      <c r="BF42" s="247"/>
      <c r="BG42" s="249"/>
      <c r="BH42" s="249"/>
      <c r="BI42" s="249"/>
      <c r="BJ42" s="249"/>
      <c r="BL42" s="91">
        <f>SUM(BL5:BL41)</f>
        <v>1620289.9284836622</v>
      </c>
      <c r="BM42" s="92">
        <f t="shared" si="2"/>
        <v>0.29088710729449591</v>
      </c>
      <c r="BN42" s="91">
        <f>SUM(BN5:BN41)</f>
        <v>517058.54436514189</v>
      </c>
      <c r="BO42" s="91">
        <f>SUM(BO5:BO41)</f>
        <v>529013.10497086204</v>
      </c>
      <c r="BP42" s="92">
        <f t="shared" si="4"/>
        <v>9.4972565786336824E-2</v>
      </c>
      <c r="BQ42" s="91">
        <f>SUM(BQ5:BQ41)</f>
        <v>3038141.9776632129</v>
      </c>
      <c r="BR42" s="92">
        <f t="shared" si="0"/>
        <v>0.54543098484818009</v>
      </c>
      <c r="BS42" s="91">
        <f>SUM(BS5:BS41)</f>
        <v>160555.29902630538</v>
      </c>
      <c r="BT42" s="91">
        <f>SUM(BT5:BT41)</f>
        <v>160555.29902630538</v>
      </c>
      <c r="BU42" s="162">
        <v>391550</v>
      </c>
      <c r="BV42" s="163">
        <f t="shared" si="1"/>
        <v>7.0294115182058498E-2</v>
      </c>
    </row>
    <row r="43" spans="2:74" s="57" customFormat="1" ht="18" customHeight="1">
      <c r="B43" s="514" t="s">
        <v>233</v>
      </c>
      <c r="C43" s="515" t="s">
        <v>8</v>
      </c>
      <c r="D43" s="516">
        <v>242.36556553961918</v>
      </c>
      <c r="E43" s="516">
        <v>79.750192759958509</v>
      </c>
      <c r="F43" s="516">
        <v>942.92936703593728</v>
      </c>
      <c r="G43" s="516">
        <v>390.1707529717703</v>
      </c>
      <c r="H43" s="516">
        <v>643.33218663148614</v>
      </c>
      <c r="I43" s="516">
        <v>139.90401945741058</v>
      </c>
      <c r="J43" s="516">
        <v>21.711021395133098</v>
      </c>
      <c r="K43" s="516">
        <v>2040.5137013843846</v>
      </c>
      <c r="L43" s="516">
        <v>321.0987512502839</v>
      </c>
      <c r="M43" s="516">
        <v>96.373675987215506</v>
      </c>
      <c r="N43" s="516">
        <v>208.5393740635823</v>
      </c>
      <c r="O43" s="516">
        <v>1242.2024194769795</v>
      </c>
      <c r="P43" s="516">
        <v>513.41859904008356</v>
      </c>
      <c r="Q43" s="516">
        <v>2930.3750502748935</v>
      </c>
      <c r="R43" s="516">
        <v>310.27087712541584</v>
      </c>
      <c r="S43" s="516">
        <v>1040.8298306485631</v>
      </c>
      <c r="T43" s="516">
        <v>1739.9351364383238</v>
      </c>
      <c r="U43" s="516">
        <v>920.1022879439156</v>
      </c>
      <c r="V43" s="516">
        <v>5743.4712291554797</v>
      </c>
      <c r="W43" s="516">
        <v>1248.6572123384444</v>
      </c>
      <c r="X43" s="516">
        <v>7969.5449998384001</v>
      </c>
      <c r="Y43" s="516">
        <v>511.81409575929405</v>
      </c>
      <c r="Z43" s="516">
        <v>446.00867585195476</v>
      </c>
      <c r="AA43" s="516">
        <v>598.72131873803778</v>
      </c>
      <c r="AB43" s="516">
        <v>12458.632848299552</v>
      </c>
      <c r="AC43" s="516">
        <v>7063.3755085143257</v>
      </c>
      <c r="AD43" s="516">
        <v>1483.8710857435071</v>
      </c>
      <c r="AE43" s="516">
        <v>6516.8517333339259</v>
      </c>
      <c r="AF43" s="516">
        <v>1336.7890299717999</v>
      </c>
      <c r="AG43" s="516">
        <v>1830.4054007423897</v>
      </c>
      <c r="AH43" s="516">
        <v>1307.1399222271202</v>
      </c>
      <c r="AI43" s="516">
        <v>7359.2187164547868</v>
      </c>
      <c r="AJ43" s="516">
        <v>829.52919240181791</v>
      </c>
      <c r="AK43" s="516">
        <v>4748.2812558889364</v>
      </c>
      <c r="AL43" s="516">
        <v>7920.1747901942999</v>
      </c>
      <c r="AM43" s="516">
        <v>0</v>
      </c>
      <c r="AN43" s="529">
        <v>167.66946188413183</v>
      </c>
      <c r="AO43" s="560">
        <v>83363.979286763177</v>
      </c>
      <c r="AP43" s="241"/>
      <c r="AQ43" s="249"/>
      <c r="AR43" s="249"/>
      <c r="AS43" s="249"/>
      <c r="AT43" s="249"/>
      <c r="AU43" s="249"/>
      <c r="AV43" s="249"/>
      <c r="AW43" s="250"/>
      <c r="AX43" s="250"/>
      <c r="AY43" s="251"/>
      <c r="AZ43" s="251"/>
      <c r="BA43" s="251"/>
      <c r="BB43" s="251"/>
      <c r="BC43" s="251"/>
      <c r="BD43" s="251"/>
      <c r="BE43" s="249"/>
      <c r="BF43" s="249"/>
      <c r="BG43" s="250"/>
      <c r="BH43" s="250"/>
      <c r="BI43" s="250"/>
      <c r="BJ43" s="250"/>
      <c r="BL43" s="22"/>
      <c r="BM43" s="63"/>
      <c r="BN43" s="63"/>
      <c r="BO43" s="63"/>
      <c r="BP43" s="25"/>
      <c r="BQ43" s="64"/>
      <c r="BR43" s="25"/>
      <c r="BS43" s="64"/>
      <c r="BT43" s="64"/>
      <c r="BU43" s="164"/>
      <c r="BV43" s="165"/>
    </row>
    <row r="44" spans="2:74" s="57" customFormat="1" ht="18" customHeight="1">
      <c r="B44" s="517" t="s">
        <v>234</v>
      </c>
      <c r="C44" s="507" t="s">
        <v>17</v>
      </c>
      <c r="D44" s="509">
        <v>5375.3675559355352</v>
      </c>
      <c r="E44" s="509">
        <v>462.83039883843628</v>
      </c>
      <c r="F44" s="509">
        <v>14324.819194620915</v>
      </c>
      <c r="G44" s="509">
        <v>7592.8798119829844</v>
      </c>
      <c r="H44" s="509">
        <v>8864.187373744373</v>
      </c>
      <c r="I44" s="509">
        <v>823.40622880036381</v>
      </c>
      <c r="J44" s="509">
        <v>103.73079860280114</v>
      </c>
      <c r="K44" s="509">
        <v>25686.346958683414</v>
      </c>
      <c r="L44" s="509">
        <v>4049.0305140782998</v>
      </c>
      <c r="M44" s="509">
        <v>3232.3892558109192</v>
      </c>
      <c r="N44" s="509">
        <v>2443.9599226610908</v>
      </c>
      <c r="O44" s="509">
        <v>26006.490927969975</v>
      </c>
      <c r="P44" s="509">
        <v>5827.9994016036435</v>
      </c>
      <c r="Q44" s="509">
        <v>46904.173316288689</v>
      </c>
      <c r="R44" s="509">
        <v>4304.9575003869513</v>
      </c>
      <c r="S44" s="509">
        <v>15716.491288406305</v>
      </c>
      <c r="T44" s="509">
        <v>18209.309233566175</v>
      </c>
      <c r="U44" s="509">
        <v>6363.2929638316746</v>
      </c>
      <c r="V44" s="509">
        <v>119698.9055553419</v>
      </c>
      <c r="W44" s="509">
        <v>16938.468486824579</v>
      </c>
      <c r="X44" s="509">
        <v>137876.70163058845</v>
      </c>
      <c r="Y44" s="509">
        <v>4107.5934570709569</v>
      </c>
      <c r="Z44" s="509">
        <v>4523.7623866311606</v>
      </c>
      <c r="AA44" s="509">
        <v>11703.03529283082</v>
      </c>
      <c r="AB44" s="509">
        <v>224017.15867887324</v>
      </c>
      <c r="AC44" s="509">
        <v>73672.242255661171</v>
      </c>
      <c r="AD44" s="509">
        <v>22152.073289623928</v>
      </c>
      <c r="AE44" s="509">
        <v>103324.19489999261</v>
      </c>
      <c r="AF44" s="509">
        <v>16819.598181221969</v>
      </c>
      <c r="AG44" s="509">
        <v>58880.420370624277</v>
      </c>
      <c r="AH44" s="509">
        <v>96317.151405732118</v>
      </c>
      <c r="AI44" s="509">
        <v>309647.27670803462</v>
      </c>
      <c r="AJ44" s="509">
        <v>11074.481995105465</v>
      </c>
      <c r="AK44" s="509">
        <v>114595.21686643537</v>
      </c>
      <c r="AL44" s="509">
        <v>98139.780595535878</v>
      </c>
      <c r="AM44" s="509">
        <v>0</v>
      </c>
      <c r="AN44" s="527">
        <v>510.20378172127545</v>
      </c>
      <c r="AO44" s="538">
        <v>1620289.928483662</v>
      </c>
      <c r="AP44" s="241"/>
      <c r="AQ44" s="250"/>
      <c r="AR44" s="250"/>
      <c r="AS44" s="250"/>
      <c r="AT44" s="250"/>
      <c r="AU44" s="250"/>
      <c r="AV44" s="250"/>
      <c r="AW44" s="250"/>
      <c r="AX44" s="250"/>
      <c r="AY44" s="252"/>
      <c r="AZ44" s="252"/>
      <c r="BA44" s="252"/>
      <c r="BB44" s="252"/>
      <c r="BC44" s="252"/>
      <c r="BD44" s="252"/>
      <c r="BE44" s="250"/>
      <c r="BF44" s="250"/>
      <c r="BG44" s="254"/>
      <c r="BH44" s="254"/>
      <c r="BI44" s="254"/>
      <c r="BJ44" s="254"/>
      <c r="BL44" s="22"/>
      <c r="BM44" s="63"/>
      <c r="BN44" s="63"/>
      <c r="BO44" s="63"/>
      <c r="BP44" s="25"/>
      <c r="BQ44" s="64"/>
      <c r="BR44" s="25"/>
      <c r="BS44" s="64"/>
      <c r="BT44" s="64"/>
      <c r="BU44" s="164"/>
      <c r="BV44" s="165"/>
    </row>
    <row r="45" spans="2:74" s="57" customFormat="1" ht="18" customHeight="1">
      <c r="B45" s="517" t="s">
        <v>235</v>
      </c>
      <c r="C45" s="507" t="s">
        <v>9</v>
      </c>
      <c r="D45" s="509">
        <v>15059.168355510335</v>
      </c>
      <c r="E45" s="509">
        <v>116.67732481612607</v>
      </c>
      <c r="F45" s="509">
        <v>8271.3452094112708</v>
      </c>
      <c r="G45" s="509">
        <v>-1263.3462864504538</v>
      </c>
      <c r="H45" s="509">
        <v>4109.1941370826853</v>
      </c>
      <c r="I45" s="509">
        <v>1000.7649573978177</v>
      </c>
      <c r="J45" s="509">
        <v>118.88573992044351</v>
      </c>
      <c r="K45" s="509">
        <v>-76.963098798633496</v>
      </c>
      <c r="L45" s="509">
        <v>2303.3640689599551</v>
      </c>
      <c r="M45" s="509">
        <v>3404.4222805693403</v>
      </c>
      <c r="N45" s="509">
        <v>573.91905085312396</v>
      </c>
      <c r="O45" s="509">
        <v>2255.0583810117141</v>
      </c>
      <c r="P45" s="509">
        <v>2917.9068695445167</v>
      </c>
      <c r="Q45" s="509">
        <v>12121.755526280383</v>
      </c>
      <c r="R45" s="509">
        <v>394.45816107191814</v>
      </c>
      <c r="S45" s="509">
        <v>-4593.2969056666971</v>
      </c>
      <c r="T45" s="509">
        <v>-2718.7505247584381</v>
      </c>
      <c r="U45" s="509">
        <v>-3147.3453819350575</v>
      </c>
      <c r="V45" s="509">
        <v>3184.107478907802</v>
      </c>
      <c r="W45" s="509">
        <v>2974.6075412632049</v>
      </c>
      <c r="X45" s="509">
        <v>11077.368458807867</v>
      </c>
      <c r="Y45" s="509">
        <v>1362.7002208815481</v>
      </c>
      <c r="Z45" s="509">
        <v>6608.3013700744859</v>
      </c>
      <c r="AA45" s="509">
        <v>1551.5672593938889</v>
      </c>
      <c r="AB45" s="509">
        <v>65573.587085690568</v>
      </c>
      <c r="AC45" s="509">
        <v>58839.715370443249</v>
      </c>
      <c r="AD45" s="509">
        <v>170808.94886249639</v>
      </c>
      <c r="AE45" s="509">
        <v>34725.341517791443</v>
      </c>
      <c r="AF45" s="509">
        <v>20439.281446929705</v>
      </c>
      <c r="AG45" s="509">
        <v>0</v>
      </c>
      <c r="AH45" s="509">
        <v>2059.7943516674604</v>
      </c>
      <c r="AI45" s="509">
        <v>19572.146997340409</v>
      </c>
      <c r="AJ45" s="509">
        <v>-154.85840811094278</v>
      </c>
      <c r="AK45" s="509">
        <v>29852.619446979337</v>
      </c>
      <c r="AL45" s="509">
        <v>34294.260969135823</v>
      </c>
      <c r="AM45" s="509">
        <v>0</v>
      </c>
      <c r="AN45" s="527">
        <v>13441.836530629169</v>
      </c>
      <c r="AO45" s="538">
        <v>517058.54436514172</v>
      </c>
      <c r="AP45" s="241"/>
      <c r="AQ45" s="253"/>
      <c r="AR45" s="250"/>
      <c r="AS45" s="250"/>
      <c r="AT45" s="252"/>
      <c r="AU45" s="252"/>
      <c r="AV45" s="252"/>
      <c r="AW45" s="252"/>
      <c r="AX45" s="252"/>
      <c r="AY45" s="252"/>
      <c r="AZ45" s="250"/>
      <c r="BA45" s="254"/>
      <c r="BB45" s="255"/>
      <c r="BC45" s="256"/>
      <c r="BD45" s="254"/>
      <c r="BE45" s="254"/>
      <c r="BF45" s="254"/>
      <c r="BG45" s="254"/>
      <c r="BH45" s="254"/>
      <c r="BI45" s="254"/>
      <c r="BJ45" s="254"/>
      <c r="BL45" s="22"/>
      <c r="BM45" s="63"/>
      <c r="BN45" s="63"/>
      <c r="BO45" s="63"/>
      <c r="BP45" s="25"/>
      <c r="BQ45" s="64"/>
      <c r="BR45" s="25"/>
      <c r="BS45" s="64"/>
      <c r="BT45" s="64"/>
      <c r="BU45" s="164"/>
      <c r="BV45" s="165"/>
    </row>
    <row r="46" spans="2:74" s="57" customFormat="1" ht="18" customHeight="1">
      <c r="B46" s="517" t="s">
        <v>236</v>
      </c>
      <c r="C46" s="507" t="s">
        <v>10</v>
      </c>
      <c r="D46" s="509">
        <v>9288.126306105376</v>
      </c>
      <c r="E46" s="509">
        <v>143.20900373043133</v>
      </c>
      <c r="F46" s="509">
        <v>4632.3225053271299</v>
      </c>
      <c r="G46" s="509">
        <v>4812.0540208198508</v>
      </c>
      <c r="H46" s="509">
        <v>2623.492225424392</v>
      </c>
      <c r="I46" s="509">
        <v>1880.3837051253529</v>
      </c>
      <c r="J46" s="509">
        <v>220.42637843784243</v>
      </c>
      <c r="K46" s="509">
        <v>10554.825382039762</v>
      </c>
      <c r="L46" s="509">
        <v>1851.7633314382024</v>
      </c>
      <c r="M46" s="509">
        <v>783.47870046204207</v>
      </c>
      <c r="N46" s="509">
        <v>1176.4925517791828</v>
      </c>
      <c r="O46" s="509">
        <v>7469.4813131647597</v>
      </c>
      <c r="P46" s="509">
        <v>3226.6563314672612</v>
      </c>
      <c r="Q46" s="509">
        <v>16753.905803961952</v>
      </c>
      <c r="R46" s="509">
        <v>2929.3101235127333</v>
      </c>
      <c r="S46" s="509">
        <v>11988.8036041085</v>
      </c>
      <c r="T46" s="509">
        <v>15078.95862235457</v>
      </c>
      <c r="U46" s="509">
        <v>6646.1450900937016</v>
      </c>
      <c r="V46" s="509">
        <v>71609.775991002592</v>
      </c>
      <c r="W46" s="509">
        <v>6936.150329666636</v>
      </c>
      <c r="X46" s="509">
        <v>14137.507910817556</v>
      </c>
      <c r="Y46" s="509">
        <v>11640.404324223344</v>
      </c>
      <c r="Z46" s="509">
        <v>10358.740010034349</v>
      </c>
      <c r="AA46" s="509">
        <v>1806.8190333337643</v>
      </c>
      <c r="AB46" s="509">
        <v>41979.244266050082</v>
      </c>
      <c r="AC46" s="509">
        <v>17185.545176101758</v>
      </c>
      <c r="AD46" s="509">
        <v>143533.58148448175</v>
      </c>
      <c r="AE46" s="509">
        <v>40245.945118000403</v>
      </c>
      <c r="AF46" s="509">
        <v>16389.956981586118</v>
      </c>
      <c r="AG46" s="509">
        <v>56102.381456648589</v>
      </c>
      <c r="AH46" s="509">
        <v>31540.304200693001</v>
      </c>
      <c r="AI46" s="509">
        <v>34872.333907754473</v>
      </c>
      <c r="AJ46" s="509">
        <v>1373.9634075282602</v>
      </c>
      <c r="AK46" s="509">
        <v>37969.421753415591</v>
      </c>
      <c r="AL46" s="509">
        <v>35019.134011565489</v>
      </c>
      <c r="AM46" s="509">
        <v>0</v>
      </c>
      <c r="AN46" s="527">
        <v>1977.2279058112792</v>
      </c>
      <c r="AO46" s="538">
        <v>676738.27226806793</v>
      </c>
      <c r="AP46" s="241"/>
      <c r="AQ46" s="253"/>
      <c r="AR46" s="250"/>
      <c r="AS46" s="250"/>
      <c r="AT46" s="252"/>
      <c r="AU46" s="252"/>
      <c r="AV46" s="252"/>
      <c r="AW46" s="252"/>
      <c r="AX46" s="252"/>
      <c r="AY46" s="252"/>
      <c r="AZ46" s="250"/>
      <c r="BA46" s="254"/>
      <c r="BB46" s="255"/>
      <c r="BC46" s="256"/>
      <c r="BD46" s="254"/>
      <c r="BE46" s="254"/>
      <c r="BF46" s="254"/>
      <c r="BG46" s="254"/>
      <c r="BH46" s="254"/>
      <c r="BI46" s="254"/>
      <c r="BJ46" s="254"/>
      <c r="BL46" s="22"/>
      <c r="BM46" s="63"/>
      <c r="BN46" s="63"/>
      <c r="BO46" s="63"/>
      <c r="BP46" s="25"/>
      <c r="BQ46" s="64"/>
      <c r="BR46" s="25"/>
      <c r="BS46" s="64"/>
      <c r="BT46" s="64"/>
      <c r="BU46" s="164"/>
      <c r="BV46" s="165"/>
    </row>
    <row r="47" spans="2:74" s="57" customFormat="1" ht="18" customHeight="1">
      <c r="B47" s="517" t="s">
        <v>237</v>
      </c>
      <c r="C47" s="518" t="s">
        <v>183</v>
      </c>
      <c r="D47" s="509">
        <v>2524.2415694164929</v>
      </c>
      <c r="E47" s="509">
        <v>89.369865816607202</v>
      </c>
      <c r="F47" s="509">
        <v>1928.0935860907912</v>
      </c>
      <c r="G47" s="509">
        <v>1325.8927042860489</v>
      </c>
      <c r="H47" s="509">
        <v>1251.7689321532093</v>
      </c>
      <c r="I47" s="509">
        <v>214.38333561144367</v>
      </c>
      <c r="J47" s="509">
        <v>176.62125837480892</v>
      </c>
      <c r="K47" s="509">
        <v>4202.8521841406582</v>
      </c>
      <c r="L47" s="509">
        <v>610.9570169412558</v>
      </c>
      <c r="M47" s="509">
        <v>666.08369666137992</v>
      </c>
      <c r="N47" s="509">
        <v>143.36633283916953</v>
      </c>
      <c r="O47" s="509">
        <v>2436.5635544555435</v>
      </c>
      <c r="P47" s="509">
        <v>280.9282036414275</v>
      </c>
      <c r="Q47" s="509">
        <v>1371.679600030551</v>
      </c>
      <c r="R47" s="509">
        <v>224.58994781857237</v>
      </c>
      <c r="S47" s="509">
        <v>713.8262067518508</v>
      </c>
      <c r="T47" s="509">
        <v>472.98312150584263</v>
      </c>
      <c r="U47" s="509">
        <v>399.72627814587241</v>
      </c>
      <c r="V47" s="509">
        <v>1813.9761404868964</v>
      </c>
      <c r="W47" s="509">
        <v>1869.7330999321662</v>
      </c>
      <c r="X47" s="509">
        <v>14218.669010830185</v>
      </c>
      <c r="Y47" s="509">
        <v>1940.4307398982407</v>
      </c>
      <c r="Z47" s="509">
        <v>1406.1701207981168</v>
      </c>
      <c r="AA47" s="509">
        <v>465.37616243181685</v>
      </c>
      <c r="AB47" s="509">
        <v>23069.432575503164</v>
      </c>
      <c r="AC47" s="509">
        <v>4770.4140561234799</v>
      </c>
      <c r="AD47" s="509">
        <v>20509.571728546187</v>
      </c>
      <c r="AE47" s="509">
        <v>20924.583486260166</v>
      </c>
      <c r="AF47" s="509">
        <v>3953.9853493063947</v>
      </c>
      <c r="AG47" s="509">
        <v>319.66286630128394</v>
      </c>
      <c r="AH47" s="509">
        <v>1889.6428366234609</v>
      </c>
      <c r="AI47" s="509">
        <v>7885.214410001503</v>
      </c>
      <c r="AJ47" s="509">
        <v>767.8126092530008</v>
      </c>
      <c r="AK47" s="509">
        <v>15686.561589760418</v>
      </c>
      <c r="AL47" s="509">
        <v>19324.818700024822</v>
      </c>
      <c r="AM47" s="509">
        <v>0</v>
      </c>
      <c r="AN47" s="527">
        <v>705.31614954253064</v>
      </c>
      <c r="AO47" s="538">
        <v>160555.29902630535</v>
      </c>
      <c r="AP47" s="241"/>
      <c r="AQ47" s="253"/>
      <c r="AR47" s="250"/>
      <c r="AS47" s="250"/>
      <c r="AT47" s="252"/>
      <c r="AU47" s="252"/>
      <c r="AV47" s="252"/>
      <c r="AW47" s="252"/>
      <c r="AX47" s="252"/>
      <c r="AY47" s="252"/>
      <c r="AZ47" s="250"/>
      <c r="BA47" s="254"/>
      <c r="BB47" s="255"/>
      <c r="BC47" s="256"/>
      <c r="BD47" s="254"/>
      <c r="BE47" s="254"/>
      <c r="BF47" s="254"/>
      <c r="BG47" s="254"/>
      <c r="BH47" s="254"/>
      <c r="BI47" s="254"/>
      <c r="BJ47" s="254"/>
      <c r="BL47" s="22"/>
      <c r="BM47" s="63"/>
      <c r="BN47" s="63"/>
      <c r="BO47" s="63"/>
      <c r="BP47" s="25"/>
      <c r="BQ47" s="64"/>
      <c r="BR47" s="25"/>
      <c r="BS47" s="64"/>
      <c r="BT47" s="64"/>
      <c r="BU47" s="164"/>
      <c r="BV47" s="165"/>
    </row>
    <row r="48" spans="2:74" s="57" customFormat="1" ht="18" customHeight="1">
      <c r="B48" s="517" t="s">
        <v>238</v>
      </c>
      <c r="C48" s="510" t="s">
        <v>11</v>
      </c>
      <c r="D48" s="509">
        <v>-4136.2267500941025</v>
      </c>
      <c r="E48" s="509">
        <v>0</v>
      </c>
      <c r="F48" s="509">
        <v>-382.22018577910802</v>
      </c>
      <c r="G48" s="509">
        <v>0</v>
      </c>
      <c r="H48" s="509">
        <v>-0.47991082792692741</v>
      </c>
      <c r="I48" s="509">
        <v>-2.4738949279521544E-2</v>
      </c>
      <c r="J48" s="509">
        <v>-2.6348348978167144</v>
      </c>
      <c r="K48" s="509">
        <v>-0.39354230724397254</v>
      </c>
      <c r="L48" s="509">
        <v>0</v>
      </c>
      <c r="M48" s="509">
        <v>0</v>
      </c>
      <c r="N48" s="509">
        <v>-9.1530070022554019E-2</v>
      </c>
      <c r="O48" s="509">
        <v>-0.52693745149151461</v>
      </c>
      <c r="P48" s="509">
        <v>-0.11084166645943083</v>
      </c>
      <c r="Q48" s="509">
        <v>-1.1501589804046211</v>
      </c>
      <c r="R48" s="509">
        <v>-0.13578594184919729</v>
      </c>
      <c r="S48" s="509">
        <v>-0.34211239165243096</v>
      </c>
      <c r="T48" s="509">
        <v>-0.306784758095555</v>
      </c>
      <c r="U48" s="509">
        <v>-6.7749215360690326E-2</v>
      </c>
      <c r="V48" s="509">
        <v>-2.7149435881527397</v>
      </c>
      <c r="W48" s="509">
        <v>-0.45743895806258439</v>
      </c>
      <c r="X48" s="509">
        <v>-2196.8394716273569</v>
      </c>
      <c r="Y48" s="509">
        <v>-1.4106627545357642</v>
      </c>
      <c r="Z48" s="509">
        <v>-1563.6835166531589</v>
      </c>
      <c r="AA48" s="509">
        <v>-0.15669231058310332</v>
      </c>
      <c r="AB48" s="509">
        <v>-268.57730037248689</v>
      </c>
      <c r="AC48" s="509">
        <v>-3402.5007419592798</v>
      </c>
      <c r="AD48" s="509">
        <v>-113.77116611547451</v>
      </c>
      <c r="AE48" s="509">
        <v>-1069.4944454035963</v>
      </c>
      <c r="AF48" s="509">
        <v>-0.86708673511903656</v>
      </c>
      <c r="AG48" s="509">
        <v>0</v>
      </c>
      <c r="AH48" s="509">
        <v>-152.41037702798897</v>
      </c>
      <c r="AI48" s="509">
        <v>-5838.6254063930282</v>
      </c>
      <c r="AJ48" s="509">
        <v>-504.58571262090663</v>
      </c>
      <c r="AK48" s="509">
        <v>-15.993479900865239</v>
      </c>
      <c r="AL48" s="509">
        <v>-2.4276752014336052</v>
      </c>
      <c r="AM48" s="509">
        <v>0</v>
      </c>
      <c r="AN48" s="527">
        <v>-204.81778577462811</v>
      </c>
      <c r="AO48" s="538">
        <v>-19864.045766727471</v>
      </c>
      <c r="AP48" s="241"/>
      <c r="AQ48" s="253"/>
      <c r="AR48" s="250"/>
      <c r="AS48" s="250"/>
      <c r="AT48" s="252"/>
      <c r="AU48" s="252"/>
      <c r="AV48" s="252"/>
      <c r="AW48" s="252"/>
      <c r="AX48" s="252"/>
      <c r="AY48" s="252"/>
      <c r="AZ48" s="250"/>
      <c r="BA48" s="254"/>
      <c r="BB48" s="255"/>
      <c r="BC48" s="256"/>
      <c r="BD48" s="254"/>
      <c r="BE48" s="254"/>
      <c r="BF48" s="254"/>
      <c r="BG48" s="254"/>
      <c r="BH48" s="254"/>
      <c r="BI48" s="254"/>
      <c r="BJ48" s="254"/>
      <c r="BL48" s="22"/>
      <c r="BM48" s="63"/>
      <c r="BN48" s="63"/>
      <c r="BO48" s="63"/>
      <c r="BP48" s="25"/>
      <c r="BQ48" s="64"/>
      <c r="BR48" s="25"/>
      <c r="BS48" s="64"/>
      <c r="BT48" s="64"/>
      <c r="BU48" s="164"/>
      <c r="BV48" s="165"/>
    </row>
    <row r="49" spans="1:259" s="57" customFormat="1" ht="18" customHeight="1">
      <c r="B49" s="519" t="s">
        <v>239</v>
      </c>
      <c r="C49" s="520" t="s">
        <v>12</v>
      </c>
      <c r="D49" s="521">
        <v>28353.042602413254</v>
      </c>
      <c r="E49" s="521">
        <v>891.83678596155937</v>
      </c>
      <c r="F49" s="521">
        <v>29717.289676706932</v>
      </c>
      <c r="G49" s="521">
        <v>12857.651003610201</v>
      </c>
      <c r="H49" s="521">
        <v>17491.494944208222</v>
      </c>
      <c r="I49" s="521">
        <v>4058.8175074431088</v>
      </c>
      <c r="J49" s="521">
        <v>638.74036183321243</v>
      </c>
      <c r="K49" s="521">
        <v>42407.181585142338</v>
      </c>
      <c r="L49" s="521">
        <v>9136.213682667998</v>
      </c>
      <c r="M49" s="521">
        <v>8182.747609490898</v>
      </c>
      <c r="N49" s="521">
        <v>4546.1857021261258</v>
      </c>
      <c r="O49" s="521">
        <v>39409.269658627476</v>
      </c>
      <c r="P49" s="521">
        <v>12766.798563630473</v>
      </c>
      <c r="Q49" s="521">
        <v>80080.739137856057</v>
      </c>
      <c r="R49" s="521">
        <v>8163.4508239737406</v>
      </c>
      <c r="S49" s="521">
        <v>24866.311911856872</v>
      </c>
      <c r="T49" s="521">
        <v>32782.128804348373</v>
      </c>
      <c r="U49" s="521">
        <v>11181.853488864746</v>
      </c>
      <c r="V49" s="521">
        <v>202047.5214513065</v>
      </c>
      <c r="W49" s="521">
        <v>29967.159231066969</v>
      </c>
      <c r="X49" s="521">
        <v>183082.95253925509</v>
      </c>
      <c r="Y49" s="521">
        <v>19561.532175078846</v>
      </c>
      <c r="Z49" s="521">
        <v>21779.299046736905</v>
      </c>
      <c r="AA49" s="521">
        <v>16125.362374417746</v>
      </c>
      <c r="AB49" s="521">
        <v>366829.47815404413</v>
      </c>
      <c r="AC49" s="521">
        <v>158128.79162488467</v>
      </c>
      <c r="AD49" s="521">
        <v>358374.27528477629</v>
      </c>
      <c r="AE49" s="521">
        <v>204667.42230997494</v>
      </c>
      <c r="AF49" s="521">
        <v>58938.743902280861</v>
      </c>
      <c r="AG49" s="521">
        <v>117132.87009431655</v>
      </c>
      <c r="AH49" s="521">
        <v>132961.62233991516</v>
      </c>
      <c r="AI49" s="521">
        <v>373497.5653331927</v>
      </c>
      <c r="AJ49" s="521">
        <v>13386.343083556696</v>
      </c>
      <c r="AK49" s="521">
        <v>202836.10743257878</v>
      </c>
      <c r="AL49" s="521">
        <v>194695.74139125485</v>
      </c>
      <c r="AM49" s="521">
        <v>0</v>
      </c>
      <c r="AN49" s="530">
        <v>16597.436043813759</v>
      </c>
      <c r="AO49" s="559">
        <v>3038141.977663212</v>
      </c>
      <c r="AP49" s="241"/>
      <c r="AQ49" s="253"/>
      <c r="AR49" s="250"/>
      <c r="AS49" s="250"/>
      <c r="AT49" s="252"/>
      <c r="AU49" s="252"/>
      <c r="AV49" s="252"/>
      <c r="AW49" s="252"/>
      <c r="AX49" s="252"/>
      <c r="AY49" s="252"/>
      <c r="AZ49" s="250"/>
      <c r="BA49" s="254"/>
      <c r="BB49" s="255"/>
      <c r="BC49" s="256"/>
      <c r="BD49" s="254"/>
      <c r="BE49" s="254"/>
      <c r="BF49" s="254"/>
      <c r="BG49" s="254"/>
      <c r="BH49" s="254"/>
      <c r="BI49" s="254"/>
      <c r="BJ49" s="254"/>
      <c r="BL49" s="22"/>
      <c r="BM49" s="63"/>
      <c r="BN49" s="63"/>
      <c r="BO49" s="63"/>
      <c r="BP49" s="25"/>
      <c r="BQ49" s="64"/>
      <c r="BR49" s="25"/>
      <c r="BS49" s="64"/>
      <c r="BT49" s="64"/>
      <c r="BU49" s="164"/>
      <c r="BV49" s="165"/>
    </row>
    <row r="50" spans="1:259" s="57" customFormat="1" ht="18" customHeight="1">
      <c r="B50" s="522" t="s">
        <v>240</v>
      </c>
      <c r="C50" s="523" t="s">
        <v>232</v>
      </c>
      <c r="D50" s="524">
        <v>58594.782005947236</v>
      </c>
      <c r="E50" s="524">
        <v>1866.3692181592628</v>
      </c>
      <c r="F50" s="524">
        <v>83870.917868660821</v>
      </c>
      <c r="G50" s="524">
        <v>33634.607498914913</v>
      </c>
      <c r="H50" s="524">
        <v>40514.202695136235</v>
      </c>
      <c r="I50" s="524">
        <v>7862.7235219999111</v>
      </c>
      <c r="J50" s="524">
        <v>3020.577649691048</v>
      </c>
      <c r="K50" s="524">
        <v>124921.17559252381</v>
      </c>
      <c r="L50" s="524">
        <v>17313.645067110938</v>
      </c>
      <c r="M50" s="524">
        <v>28407.32657572101</v>
      </c>
      <c r="N50" s="524">
        <v>17186.449567393967</v>
      </c>
      <c r="O50" s="524">
        <v>77026.170021816535</v>
      </c>
      <c r="P50" s="524">
        <v>31677.131963922799</v>
      </c>
      <c r="Q50" s="524">
        <v>157131.37398584536</v>
      </c>
      <c r="R50" s="524">
        <v>19196.51121902719</v>
      </c>
      <c r="S50" s="524">
        <v>70994.943573089244</v>
      </c>
      <c r="T50" s="524">
        <v>84013.070259481508</v>
      </c>
      <c r="U50" s="524">
        <v>31391.770393480227</v>
      </c>
      <c r="V50" s="524">
        <v>786534.5932149447</v>
      </c>
      <c r="W50" s="524">
        <v>69592.264046967059</v>
      </c>
      <c r="X50" s="524">
        <v>355121.7274141073</v>
      </c>
      <c r="Y50" s="524">
        <v>48628.692908713259</v>
      </c>
      <c r="Z50" s="524">
        <v>37569.179143992893</v>
      </c>
      <c r="AA50" s="524">
        <v>24368.004680331313</v>
      </c>
      <c r="AB50" s="524">
        <v>551416.24834649428</v>
      </c>
      <c r="AC50" s="524">
        <v>231475.00734585736</v>
      </c>
      <c r="AD50" s="524">
        <v>423058.29024905857</v>
      </c>
      <c r="AE50" s="524">
        <v>353639.53066819656</v>
      </c>
      <c r="AF50" s="524">
        <v>107746.89366946035</v>
      </c>
      <c r="AG50" s="524">
        <v>172514.00853280639</v>
      </c>
      <c r="AH50" s="524">
        <v>185631.39069906072</v>
      </c>
      <c r="AI50" s="524">
        <v>600991.24947447504</v>
      </c>
      <c r="AJ50" s="524">
        <v>22296.047080759818</v>
      </c>
      <c r="AK50" s="524">
        <v>312878.5584983693</v>
      </c>
      <c r="AL50" s="524">
        <v>356010.5331569775</v>
      </c>
      <c r="AM50" s="524">
        <v>5027.6577600911505</v>
      </c>
      <c r="AN50" s="531">
        <v>37043.933776939375</v>
      </c>
      <c r="AO50" s="248">
        <v>5570167.5593455248</v>
      </c>
      <c r="AP50" s="241"/>
      <c r="AQ50" s="253"/>
      <c r="AR50" s="250"/>
      <c r="AS50" s="250"/>
      <c r="AT50" s="252"/>
      <c r="AU50" s="252"/>
      <c r="AV50" s="252"/>
      <c r="AW50" s="252"/>
      <c r="AX50" s="252"/>
      <c r="AY50" s="252"/>
      <c r="AZ50" s="250"/>
      <c r="BA50" s="254"/>
      <c r="BB50" s="255"/>
      <c r="BC50" s="256"/>
      <c r="BD50" s="254"/>
      <c r="BE50" s="254"/>
      <c r="BF50" s="254"/>
      <c r="BG50" s="254"/>
      <c r="BH50" s="254"/>
      <c r="BI50" s="254"/>
      <c r="BJ50" s="254"/>
      <c r="BL50" s="22"/>
      <c r="BM50" s="63"/>
      <c r="BN50" s="63"/>
      <c r="BO50" s="63"/>
      <c r="BP50" s="25"/>
      <c r="BQ50" s="64"/>
      <c r="BR50" s="25"/>
      <c r="BS50" s="64"/>
      <c r="BT50" s="64"/>
      <c r="BU50" s="164"/>
      <c r="BV50" s="165"/>
    </row>
    <row r="51" spans="1:259" s="57" customFormat="1" ht="18" customHeight="1">
      <c r="B51" s="270"/>
      <c r="C51" s="236"/>
      <c r="D51" s="247"/>
      <c r="E51" s="247"/>
      <c r="F51" s="247"/>
      <c r="G51" s="247"/>
      <c r="H51" s="247"/>
      <c r="I51" s="247"/>
      <c r="J51" s="247"/>
      <c r="K51" s="247"/>
      <c r="L51" s="247"/>
      <c r="M51" s="247"/>
      <c r="N51" s="247"/>
      <c r="O51" s="247"/>
      <c r="P51" s="247"/>
      <c r="Q51" s="247"/>
      <c r="R51" s="247"/>
      <c r="S51" s="247"/>
      <c r="T51" s="247"/>
      <c r="U51" s="247"/>
      <c r="V51" s="247"/>
      <c r="W51" s="247"/>
      <c r="X51" s="247"/>
      <c r="Y51" s="247"/>
      <c r="Z51" s="247"/>
      <c r="AA51" s="247"/>
      <c r="AB51" s="247"/>
      <c r="AC51" s="247"/>
      <c r="AD51" s="247"/>
      <c r="AE51" s="247"/>
      <c r="AF51" s="247"/>
      <c r="AG51" s="247"/>
      <c r="AH51" s="247"/>
      <c r="AI51" s="247"/>
      <c r="AJ51" s="247"/>
      <c r="AK51" s="247"/>
      <c r="AL51" s="247"/>
      <c r="AM51" s="247"/>
      <c r="AN51" s="247"/>
      <c r="AO51" s="247"/>
      <c r="AP51" s="241"/>
      <c r="AQ51" s="253"/>
      <c r="AR51" s="250"/>
      <c r="AS51" s="250"/>
      <c r="AT51" s="252"/>
      <c r="AU51" s="252"/>
      <c r="AV51" s="252"/>
      <c r="AW51" s="252"/>
      <c r="AX51" s="252"/>
      <c r="AY51" s="252"/>
      <c r="AZ51" s="250"/>
      <c r="BA51" s="254"/>
      <c r="BB51" s="255"/>
      <c r="BC51" s="256"/>
      <c r="BD51" s="254"/>
      <c r="BE51" s="254"/>
      <c r="BF51" s="254"/>
      <c r="BG51" s="254"/>
      <c r="BH51" s="254"/>
      <c r="BI51" s="254"/>
      <c r="BJ51" s="254"/>
      <c r="BL51" s="22"/>
      <c r="BM51" s="63"/>
      <c r="BN51" s="63"/>
      <c r="BO51" s="63"/>
      <c r="BP51" s="25"/>
      <c r="BQ51" s="64"/>
      <c r="BR51" s="25"/>
      <c r="BS51" s="64"/>
      <c r="BT51" s="64"/>
      <c r="BU51" s="164"/>
      <c r="BV51" s="165"/>
    </row>
    <row r="52" spans="1:259" s="57" customFormat="1" ht="18" customHeight="1">
      <c r="B52" s="270"/>
      <c r="C52" s="236"/>
      <c r="D52" s="247"/>
      <c r="E52" s="247"/>
      <c r="F52" s="247"/>
      <c r="G52" s="247"/>
      <c r="H52" s="247"/>
      <c r="I52" s="247"/>
      <c r="J52" s="247"/>
      <c r="K52" s="247"/>
      <c r="L52" s="247"/>
      <c r="M52" s="247"/>
      <c r="N52" s="247"/>
      <c r="O52" s="247"/>
      <c r="P52" s="247"/>
      <c r="Q52" s="247"/>
      <c r="R52" s="247"/>
      <c r="S52" s="247"/>
      <c r="T52" s="247"/>
      <c r="U52" s="247"/>
      <c r="V52" s="247"/>
      <c r="W52" s="247"/>
      <c r="X52" s="247"/>
      <c r="Y52" s="247"/>
      <c r="Z52" s="247"/>
      <c r="AA52" s="247"/>
      <c r="AB52" s="247"/>
      <c r="AC52" s="247"/>
      <c r="AD52" s="247"/>
      <c r="AE52" s="247"/>
      <c r="AF52" s="247"/>
      <c r="AG52" s="247"/>
      <c r="AH52" s="247"/>
      <c r="AI52" s="247"/>
      <c r="AJ52" s="247"/>
      <c r="AK52" s="247"/>
      <c r="AL52" s="247"/>
      <c r="AM52" s="247"/>
      <c r="AN52" s="247"/>
      <c r="AO52" s="247"/>
      <c r="AP52" s="241"/>
      <c r="AQ52" s="253"/>
      <c r="AR52" s="250"/>
      <c r="AS52" s="250"/>
      <c r="AT52" s="252"/>
      <c r="AU52" s="252"/>
      <c r="AV52" s="252"/>
      <c r="AW52" s="252"/>
      <c r="AX52" s="252"/>
      <c r="AY52" s="252"/>
      <c r="AZ52" s="250"/>
      <c r="BA52" s="254"/>
      <c r="BB52" s="255"/>
      <c r="BC52" s="256"/>
      <c r="BD52" s="254"/>
      <c r="BE52" s="254"/>
      <c r="BF52" s="254"/>
      <c r="BG52" s="254"/>
      <c r="BH52" s="254"/>
      <c r="BI52" s="254"/>
      <c r="BJ52" s="254"/>
      <c r="BL52" s="22"/>
      <c r="BM52" s="63"/>
      <c r="BN52" s="63"/>
      <c r="BO52" s="63"/>
      <c r="BP52" s="25"/>
      <c r="BQ52" s="64"/>
      <c r="BR52" s="25"/>
      <c r="BS52" s="64"/>
      <c r="BT52" s="64"/>
      <c r="BU52" s="164"/>
      <c r="BV52" s="165"/>
    </row>
    <row r="53" spans="1:259" s="57" customFormat="1" ht="18" customHeight="1">
      <c r="B53" s="270"/>
      <c r="C53" s="236"/>
      <c r="D53" s="247"/>
      <c r="E53" s="247"/>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7"/>
      <c r="AI53" s="247"/>
      <c r="AJ53" s="247"/>
      <c r="AK53" s="247"/>
      <c r="AL53" s="247"/>
      <c r="AM53" s="247"/>
      <c r="AN53" s="247"/>
      <c r="AO53" s="247"/>
      <c r="AP53" s="241"/>
      <c r="AQ53" s="253"/>
      <c r="AR53" s="250"/>
      <c r="AS53" s="250"/>
      <c r="AT53" s="252"/>
      <c r="AU53" s="252"/>
      <c r="AV53" s="252"/>
      <c r="AW53" s="252"/>
      <c r="AX53" s="252"/>
      <c r="AY53" s="252"/>
      <c r="AZ53" s="250"/>
      <c r="BA53" s="254"/>
      <c r="BB53" s="255"/>
      <c r="BC53" s="256"/>
      <c r="BD53" s="254"/>
      <c r="BE53" s="254"/>
      <c r="BF53" s="254"/>
      <c r="BG53" s="254"/>
      <c r="BH53" s="254"/>
      <c r="BI53" s="254"/>
      <c r="BJ53" s="254"/>
      <c r="BL53" s="22"/>
      <c r="BM53" s="63"/>
      <c r="BN53" s="63"/>
      <c r="BO53" s="63"/>
      <c r="BP53" s="25"/>
      <c r="BQ53" s="64"/>
      <c r="BR53" s="25"/>
      <c r="BS53" s="64"/>
      <c r="BT53" s="64"/>
      <c r="BU53" s="164"/>
      <c r="BV53" s="165"/>
    </row>
    <row r="54" spans="1:259" s="57" customFormat="1" ht="18" customHeight="1">
      <c r="B54" s="270"/>
      <c r="C54" s="236"/>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247"/>
      <c r="AG54" s="247"/>
      <c r="AH54" s="247"/>
      <c r="AI54" s="247"/>
      <c r="AJ54" s="247"/>
      <c r="AK54" s="247"/>
      <c r="AL54" s="247"/>
      <c r="AM54" s="247"/>
      <c r="AN54" s="247"/>
      <c r="AO54" s="247"/>
      <c r="AP54" s="241"/>
      <c r="AQ54" s="253"/>
      <c r="AR54" s="250"/>
      <c r="AS54" s="250"/>
      <c r="AT54" s="252"/>
      <c r="AU54" s="252"/>
      <c r="AV54" s="252"/>
      <c r="AW54" s="252"/>
      <c r="AX54" s="252"/>
      <c r="AY54" s="252"/>
      <c r="AZ54" s="250"/>
      <c r="BA54" s="254"/>
      <c r="BB54" s="255"/>
      <c r="BC54" s="256"/>
      <c r="BD54" s="254"/>
      <c r="BE54" s="254"/>
      <c r="BF54" s="254"/>
      <c r="BG54" s="254"/>
      <c r="BH54" s="254"/>
      <c r="BI54" s="254"/>
      <c r="BJ54" s="254"/>
      <c r="BL54" s="22"/>
      <c r="BM54" s="63"/>
      <c r="BN54" s="63"/>
      <c r="BO54" s="63"/>
      <c r="BP54" s="25"/>
      <c r="BQ54" s="64"/>
      <c r="BR54" s="25"/>
      <c r="BS54" s="64"/>
      <c r="BT54" s="64"/>
      <c r="BU54" s="164"/>
      <c r="BV54" s="165"/>
    </row>
    <row r="55" spans="1:259" s="57" customFormat="1" ht="18" customHeight="1">
      <c r="B55" s="270"/>
      <c r="C55" s="236"/>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247"/>
      <c r="AG55" s="247"/>
      <c r="AH55" s="247"/>
      <c r="AI55" s="247"/>
      <c r="AJ55" s="247"/>
      <c r="AK55" s="247"/>
      <c r="AL55" s="247"/>
      <c r="AM55" s="247"/>
      <c r="AN55" s="247"/>
      <c r="AO55" s="247"/>
      <c r="AP55" s="241"/>
      <c r="AQ55" s="253"/>
      <c r="AR55" s="250"/>
      <c r="AS55" s="250"/>
      <c r="AT55" s="252"/>
      <c r="AU55" s="252"/>
      <c r="AV55" s="252"/>
      <c r="AW55" s="252"/>
      <c r="AX55" s="252"/>
      <c r="AY55" s="252"/>
      <c r="AZ55" s="250"/>
      <c r="BA55" s="254"/>
      <c r="BB55" s="255"/>
      <c r="BC55" s="256"/>
      <c r="BD55" s="254"/>
      <c r="BE55" s="254"/>
      <c r="BF55" s="254"/>
      <c r="BG55" s="257"/>
      <c r="BH55" s="257"/>
      <c r="BI55" s="257"/>
      <c r="BJ55" s="257"/>
      <c r="BL55" s="22"/>
      <c r="BM55" s="63"/>
      <c r="BN55" s="63"/>
      <c r="BO55" s="63"/>
      <c r="BP55" s="25"/>
      <c r="BQ55" s="64"/>
      <c r="BR55" s="25"/>
      <c r="BS55" s="64"/>
      <c r="BT55" s="64"/>
      <c r="BU55" s="164"/>
      <c r="BV55" s="165"/>
    </row>
    <row r="56" spans="1:259" s="3" customFormat="1" ht="12" customHeight="1">
      <c r="C56" s="238"/>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8"/>
      <c r="BH56" s="258"/>
      <c r="BI56" s="258"/>
      <c r="BJ56" s="258"/>
      <c r="BK56" s="58"/>
      <c r="BL56" s="59"/>
      <c r="BM56" s="58"/>
      <c r="BN56" s="58"/>
      <c r="BO56" s="58"/>
      <c r="BP56" s="24"/>
      <c r="BQ56" s="60"/>
      <c r="BR56" s="24"/>
      <c r="BS56" s="60"/>
      <c r="BT56" s="60"/>
      <c r="BU56" s="166"/>
      <c r="BV56" s="155"/>
    </row>
    <row r="57" spans="1:259" s="65" customFormat="1" ht="12" hidden="1" customHeight="1">
      <c r="A57" s="61"/>
      <c r="B57" s="62"/>
      <c r="C57" s="239" t="s">
        <v>156</v>
      </c>
      <c r="D57" s="258">
        <f>IF(D44/D50&lt;0,0,D44/D50)</f>
        <v>9.1737990515775747E-2</v>
      </c>
      <c r="E57" s="259">
        <f t="shared" ref="E57:AM57" si="6">IF(E44/E50&lt;0,0,E44/E50)</f>
        <v>0.2479843721891804</v>
      </c>
      <c r="F57" s="259">
        <f t="shared" si="6"/>
        <v>0.17079602272927458</v>
      </c>
      <c r="G57" s="259">
        <f t="shared" si="6"/>
        <v>0.2257460507671433</v>
      </c>
      <c r="H57" s="259">
        <f t="shared" si="6"/>
        <v>0.21879209719233908</v>
      </c>
      <c r="I57" s="259">
        <f t="shared" si="6"/>
        <v>0.10472277532034187</v>
      </c>
      <c r="J57" s="259">
        <f t="shared" si="6"/>
        <v>3.434137791935625E-2</v>
      </c>
      <c r="K57" s="259">
        <f t="shared" si="6"/>
        <v>0.20562043894358509</v>
      </c>
      <c r="L57" s="259">
        <f t="shared" si="6"/>
        <v>0.23386355088044705</v>
      </c>
      <c r="M57" s="259">
        <f t="shared" si="6"/>
        <v>0.11378716850369006</v>
      </c>
      <c r="N57" s="259">
        <f t="shared" si="6"/>
        <v>0.14220272273674009</v>
      </c>
      <c r="O57" s="259">
        <f t="shared" si="6"/>
        <v>0.33763188434014074</v>
      </c>
      <c r="P57" s="259">
        <f t="shared" si="6"/>
        <v>0.18398128366675282</v>
      </c>
      <c r="Q57" s="259">
        <f t="shared" si="6"/>
        <v>0.29850291591362199</v>
      </c>
      <c r="R57" s="259">
        <f t="shared" si="6"/>
        <v>0.22425728567386585</v>
      </c>
      <c r="S57" s="259">
        <f t="shared" si="6"/>
        <v>0.2213747979421406</v>
      </c>
      <c r="T57" s="259">
        <f t="shared" si="6"/>
        <v>0.21674376590838992</v>
      </c>
      <c r="U57" s="259">
        <f t="shared" si="6"/>
        <v>0.20270576918953478</v>
      </c>
      <c r="V57" s="259">
        <f t="shared" si="6"/>
        <v>0.15218517607226273</v>
      </c>
      <c r="W57" s="259">
        <f t="shared" si="6"/>
        <v>0.24339585324301263</v>
      </c>
      <c r="X57" s="259">
        <f t="shared" si="6"/>
        <v>0.38825194570483285</v>
      </c>
      <c r="Y57" s="259">
        <f t="shared" si="6"/>
        <v>8.4468514602722561E-2</v>
      </c>
      <c r="Z57" s="259">
        <f t="shared" si="6"/>
        <v>0.12041153119935774</v>
      </c>
      <c r="AA57" s="259">
        <f t="shared" si="6"/>
        <v>0.48026235411375107</v>
      </c>
      <c r="AB57" s="259">
        <f t="shared" si="6"/>
        <v>0.40625781222556073</v>
      </c>
      <c r="AC57" s="259">
        <f t="shared" si="6"/>
        <v>0.31827298808801469</v>
      </c>
      <c r="AD57" s="259">
        <f t="shared" si="6"/>
        <v>5.2361752033231131E-2</v>
      </c>
      <c r="AE57" s="259">
        <f t="shared" si="6"/>
        <v>0.29217377001027883</v>
      </c>
      <c r="AF57" s="259">
        <f t="shared" si="6"/>
        <v>0.1561028592881773</v>
      </c>
      <c r="AG57" s="259">
        <f t="shared" si="6"/>
        <v>0.34130805301777678</v>
      </c>
      <c r="AH57" s="259">
        <f t="shared" si="6"/>
        <v>0.51886241353370133</v>
      </c>
      <c r="AI57" s="259">
        <f t="shared" si="6"/>
        <v>0.51522759604037427</v>
      </c>
      <c r="AJ57" s="259">
        <f t="shared" si="6"/>
        <v>0.49670158817802706</v>
      </c>
      <c r="AK57" s="259">
        <f t="shared" si="6"/>
        <v>0.36626101007504042</v>
      </c>
      <c r="AL57" s="259">
        <f t="shared" si="6"/>
        <v>0.27566538474372221</v>
      </c>
      <c r="AM57" s="259">
        <f t="shared" si="6"/>
        <v>0</v>
      </c>
      <c r="AN57" s="259">
        <f>IF(AN44/AN50&lt;0,0,AN44/AN50)</f>
        <v>1.3772937420563255E-2</v>
      </c>
      <c r="AO57" s="258"/>
      <c r="AP57" s="258"/>
      <c r="AQ57" s="258"/>
      <c r="AR57" s="258"/>
      <c r="AS57" s="258"/>
      <c r="AT57" s="258"/>
      <c r="AU57" s="258"/>
      <c r="AV57" s="258"/>
      <c r="AW57" s="258"/>
      <c r="AX57" s="258"/>
      <c r="AY57" s="258"/>
      <c r="AZ57" s="258"/>
      <c r="BA57" s="258"/>
      <c r="BB57" s="258"/>
      <c r="BC57" s="258"/>
      <c r="BD57" s="258"/>
      <c r="BE57" s="258"/>
      <c r="BF57" s="258"/>
      <c r="BG57" s="263"/>
      <c r="BH57" s="263"/>
      <c r="BI57" s="263"/>
      <c r="BJ57" s="263"/>
      <c r="BK57" s="63"/>
      <c r="BL57" s="61"/>
      <c r="BM57" s="61"/>
      <c r="BN57" s="61"/>
      <c r="BO57" s="61"/>
      <c r="BP57" s="61"/>
      <c r="BQ57" s="64"/>
      <c r="BR57" s="61"/>
      <c r="BS57" s="64"/>
      <c r="BT57" s="64"/>
      <c r="BU57" s="167"/>
      <c r="BV57" s="168"/>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row>
    <row r="58" spans="1:259" s="3" customFormat="1" ht="12" hidden="1" customHeight="1">
      <c r="A58" s="66"/>
      <c r="B58" s="67"/>
      <c r="C58" s="66" t="s">
        <v>241</v>
      </c>
      <c r="D58" s="260">
        <f t="shared" ref="D58:AN58" si="7">IF(D45/D50&lt;0,0,D45/D50)</f>
        <v>0.25700527999202838</v>
      </c>
      <c r="E58" s="261">
        <f t="shared" si="7"/>
        <v>6.251567143354464E-2</v>
      </c>
      <c r="F58" s="261">
        <f t="shared" si="7"/>
        <v>9.8619943832782817E-2</v>
      </c>
      <c r="G58" s="261">
        <f t="shared" si="7"/>
        <v>0</v>
      </c>
      <c r="H58" s="261">
        <f t="shared" si="7"/>
        <v>0.10142601516815726</v>
      </c>
      <c r="I58" s="261">
        <f t="shared" si="7"/>
        <v>0.12727968300013043</v>
      </c>
      <c r="J58" s="261">
        <f t="shared" si="7"/>
        <v>3.9358610738778207E-2</v>
      </c>
      <c r="K58" s="261">
        <f t="shared" si="7"/>
        <v>0</v>
      </c>
      <c r="L58" s="261">
        <f t="shared" si="7"/>
        <v>0.1330375007707322</v>
      </c>
      <c r="M58" s="261">
        <f t="shared" si="7"/>
        <v>0.11984310707643323</v>
      </c>
      <c r="N58" s="261">
        <f t="shared" si="7"/>
        <v>3.3393694759501685E-2</v>
      </c>
      <c r="O58" s="261">
        <f t="shared" si="7"/>
        <v>2.9276522256955029E-2</v>
      </c>
      <c r="P58" s="261">
        <f t="shared" si="7"/>
        <v>9.2113985346518476E-2</v>
      </c>
      <c r="Q58" s="261">
        <f t="shared" si="7"/>
        <v>7.7144081533789238E-2</v>
      </c>
      <c r="R58" s="261">
        <f t="shared" si="7"/>
        <v>2.0548429689710455E-2</v>
      </c>
      <c r="S58" s="261">
        <f t="shared" si="7"/>
        <v>0</v>
      </c>
      <c r="T58" s="261">
        <f t="shared" si="7"/>
        <v>0</v>
      </c>
      <c r="U58" s="261">
        <f t="shared" si="7"/>
        <v>0</v>
      </c>
      <c r="V58" s="261">
        <f t="shared" si="7"/>
        <v>4.0482739174799998E-3</v>
      </c>
      <c r="W58" s="261">
        <f t="shared" si="7"/>
        <v>4.2743364970216732E-2</v>
      </c>
      <c r="X58" s="261">
        <f t="shared" si="7"/>
        <v>3.1193158862652615E-2</v>
      </c>
      <c r="Y58" s="261">
        <f t="shared" si="7"/>
        <v>2.802255498496815E-2</v>
      </c>
      <c r="Z58" s="261">
        <f t="shared" si="7"/>
        <v>0.17589687932085463</v>
      </c>
      <c r="AA58" s="261">
        <f t="shared" si="7"/>
        <v>6.3672314567726582E-2</v>
      </c>
      <c r="AB58" s="261">
        <f t="shared" si="7"/>
        <v>0.1189184890403991</v>
      </c>
      <c r="AC58" s="261">
        <f t="shared" si="7"/>
        <v>0.25419467978470844</v>
      </c>
      <c r="AD58" s="261">
        <f t="shared" si="7"/>
        <v>0.40374802432529922</v>
      </c>
      <c r="AE58" s="261">
        <f t="shared" si="7"/>
        <v>9.819417374573039E-2</v>
      </c>
      <c r="AF58" s="261">
        <f t="shared" si="7"/>
        <v>0.18969717595415922</v>
      </c>
      <c r="AG58" s="261">
        <f t="shared" si="7"/>
        <v>0</v>
      </c>
      <c r="AH58" s="261">
        <f t="shared" si="7"/>
        <v>1.1096153209382183E-2</v>
      </c>
      <c r="AI58" s="261">
        <f t="shared" si="7"/>
        <v>3.2566442547133402E-2</v>
      </c>
      <c r="AJ58" s="261">
        <f t="shared" si="7"/>
        <v>0</v>
      </c>
      <c r="AK58" s="261">
        <f t="shared" si="7"/>
        <v>9.5412800385728344E-2</v>
      </c>
      <c r="AL58" s="261">
        <f t="shared" si="7"/>
        <v>9.6329343587186173E-2</v>
      </c>
      <c r="AM58" s="261">
        <f t="shared" si="7"/>
        <v>0</v>
      </c>
      <c r="AN58" s="261">
        <f t="shared" si="7"/>
        <v>0.36286201707327836</v>
      </c>
      <c r="AO58" s="262"/>
      <c r="AP58" s="262"/>
      <c r="AQ58" s="262"/>
      <c r="AR58" s="262"/>
      <c r="AS58" s="262"/>
      <c r="AT58" s="262"/>
      <c r="AU58" s="262"/>
      <c r="AV58" s="262"/>
      <c r="AW58" s="262"/>
      <c r="AX58" s="262"/>
      <c r="AY58" s="262"/>
      <c r="AZ58" s="262"/>
      <c r="BA58" s="262"/>
      <c r="BB58" s="262"/>
      <c r="BC58" s="262"/>
      <c r="BD58" s="262"/>
      <c r="BE58" s="263"/>
      <c r="BF58" s="263"/>
      <c r="BG58" s="263"/>
      <c r="BH58" s="263"/>
      <c r="BI58" s="263"/>
      <c r="BJ58" s="263"/>
      <c r="BK58" s="63"/>
      <c r="BL58" s="66"/>
      <c r="BM58" s="63"/>
      <c r="BN58" s="63"/>
      <c r="BO58" s="63"/>
      <c r="BP58" s="25"/>
      <c r="BQ58" s="64"/>
      <c r="BR58" s="25"/>
      <c r="BS58" s="64"/>
      <c r="BT58" s="64"/>
      <c r="BU58" s="169"/>
      <c r="BV58" s="168"/>
      <c r="BW58" s="66"/>
      <c r="BX58" s="66"/>
      <c r="BY58" s="66"/>
      <c r="BZ58" s="66"/>
      <c r="CA58" s="66"/>
      <c r="CB58" s="66"/>
      <c r="CC58" s="66"/>
      <c r="CD58" s="66"/>
      <c r="CE58" s="66"/>
      <c r="CF58" s="66"/>
      <c r="CG58" s="66"/>
      <c r="CH58" s="66"/>
      <c r="CI58" s="66"/>
      <c r="CJ58" s="66"/>
      <c r="CK58" s="66"/>
      <c r="CL58" s="66"/>
      <c r="CM58" s="66"/>
      <c r="CN58" s="66"/>
      <c r="CO58" s="66"/>
      <c r="CP58" s="66"/>
      <c r="CQ58" s="66"/>
      <c r="CR58" s="66"/>
      <c r="CS58" s="66"/>
      <c r="CT58" s="66"/>
      <c r="CU58" s="66"/>
      <c r="CV58" s="66"/>
      <c r="CW58" s="66"/>
      <c r="CX58" s="66"/>
      <c r="CY58" s="66"/>
      <c r="CZ58" s="66"/>
      <c r="DA58" s="66"/>
      <c r="DB58" s="66"/>
      <c r="DC58" s="66"/>
      <c r="DD58" s="66"/>
      <c r="DE58" s="66"/>
      <c r="DF58" s="66"/>
      <c r="DG58" s="66"/>
      <c r="DH58" s="66"/>
      <c r="DI58" s="66"/>
      <c r="DJ58" s="66"/>
      <c r="DK58" s="66"/>
      <c r="DL58" s="66"/>
      <c r="DM58" s="66"/>
      <c r="DN58" s="66"/>
      <c r="DO58" s="66"/>
      <c r="DP58" s="66"/>
      <c r="DQ58" s="66"/>
      <c r="DR58" s="66"/>
      <c r="DS58" s="66"/>
      <c r="DT58" s="66"/>
      <c r="DU58" s="66"/>
      <c r="DV58" s="66"/>
      <c r="DW58" s="66"/>
      <c r="DX58" s="66"/>
      <c r="DY58" s="66"/>
      <c r="DZ58" s="66"/>
      <c r="EA58" s="66"/>
      <c r="EB58" s="66"/>
      <c r="EC58" s="66"/>
      <c r="ED58" s="66"/>
      <c r="EE58" s="66"/>
      <c r="EF58" s="66"/>
      <c r="EG58" s="66"/>
      <c r="EH58" s="66"/>
      <c r="EI58" s="66"/>
      <c r="EJ58" s="66"/>
      <c r="EK58" s="66"/>
      <c r="EL58" s="66"/>
      <c r="EM58" s="66"/>
      <c r="EN58" s="66"/>
      <c r="EO58" s="66"/>
      <c r="EP58" s="66"/>
      <c r="EQ58" s="66"/>
      <c r="ER58" s="66"/>
      <c r="ES58" s="66"/>
      <c r="ET58" s="66"/>
      <c r="EU58" s="66"/>
      <c r="EV58" s="66"/>
      <c r="EW58" s="66"/>
      <c r="EX58" s="66"/>
      <c r="EY58" s="66"/>
      <c r="EZ58" s="66"/>
      <c r="FA58" s="66"/>
      <c r="FB58" s="66"/>
      <c r="FC58" s="66"/>
      <c r="FD58" s="66"/>
      <c r="FE58" s="66"/>
      <c r="FF58" s="66"/>
      <c r="FG58" s="66"/>
      <c r="FH58" s="59"/>
      <c r="FI58" s="59"/>
      <c r="FJ58" s="59"/>
      <c r="FK58" s="59"/>
      <c r="FL58" s="59"/>
      <c r="FM58" s="59"/>
      <c r="FN58" s="59"/>
      <c r="FO58" s="59"/>
      <c r="FP58" s="59"/>
      <c r="FQ58" s="59"/>
      <c r="FR58" s="59"/>
      <c r="FS58" s="59"/>
      <c r="FT58" s="59"/>
      <c r="FU58" s="59"/>
      <c r="FV58" s="59"/>
      <c r="FW58" s="59"/>
      <c r="FX58" s="59"/>
      <c r="FY58" s="59"/>
      <c r="FZ58" s="59"/>
      <c r="GA58" s="59"/>
      <c r="GB58" s="59"/>
      <c r="GC58" s="59"/>
      <c r="GD58" s="59"/>
      <c r="GE58" s="59"/>
      <c r="GF58" s="59"/>
      <c r="GG58" s="59"/>
      <c r="GH58" s="59"/>
      <c r="GI58" s="59"/>
      <c r="GJ58" s="59"/>
      <c r="GK58" s="59"/>
      <c r="GL58" s="59"/>
      <c r="GM58" s="59"/>
      <c r="GN58" s="59"/>
      <c r="GO58" s="59"/>
      <c r="GP58" s="59"/>
      <c r="GQ58" s="59"/>
      <c r="GR58" s="59"/>
      <c r="GS58" s="59"/>
      <c r="GT58" s="59"/>
      <c r="GU58" s="59"/>
      <c r="GV58" s="59"/>
      <c r="GW58" s="59"/>
      <c r="GX58" s="59"/>
      <c r="GY58" s="59"/>
      <c r="GZ58" s="59"/>
      <c r="HA58" s="59"/>
      <c r="HB58" s="59"/>
      <c r="HC58" s="59"/>
      <c r="HD58" s="59"/>
      <c r="HE58" s="59"/>
      <c r="HF58" s="59"/>
      <c r="HG58" s="59"/>
      <c r="HH58" s="59"/>
      <c r="HI58" s="59"/>
      <c r="HJ58" s="59"/>
      <c r="HK58" s="59"/>
      <c r="HL58" s="59"/>
      <c r="HM58" s="59"/>
      <c r="HN58" s="59"/>
      <c r="HO58" s="59"/>
      <c r="HP58" s="59"/>
      <c r="HQ58" s="59"/>
      <c r="HR58" s="59"/>
      <c r="HS58" s="59"/>
      <c r="HT58" s="59"/>
      <c r="HU58" s="59"/>
      <c r="HV58" s="59"/>
      <c r="HW58" s="59"/>
      <c r="HX58" s="59"/>
      <c r="HY58" s="59"/>
      <c r="HZ58" s="59"/>
      <c r="IA58" s="59"/>
      <c r="IB58" s="59"/>
      <c r="IC58" s="59"/>
      <c r="ID58" s="59"/>
      <c r="IE58" s="59"/>
      <c r="IF58" s="59"/>
      <c r="IG58" s="59"/>
      <c r="IH58" s="59"/>
      <c r="II58" s="59"/>
      <c r="IJ58" s="59"/>
      <c r="IK58" s="59"/>
      <c r="IL58" s="59"/>
      <c r="IM58" s="59"/>
      <c r="IN58" s="59"/>
      <c r="IO58" s="59"/>
      <c r="IP58" s="59"/>
      <c r="IQ58" s="59"/>
      <c r="IR58" s="59"/>
      <c r="IS58" s="59"/>
      <c r="IT58" s="59"/>
      <c r="IU58" s="59"/>
      <c r="IV58" s="59"/>
      <c r="IW58" s="59"/>
      <c r="IX58" s="59"/>
      <c r="IY58" s="59"/>
    </row>
    <row r="59" spans="1:259" s="3" customFormat="1" ht="12" hidden="1" customHeight="1">
      <c r="A59" s="66"/>
      <c r="B59" s="67"/>
      <c r="C59" s="66" t="s">
        <v>155</v>
      </c>
      <c r="D59" s="258">
        <f>IF(D49/D50&lt;0,0,D49/D50)</f>
        <v>0.48388340449044565</v>
      </c>
      <c r="E59" s="261">
        <f t="shared" ref="E59:AN59" si="8">IF(E49/E50&lt;0,0,E49/E50)</f>
        <v>0.47784585026597687</v>
      </c>
      <c r="F59" s="261">
        <f t="shared" si="8"/>
        <v>0.35432174145564088</v>
      </c>
      <c r="G59" s="261">
        <f t="shared" si="8"/>
        <v>0.38227444765112845</v>
      </c>
      <c r="H59" s="261">
        <f t="shared" si="8"/>
        <v>0.43173736074307817</v>
      </c>
      <c r="I59" s="261">
        <f t="shared" si="8"/>
        <v>0.51621012694730162</v>
      </c>
      <c r="J59" s="260">
        <f t="shared" si="8"/>
        <v>0.21146298354506607</v>
      </c>
      <c r="K59" s="260">
        <f t="shared" si="8"/>
        <v>0.33947152181363471</v>
      </c>
      <c r="L59" s="260">
        <f t="shared" si="8"/>
        <v>0.52768863213114969</v>
      </c>
      <c r="M59" s="260">
        <f t="shared" si="8"/>
        <v>0.28805060510285668</v>
      </c>
      <c r="N59" s="260">
        <f t="shared" si="8"/>
        <v>0.26452151645975347</v>
      </c>
      <c r="O59" s="260">
        <f t="shared" si="8"/>
        <v>0.51163480733191558</v>
      </c>
      <c r="P59" s="260">
        <f t="shared" si="8"/>
        <v>0.40302886568678714</v>
      </c>
      <c r="Q59" s="260">
        <f t="shared" si="8"/>
        <v>0.50964194550395681</v>
      </c>
      <c r="R59" s="260">
        <f t="shared" si="8"/>
        <v>0.42525700273507483</v>
      </c>
      <c r="S59" s="260">
        <f t="shared" si="8"/>
        <v>0.35025468942386045</v>
      </c>
      <c r="T59" s="260">
        <f t="shared" si="8"/>
        <v>0.39020272325601218</v>
      </c>
      <c r="U59" s="260">
        <f t="shared" si="8"/>
        <v>0.35620334083442173</v>
      </c>
      <c r="V59" s="260">
        <f t="shared" si="8"/>
        <v>0.25688319775668256</v>
      </c>
      <c r="W59" s="260">
        <f t="shared" si="8"/>
        <v>0.43061049444867122</v>
      </c>
      <c r="X59" s="260">
        <f t="shared" si="8"/>
        <v>0.51554984785755487</v>
      </c>
      <c r="Y59" s="260">
        <f t="shared" si="8"/>
        <v>0.40226317026040859</v>
      </c>
      <c r="Z59" s="260">
        <f t="shared" si="8"/>
        <v>0.57971186869062319</v>
      </c>
      <c r="AA59" s="260">
        <f t="shared" si="8"/>
        <v>0.66174324020190978</v>
      </c>
      <c r="AB59" s="260">
        <f t="shared" si="8"/>
        <v>0.66524967164830251</v>
      </c>
      <c r="AC59" s="260">
        <f t="shared" si="8"/>
        <v>0.68313548593441553</v>
      </c>
      <c r="AD59" s="260">
        <f t="shared" si="8"/>
        <v>0.84710377634674838</v>
      </c>
      <c r="AE59" s="260">
        <f t="shared" si="8"/>
        <v>0.57874588263155691</v>
      </c>
      <c r="AF59" s="260">
        <f t="shared" si="8"/>
        <v>0.54701107284902073</v>
      </c>
      <c r="AG59" s="260">
        <f t="shared" si="8"/>
        <v>0.67897599209771886</v>
      </c>
      <c r="AH59" s="260">
        <f t="shared" si="8"/>
        <v>0.71626690851801034</v>
      </c>
      <c r="AI59" s="260">
        <f t="shared" si="8"/>
        <v>0.62146922381946545</v>
      </c>
      <c r="AJ59" s="260">
        <f t="shared" si="8"/>
        <v>0.60039086906612815</v>
      </c>
      <c r="AK59" s="260">
        <f t="shared" si="8"/>
        <v>0.6482902133213323</v>
      </c>
      <c r="AL59" s="260">
        <f t="shared" si="8"/>
        <v>0.54688196909445563</v>
      </c>
      <c r="AM59" s="260">
        <f t="shared" si="8"/>
        <v>0</v>
      </c>
      <c r="AN59" s="260">
        <f t="shared" si="8"/>
        <v>0.44804734140157682</v>
      </c>
      <c r="AO59" s="262"/>
      <c r="AP59" s="262"/>
      <c r="AQ59" s="262"/>
      <c r="AR59" s="262"/>
      <c r="AS59" s="262"/>
      <c r="AT59" s="262"/>
      <c r="AU59" s="262"/>
      <c r="AV59" s="262"/>
      <c r="AW59" s="262"/>
      <c r="AX59" s="262"/>
      <c r="AY59" s="262"/>
      <c r="AZ59" s="262"/>
      <c r="BA59" s="262"/>
      <c r="BB59" s="262"/>
      <c r="BC59" s="262"/>
      <c r="BD59" s="262"/>
      <c r="BE59" s="263"/>
      <c r="BF59" s="263"/>
      <c r="BG59" s="263"/>
      <c r="BH59" s="263"/>
      <c r="BI59" s="263"/>
      <c r="BJ59" s="263"/>
      <c r="BK59" s="63"/>
      <c r="BL59" s="66"/>
      <c r="BM59" s="63"/>
      <c r="BN59" s="63"/>
      <c r="BO59" s="63"/>
      <c r="BP59" s="25"/>
      <c r="BQ59" s="64"/>
      <c r="BR59" s="25"/>
      <c r="BS59" s="64"/>
      <c r="BT59" s="64"/>
      <c r="BU59" s="169"/>
      <c r="BV59" s="168"/>
      <c r="BW59" s="66"/>
      <c r="BX59" s="66"/>
      <c r="BY59" s="66"/>
      <c r="BZ59" s="66"/>
      <c r="CA59" s="66"/>
      <c r="CB59" s="66"/>
      <c r="CC59" s="66"/>
      <c r="CD59" s="66"/>
      <c r="CE59" s="66"/>
      <c r="CF59" s="66"/>
      <c r="CG59" s="66"/>
      <c r="CH59" s="66"/>
      <c r="CI59" s="66"/>
      <c r="CJ59" s="66"/>
      <c r="CK59" s="66"/>
      <c r="CL59" s="66"/>
      <c r="CM59" s="66"/>
      <c r="CN59" s="66"/>
      <c r="CO59" s="66"/>
      <c r="CP59" s="66"/>
      <c r="CQ59" s="66"/>
      <c r="CR59" s="66"/>
      <c r="CS59" s="66"/>
      <c r="CT59" s="66"/>
      <c r="CU59" s="66"/>
      <c r="CV59" s="66"/>
      <c r="CW59" s="66"/>
      <c r="CX59" s="66"/>
      <c r="CY59" s="66"/>
      <c r="CZ59" s="66"/>
      <c r="DA59" s="66"/>
      <c r="DB59" s="66"/>
      <c r="DC59" s="66"/>
      <c r="DD59" s="66"/>
      <c r="DE59" s="66"/>
      <c r="DF59" s="66"/>
      <c r="DG59" s="66"/>
      <c r="DH59" s="66"/>
      <c r="DI59" s="66"/>
      <c r="DJ59" s="66"/>
      <c r="DK59" s="66"/>
      <c r="DL59" s="66"/>
      <c r="DM59" s="66"/>
      <c r="DN59" s="66"/>
      <c r="DO59" s="66"/>
      <c r="DP59" s="66"/>
      <c r="DQ59" s="66"/>
      <c r="DR59" s="66"/>
      <c r="DS59" s="66"/>
      <c r="DT59" s="66"/>
      <c r="DU59" s="66"/>
      <c r="DV59" s="66"/>
      <c r="DW59" s="66"/>
      <c r="DX59" s="66"/>
      <c r="DY59" s="66"/>
      <c r="DZ59" s="66"/>
      <c r="EA59" s="66"/>
      <c r="EB59" s="66"/>
      <c r="EC59" s="66"/>
      <c r="ED59" s="66"/>
      <c r="EE59" s="66"/>
      <c r="EF59" s="66"/>
      <c r="EG59" s="66"/>
      <c r="EH59" s="66"/>
      <c r="EI59" s="66"/>
      <c r="EJ59" s="66"/>
      <c r="EK59" s="66"/>
      <c r="EL59" s="66"/>
      <c r="EM59" s="66"/>
      <c r="EN59" s="66"/>
      <c r="EO59" s="66"/>
      <c r="EP59" s="66"/>
      <c r="EQ59" s="66"/>
      <c r="ER59" s="66"/>
      <c r="ES59" s="66"/>
      <c r="ET59" s="66"/>
      <c r="EU59" s="66"/>
      <c r="EV59" s="66"/>
      <c r="EW59" s="66"/>
      <c r="EX59" s="66"/>
      <c r="EY59" s="66"/>
      <c r="EZ59" s="66"/>
      <c r="FA59" s="66"/>
      <c r="FB59" s="66"/>
      <c r="FC59" s="66"/>
      <c r="FD59" s="66"/>
      <c r="FE59" s="66"/>
      <c r="FF59" s="66"/>
      <c r="FG59" s="66"/>
      <c r="FH59" s="59"/>
      <c r="FI59" s="59"/>
      <c r="FJ59" s="59"/>
      <c r="FK59" s="59"/>
      <c r="FL59" s="59"/>
      <c r="FM59" s="59"/>
      <c r="FN59" s="59"/>
      <c r="FO59" s="59"/>
      <c r="FP59" s="59"/>
      <c r="FQ59" s="59"/>
      <c r="FR59" s="59"/>
      <c r="FS59" s="59"/>
      <c r="FT59" s="59"/>
      <c r="FU59" s="59"/>
      <c r="FV59" s="59"/>
      <c r="FW59" s="59"/>
      <c r="FX59" s="59"/>
      <c r="FY59" s="59"/>
      <c r="FZ59" s="59"/>
      <c r="GA59" s="59"/>
      <c r="GB59" s="59"/>
      <c r="GC59" s="59"/>
      <c r="GD59" s="59"/>
      <c r="GE59" s="59"/>
      <c r="GF59" s="59"/>
      <c r="GG59" s="59"/>
      <c r="GH59" s="59"/>
      <c r="GI59" s="59"/>
      <c r="GJ59" s="59"/>
      <c r="GK59" s="59"/>
      <c r="GL59" s="59"/>
      <c r="GM59" s="59"/>
      <c r="GN59" s="59"/>
      <c r="GO59" s="59"/>
      <c r="GP59" s="59"/>
      <c r="GQ59" s="59"/>
      <c r="GR59" s="59"/>
      <c r="GS59" s="59"/>
      <c r="GT59" s="59"/>
      <c r="GU59" s="59"/>
      <c r="GV59" s="59"/>
      <c r="GW59" s="59"/>
      <c r="GX59" s="59"/>
      <c r="GY59" s="59"/>
      <c r="GZ59" s="59"/>
      <c r="HA59" s="59"/>
      <c r="HB59" s="59"/>
      <c r="HC59" s="59"/>
      <c r="HD59" s="59"/>
      <c r="HE59" s="59"/>
      <c r="HF59" s="59"/>
      <c r="HG59" s="59"/>
      <c r="HH59" s="59"/>
      <c r="HI59" s="59"/>
      <c r="HJ59" s="59"/>
      <c r="HK59" s="59"/>
      <c r="HL59" s="59"/>
      <c r="HM59" s="59"/>
      <c r="HN59" s="59"/>
      <c r="HO59" s="59"/>
      <c r="HP59" s="59"/>
      <c r="HQ59" s="59"/>
      <c r="HR59" s="59"/>
      <c r="HS59" s="59"/>
      <c r="HT59" s="59"/>
      <c r="HU59" s="59"/>
      <c r="HV59" s="59"/>
      <c r="HW59" s="59"/>
      <c r="HX59" s="59"/>
      <c r="HY59" s="59"/>
      <c r="HZ59" s="59"/>
      <c r="IA59" s="59"/>
      <c r="IB59" s="59"/>
      <c r="IC59" s="59"/>
      <c r="ID59" s="59"/>
      <c r="IE59" s="59"/>
      <c r="IF59" s="59"/>
      <c r="IG59" s="59"/>
      <c r="IH59" s="59"/>
      <c r="II59" s="59"/>
      <c r="IJ59" s="59"/>
      <c r="IK59" s="59"/>
      <c r="IL59" s="59"/>
      <c r="IM59" s="59"/>
      <c r="IN59" s="59"/>
      <c r="IO59" s="59"/>
      <c r="IP59" s="59"/>
      <c r="IQ59" s="59"/>
      <c r="IR59" s="59"/>
      <c r="IS59" s="59"/>
      <c r="IT59" s="59"/>
      <c r="IU59" s="59"/>
      <c r="IV59" s="59"/>
      <c r="IW59" s="59"/>
      <c r="IX59" s="59"/>
      <c r="IY59" s="59"/>
    </row>
    <row r="60" spans="1:259" s="3" customFormat="1" ht="12" hidden="1" customHeight="1">
      <c r="A60" s="66"/>
      <c r="B60" s="67"/>
      <c r="C60" s="66"/>
      <c r="D60" s="264"/>
      <c r="E60" s="265"/>
      <c r="F60" s="265"/>
      <c r="G60" s="265"/>
      <c r="H60" s="265"/>
      <c r="I60" s="265"/>
      <c r="J60" s="264"/>
      <c r="K60" s="264"/>
      <c r="L60" s="264"/>
      <c r="M60" s="264"/>
      <c r="N60" s="264"/>
      <c r="O60" s="264"/>
      <c r="P60" s="264"/>
      <c r="Q60" s="264"/>
      <c r="R60" s="264"/>
      <c r="S60" s="264"/>
      <c r="T60" s="264"/>
      <c r="U60" s="264"/>
      <c r="V60" s="264"/>
      <c r="W60" s="264"/>
      <c r="X60" s="264"/>
      <c r="Y60" s="264"/>
      <c r="Z60" s="264"/>
      <c r="AA60" s="264"/>
      <c r="AB60" s="264"/>
      <c r="AC60" s="264"/>
      <c r="AD60" s="264"/>
      <c r="AE60" s="264"/>
      <c r="AF60" s="264"/>
      <c r="AG60" s="264"/>
      <c r="AH60" s="264"/>
      <c r="AI60" s="264"/>
      <c r="AJ60" s="264"/>
      <c r="AK60" s="264"/>
      <c r="AL60" s="264"/>
      <c r="AM60" s="264"/>
      <c r="AN60" s="264"/>
      <c r="AO60" s="262"/>
      <c r="AP60" s="262"/>
      <c r="AQ60" s="262"/>
      <c r="AR60" s="262"/>
      <c r="AS60" s="262"/>
      <c r="AT60" s="262"/>
      <c r="AU60" s="262"/>
      <c r="AV60" s="262"/>
      <c r="AW60" s="262"/>
      <c r="AX60" s="262"/>
      <c r="AY60" s="262"/>
      <c r="AZ60" s="262"/>
      <c r="BA60" s="262"/>
      <c r="BB60" s="262"/>
      <c r="BC60" s="262"/>
      <c r="BD60" s="262"/>
      <c r="BE60" s="263"/>
      <c r="BF60" s="263"/>
      <c r="BG60" s="263"/>
      <c r="BH60" s="263"/>
      <c r="BI60" s="263"/>
      <c r="BJ60" s="263"/>
      <c r="BK60" s="63"/>
      <c r="BL60" s="66"/>
      <c r="BM60" s="63"/>
      <c r="BN60" s="63"/>
      <c r="BO60" s="63"/>
      <c r="BP60" s="25"/>
      <c r="BQ60" s="64"/>
      <c r="BR60" s="25"/>
      <c r="BS60" s="64"/>
      <c r="BT60" s="64"/>
      <c r="BU60" s="169"/>
      <c r="BV60" s="168"/>
      <c r="BW60" s="66"/>
      <c r="BX60" s="66"/>
      <c r="BY60" s="66"/>
      <c r="BZ60" s="66"/>
      <c r="CA60" s="66"/>
      <c r="CB60" s="66"/>
      <c r="CC60" s="66"/>
      <c r="CD60" s="66"/>
      <c r="CE60" s="66"/>
      <c r="CF60" s="66"/>
      <c r="CG60" s="66"/>
      <c r="CH60" s="66"/>
      <c r="CI60" s="66"/>
      <c r="CJ60" s="66"/>
      <c r="CK60" s="66"/>
      <c r="CL60" s="66"/>
      <c r="CM60" s="66"/>
      <c r="CN60" s="66"/>
      <c r="CO60" s="66"/>
      <c r="CP60" s="66"/>
      <c r="CQ60" s="66"/>
      <c r="CR60" s="66"/>
      <c r="CS60" s="66"/>
      <c r="CT60" s="66"/>
      <c r="CU60" s="66"/>
      <c r="CV60" s="66"/>
      <c r="CW60" s="66"/>
      <c r="CX60" s="66"/>
      <c r="CY60" s="66"/>
      <c r="CZ60" s="66"/>
      <c r="DA60" s="66"/>
      <c r="DB60" s="66"/>
      <c r="DC60" s="66"/>
      <c r="DD60" s="66"/>
      <c r="DE60" s="66"/>
      <c r="DF60" s="66"/>
      <c r="DG60" s="66"/>
      <c r="DH60" s="66"/>
      <c r="DI60" s="66"/>
      <c r="DJ60" s="66"/>
      <c r="DK60" s="66"/>
      <c r="DL60" s="66"/>
      <c r="DM60" s="66"/>
      <c r="DN60" s="66"/>
      <c r="DO60" s="66"/>
      <c r="DP60" s="66"/>
      <c r="DQ60" s="66"/>
      <c r="DR60" s="66"/>
      <c r="DS60" s="66"/>
      <c r="DT60" s="66"/>
      <c r="DU60" s="66"/>
      <c r="DV60" s="66"/>
      <c r="DW60" s="66"/>
      <c r="DX60" s="66"/>
      <c r="DY60" s="66"/>
      <c r="DZ60" s="66"/>
      <c r="EA60" s="66"/>
      <c r="EB60" s="66"/>
      <c r="EC60" s="66"/>
      <c r="ED60" s="66"/>
      <c r="EE60" s="66"/>
      <c r="EF60" s="66"/>
      <c r="EG60" s="66"/>
      <c r="EH60" s="66"/>
      <c r="EI60" s="66"/>
      <c r="EJ60" s="66"/>
      <c r="EK60" s="66"/>
      <c r="EL60" s="66"/>
      <c r="EM60" s="66"/>
      <c r="EN60" s="66"/>
      <c r="EO60" s="66"/>
      <c r="EP60" s="66"/>
      <c r="EQ60" s="66"/>
      <c r="ER60" s="66"/>
      <c r="ES60" s="66"/>
      <c r="ET60" s="66"/>
      <c r="EU60" s="66"/>
      <c r="EV60" s="66"/>
      <c r="EW60" s="66"/>
      <c r="EX60" s="66"/>
      <c r="EY60" s="66"/>
      <c r="EZ60" s="66"/>
      <c r="FA60" s="66"/>
      <c r="FB60" s="66"/>
      <c r="FC60" s="66"/>
      <c r="FD60" s="66"/>
      <c r="FE60" s="66"/>
      <c r="FF60" s="66"/>
      <c r="FG60" s="66"/>
      <c r="FH60" s="59"/>
      <c r="FI60" s="59"/>
      <c r="FJ60" s="59"/>
      <c r="FK60" s="59"/>
      <c r="FL60" s="59"/>
      <c r="FM60" s="59"/>
      <c r="FN60" s="59"/>
      <c r="FO60" s="59"/>
      <c r="FP60" s="59"/>
      <c r="FQ60" s="59"/>
      <c r="FR60" s="59"/>
      <c r="FS60" s="59"/>
      <c r="FT60" s="59"/>
      <c r="FU60" s="59"/>
      <c r="FV60" s="59"/>
      <c r="FW60" s="59"/>
      <c r="FX60" s="59"/>
      <c r="FY60" s="59"/>
      <c r="FZ60" s="59"/>
      <c r="GA60" s="59"/>
      <c r="GB60" s="59"/>
      <c r="GC60" s="59"/>
      <c r="GD60" s="59"/>
      <c r="GE60" s="59"/>
      <c r="GF60" s="59"/>
      <c r="GG60" s="59"/>
      <c r="GH60" s="59"/>
      <c r="GI60" s="59"/>
      <c r="GJ60" s="59"/>
      <c r="GK60" s="59"/>
      <c r="GL60" s="59"/>
      <c r="GM60" s="59"/>
      <c r="GN60" s="59"/>
      <c r="GO60" s="59"/>
      <c r="GP60" s="59"/>
      <c r="GQ60" s="59"/>
      <c r="GR60" s="59"/>
      <c r="GS60" s="59"/>
      <c r="GT60" s="59"/>
      <c r="GU60" s="59"/>
      <c r="GV60" s="59"/>
      <c r="GW60" s="59"/>
      <c r="GX60" s="59"/>
      <c r="GY60" s="59"/>
      <c r="GZ60" s="59"/>
      <c r="HA60" s="59"/>
      <c r="HB60" s="59"/>
      <c r="HC60" s="59"/>
      <c r="HD60" s="59"/>
      <c r="HE60" s="59"/>
      <c r="HF60" s="59"/>
      <c r="HG60" s="59"/>
      <c r="HH60" s="59"/>
      <c r="HI60" s="59"/>
      <c r="HJ60" s="59"/>
      <c r="HK60" s="59"/>
      <c r="HL60" s="59"/>
      <c r="HM60" s="59"/>
      <c r="HN60" s="59"/>
      <c r="HO60" s="59"/>
      <c r="HP60" s="59"/>
      <c r="HQ60" s="59"/>
      <c r="HR60" s="59"/>
      <c r="HS60" s="59"/>
      <c r="HT60" s="59"/>
      <c r="HU60" s="59"/>
      <c r="HV60" s="59"/>
      <c r="HW60" s="59"/>
      <c r="HX60" s="59"/>
      <c r="HY60" s="59"/>
      <c r="HZ60" s="59"/>
      <c r="IA60" s="59"/>
      <c r="IB60" s="59"/>
      <c r="IC60" s="59"/>
      <c r="ID60" s="59"/>
      <c r="IE60" s="59"/>
      <c r="IF60" s="59"/>
      <c r="IG60" s="59"/>
      <c r="IH60" s="59"/>
      <c r="II60" s="59"/>
      <c r="IJ60" s="59"/>
      <c r="IK60" s="59"/>
      <c r="IL60" s="59"/>
      <c r="IM60" s="59"/>
      <c r="IN60" s="59"/>
      <c r="IO60" s="59"/>
      <c r="IP60" s="59"/>
      <c r="IQ60" s="59"/>
      <c r="IR60" s="59"/>
      <c r="IS60" s="59"/>
      <c r="IT60" s="59"/>
      <c r="IU60" s="59"/>
      <c r="IV60" s="59"/>
      <c r="IW60" s="59"/>
      <c r="IX60" s="59"/>
      <c r="IY60" s="59"/>
    </row>
    <row r="61" spans="1:259" s="3" customFormat="1" ht="12" hidden="1" customHeight="1">
      <c r="A61" s="68"/>
      <c r="B61" s="69"/>
      <c r="C61" s="240" t="s">
        <v>156</v>
      </c>
      <c r="D61" s="266">
        <f>D57</f>
        <v>9.1737990515775747E-2</v>
      </c>
      <c r="E61" s="266">
        <f t="shared" ref="E61:AN63" si="9">E57</f>
        <v>0.2479843721891804</v>
      </c>
      <c r="F61" s="266">
        <f t="shared" si="9"/>
        <v>0.17079602272927458</v>
      </c>
      <c r="G61" s="266">
        <f t="shared" si="9"/>
        <v>0.2257460507671433</v>
      </c>
      <c r="H61" s="266">
        <f t="shared" si="9"/>
        <v>0.21879209719233908</v>
      </c>
      <c r="I61" s="266">
        <f t="shared" si="9"/>
        <v>0.10472277532034187</v>
      </c>
      <c r="J61" s="266">
        <f t="shared" si="9"/>
        <v>3.434137791935625E-2</v>
      </c>
      <c r="K61" s="266">
        <f t="shared" si="9"/>
        <v>0.20562043894358509</v>
      </c>
      <c r="L61" s="266">
        <f t="shared" si="9"/>
        <v>0.23386355088044705</v>
      </c>
      <c r="M61" s="266">
        <f t="shared" si="9"/>
        <v>0.11378716850369006</v>
      </c>
      <c r="N61" s="266">
        <f t="shared" si="9"/>
        <v>0.14220272273674009</v>
      </c>
      <c r="O61" s="266">
        <f t="shared" si="9"/>
        <v>0.33763188434014074</v>
      </c>
      <c r="P61" s="266">
        <f t="shared" si="9"/>
        <v>0.18398128366675282</v>
      </c>
      <c r="Q61" s="266">
        <f t="shared" si="9"/>
        <v>0.29850291591362199</v>
      </c>
      <c r="R61" s="266">
        <f t="shared" si="9"/>
        <v>0.22425728567386585</v>
      </c>
      <c r="S61" s="266">
        <f t="shared" si="9"/>
        <v>0.2213747979421406</v>
      </c>
      <c r="T61" s="266">
        <f t="shared" si="9"/>
        <v>0.21674376590838992</v>
      </c>
      <c r="U61" s="266">
        <f t="shared" si="9"/>
        <v>0.20270576918953478</v>
      </c>
      <c r="V61" s="266">
        <f t="shared" si="9"/>
        <v>0.15218517607226273</v>
      </c>
      <c r="W61" s="266">
        <f t="shared" si="9"/>
        <v>0.24339585324301263</v>
      </c>
      <c r="X61" s="266">
        <f t="shared" si="9"/>
        <v>0.38825194570483285</v>
      </c>
      <c r="Y61" s="266">
        <f t="shared" si="9"/>
        <v>8.4468514602722561E-2</v>
      </c>
      <c r="Z61" s="266">
        <f t="shared" si="9"/>
        <v>0.12041153119935774</v>
      </c>
      <c r="AA61" s="266">
        <f t="shared" si="9"/>
        <v>0.48026235411375107</v>
      </c>
      <c r="AB61" s="266">
        <f t="shared" si="9"/>
        <v>0.40625781222556073</v>
      </c>
      <c r="AC61" s="266">
        <f t="shared" si="9"/>
        <v>0.31827298808801469</v>
      </c>
      <c r="AD61" s="266">
        <f t="shared" si="9"/>
        <v>5.2361752033231131E-2</v>
      </c>
      <c r="AE61" s="266">
        <f t="shared" si="9"/>
        <v>0.29217377001027883</v>
      </c>
      <c r="AF61" s="266">
        <f t="shared" si="9"/>
        <v>0.1561028592881773</v>
      </c>
      <c r="AG61" s="266">
        <f t="shared" si="9"/>
        <v>0.34130805301777678</v>
      </c>
      <c r="AH61" s="266">
        <f t="shared" si="9"/>
        <v>0.51886241353370133</v>
      </c>
      <c r="AI61" s="266">
        <f t="shared" si="9"/>
        <v>0.51522759604037427</v>
      </c>
      <c r="AJ61" s="266">
        <f t="shared" si="9"/>
        <v>0.49670158817802706</v>
      </c>
      <c r="AK61" s="266">
        <f t="shared" si="9"/>
        <v>0.36626101007504042</v>
      </c>
      <c r="AL61" s="266">
        <f t="shared" si="9"/>
        <v>0.27566538474372221</v>
      </c>
      <c r="AM61" s="266">
        <f t="shared" si="9"/>
        <v>0</v>
      </c>
      <c r="AN61" s="266">
        <f t="shared" si="9"/>
        <v>1.3772937420563255E-2</v>
      </c>
      <c r="AO61" s="264"/>
      <c r="AP61" s="264"/>
      <c r="AQ61" s="264"/>
      <c r="AR61" s="264"/>
      <c r="AS61" s="264"/>
      <c r="AT61" s="264"/>
      <c r="AU61" s="264"/>
      <c r="AV61" s="264"/>
      <c r="AW61" s="264"/>
      <c r="AX61" s="264"/>
      <c r="AY61" s="264"/>
      <c r="AZ61" s="264"/>
      <c r="BA61" s="264"/>
      <c r="BB61" s="264"/>
      <c r="BC61" s="264"/>
      <c r="BD61" s="264"/>
      <c r="BE61" s="263"/>
      <c r="BF61" s="263"/>
      <c r="BG61" s="263"/>
      <c r="BH61" s="263"/>
      <c r="BI61" s="263"/>
      <c r="BJ61" s="263"/>
      <c r="BK61" s="63"/>
      <c r="BL61" s="68"/>
      <c r="BM61" s="63"/>
      <c r="BN61" s="63"/>
      <c r="BO61" s="63"/>
      <c r="BP61" s="25"/>
      <c r="BQ61" s="64"/>
      <c r="BR61" s="25"/>
      <c r="BS61" s="64"/>
      <c r="BT61" s="64"/>
      <c r="BU61" s="170"/>
      <c r="BV61" s="1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c r="ES61" s="68"/>
      <c r="ET61" s="68"/>
      <c r="EU61" s="68"/>
      <c r="EV61" s="68"/>
      <c r="EW61" s="68"/>
      <c r="EX61" s="68"/>
      <c r="EY61" s="68"/>
      <c r="EZ61" s="68"/>
      <c r="FA61" s="68"/>
      <c r="FB61" s="68"/>
      <c r="FC61" s="68"/>
      <c r="FD61" s="68"/>
      <c r="FE61" s="68"/>
      <c r="FF61" s="68"/>
      <c r="FG61" s="68"/>
      <c r="FH61" s="59"/>
      <c r="FI61" s="59"/>
      <c r="FJ61" s="59"/>
      <c r="FK61" s="59"/>
      <c r="FL61" s="59"/>
      <c r="FM61" s="59"/>
      <c r="FN61" s="59"/>
      <c r="FO61" s="59"/>
      <c r="FP61" s="59"/>
      <c r="FQ61" s="59"/>
      <c r="FR61" s="59"/>
      <c r="FS61" s="59"/>
      <c r="FT61" s="59"/>
      <c r="FU61" s="59"/>
      <c r="FV61" s="59"/>
      <c r="FW61" s="59"/>
      <c r="FX61" s="59"/>
      <c r="FY61" s="59"/>
      <c r="FZ61" s="59"/>
      <c r="GA61" s="59"/>
      <c r="GB61" s="59"/>
      <c r="GC61" s="59"/>
      <c r="GD61" s="59"/>
      <c r="GE61" s="59"/>
      <c r="GF61" s="59"/>
      <c r="GG61" s="59"/>
      <c r="GH61" s="59"/>
      <c r="GI61" s="59"/>
      <c r="GJ61" s="59"/>
      <c r="GK61" s="59"/>
      <c r="GL61" s="59"/>
      <c r="GM61" s="59"/>
      <c r="GN61" s="59"/>
      <c r="GO61" s="59"/>
      <c r="GP61" s="59"/>
      <c r="GQ61" s="59"/>
      <c r="GR61" s="59"/>
      <c r="GS61" s="59"/>
      <c r="GT61" s="59"/>
      <c r="GU61" s="59"/>
      <c r="GV61" s="59"/>
      <c r="GW61" s="59"/>
      <c r="GX61" s="59"/>
      <c r="GY61" s="59"/>
      <c r="GZ61" s="59"/>
      <c r="HA61" s="59"/>
      <c r="HB61" s="59"/>
      <c r="HC61" s="59"/>
      <c r="HD61" s="59"/>
      <c r="HE61" s="59"/>
      <c r="HF61" s="59"/>
      <c r="HG61" s="59"/>
      <c r="HH61" s="59"/>
      <c r="HI61" s="59"/>
      <c r="HJ61" s="59"/>
      <c r="HK61" s="59"/>
      <c r="HL61" s="59"/>
      <c r="HM61" s="59"/>
      <c r="HN61" s="59"/>
      <c r="HO61" s="59"/>
      <c r="HP61" s="59"/>
      <c r="HQ61" s="59"/>
      <c r="HR61" s="59"/>
      <c r="HS61" s="59"/>
      <c r="HT61" s="59"/>
      <c r="HU61" s="59"/>
      <c r="HV61" s="59"/>
      <c r="HW61" s="59"/>
      <c r="HX61" s="59"/>
      <c r="HY61" s="59"/>
      <c r="HZ61" s="59"/>
      <c r="IA61" s="59"/>
      <c r="IB61" s="59"/>
      <c r="IC61" s="59"/>
      <c r="ID61" s="59"/>
      <c r="IE61" s="59"/>
      <c r="IF61" s="59"/>
      <c r="IG61" s="59"/>
      <c r="IH61" s="59"/>
      <c r="II61" s="59"/>
      <c r="IJ61" s="59"/>
      <c r="IK61" s="59"/>
      <c r="IL61" s="59"/>
      <c r="IM61" s="59"/>
      <c r="IN61" s="59"/>
      <c r="IO61" s="59"/>
      <c r="IP61" s="59"/>
      <c r="IQ61" s="59"/>
      <c r="IR61" s="59"/>
      <c r="IS61" s="59"/>
      <c r="IT61" s="59"/>
      <c r="IU61" s="59"/>
      <c r="IV61" s="59"/>
      <c r="IW61" s="59"/>
      <c r="IX61" s="59"/>
      <c r="IY61" s="59"/>
    </row>
    <row r="62" spans="1:259" s="3" customFormat="1" hidden="1">
      <c r="A62" s="68"/>
      <c r="B62" s="69"/>
      <c r="C62" s="240" t="s">
        <v>241</v>
      </c>
      <c r="D62" s="266">
        <f>D58</f>
        <v>0.25700527999202838</v>
      </c>
      <c r="E62" s="266">
        <f t="shared" si="9"/>
        <v>6.251567143354464E-2</v>
      </c>
      <c r="F62" s="266">
        <f t="shared" si="9"/>
        <v>9.8619943832782817E-2</v>
      </c>
      <c r="G62" s="266">
        <f t="shared" si="9"/>
        <v>0</v>
      </c>
      <c r="H62" s="266">
        <f t="shared" si="9"/>
        <v>0.10142601516815726</v>
      </c>
      <c r="I62" s="266">
        <f t="shared" si="9"/>
        <v>0.12727968300013043</v>
      </c>
      <c r="J62" s="266">
        <f t="shared" si="9"/>
        <v>3.9358610738778207E-2</v>
      </c>
      <c r="K62" s="266">
        <f t="shared" si="9"/>
        <v>0</v>
      </c>
      <c r="L62" s="266">
        <f t="shared" si="9"/>
        <v>0.1330375007707322</v>
      </c>
      <c r="M62" s="266">
        <f t="shared" si="9"/>
        <v>0.11984310707643323</v>
      </c>
      <c r="N62" s="266">
        <f t="shared" si="9"/>
        <v>3.3393694759501685E-2</v>
      </c>
      <c r="O62" s="266">
        <f t="shared" si="9"/>
        <v>2.9276522256955029E-2</v>
      </c>
      <c r="P62" s="266">
        <f t="shared" si="9"/>
        <v>9.2113985346518476E-2</v>
      </c>
      <c r="Q62" s="266">
        <f t="shared" si="9"/>
        <v>7.7144081533789238E-2</v>
      </c>
      <c r="R62" s="266">
        <f t="shared" si="9"/>
        <v>2.0548429689710455E-2</v>
      </c>
      <c r="S62" s="266">
        <f t="shared" si="9"/>
        <v>0</v>
      </c>
      <c r="T62" s="266">
        <f t="shared" si="9"/>
        <v>0</v>
      </c>
      <c r="U62" s="266">
        <f t="shared" si="9"/>
        <v>0</v>
      </c>
      <c r="V62" s="266">
        <f t="shared" si="9"/>
        <v>4.0482739174799998E-3</v>
      </c>
      <c r="W62" s="266">
        <f t="shared" si="9"/>
        <v>4.2743364970216732E-2</v>
      </c>
      <c r="X62" s="266">
        <f t="shared" si="9"/>
        <v>3.1193158862652615E-2</v>
      </c>
      <c r="Y62" s="266">
        <f t="shared" si="9"/>
        <v>2.802255498496815E-2</v>
      </c>
      <c r="Z62" s="266">
        <f t="shared" si="9"/>
        <v>0.17589687932085463</v>
      </c>
      <c r="AA62" s="266">
        <f t="shared" si="9"/>
        <v>6.3672314567726582E-2</v>
      </c>
      <c r="AB62" s="266">
        <f t="shared" si="9"/>
        <v>0.1189184890403991</v>
      </c>
      <c r="AC62" s="266">
        <f t="shared" si="9"/>
        <v>0.25419467978470844</v>
      </c>
      <c r="AD62" s="266">
        <f t="shared" si="9"/>
        <v>0.40374802432529922</v>
      </c>
      <c r="AE62" s="266">
        <f t="shared" si="9"/>
        <v>9.819417374573039E-2</v>
      </c>
      <c r="AF62" s="266">
        <f t="shared" si="9"/>
        <v>0.18969717595415922</v>
      </c>
      <c r="AG62" s="266">
        <f t="shared" si="9"/>
        <v>0</v>
      </c>
      <c r="AH62" s="266">
        <f t="shared" si="9"/>
        <v>1.1096153209382183E-2</v>
      </c>
      <c r="AI62" s="266">
        <f t="shared" si="9"/>
        <v>3.2566442547133402E-2</v>
      </c>
      <c r="AJ62" s="266">
        <f t="shared" si="9"/>
        <v>0</v>
      </c>
      <c r="AK62" s="266">
        <f t="shared" si="9"/>
        <v>9.5412800385728344E-2</v>
      </c>
      <c r="AL62" s="266">
        <f t="shared" si="9"/>
        <v>9.6329343587186173E-2</v>
      </c>
      <c r="AM62" s="266">
        <f t="shared" si="9"/>
        <v>0</v>
      </c>
      <c r="AN62" s="266">
        <f t="shared" si="9"/>
        <v>0.36286201707327836</v>
      </c>
      <c r="AO62" s="264"/>
      <c r="AP62" s="264"/>
      <c r="AQ62" s="264"/>
      <c r="AR62" s="264"/>
      <c r="AS62" s="264"/>
      <c r="AT62" s="264"/>
      <c r="AU62" s="264"/>
      <c r="AV62" s="264"/>
      <c r="AW62" s="264"/>
      <c r="AX62" s="264"/>
      <c r="AY62" s="264"/>
      <c r="AZ62" s="264"/>
      <c r="BA62" s="264"/>
      <c r="BB62" s="264"/>
      <c r="BC62" s="264"/>
      <c r="BD62" s="264"/>
      <c r="BE62" s="263"/>
      <c r="BF62" s="263"/>
      <c r="BG62" s="263"/>
      <c r="BH62" s="263"/>
      <c r="BI62" s="263"/>
      <c r="BJ62" s="263"/>
      <c r="BK62" s="63"/>
      <c r="BL62" s="68"/>
      <c r="BM62" s="63"/>
      <c r="BN62" s="63"/>
      <c r="BO62" s="63"/>
      <c r="BP62" s="25"/>
      <c r="BQ62" s="64"/>
      <c r="BR62" s="25"/>
      <c r="BS62" s="64"/>
      <c r="BT62" s="64"/>
      <c r="BU62" s="170"/>
      <c r="BV62" s="1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c r="ES62" s="68"/>
      <c r="ET62" s="68"/>
      <c r="EU62" s="68"/>
      <c r="EV62" s="68"/>
      <c r="EW62" s="68"/>
      <c r="EX62" s="68"/>
      <c r="EY62" s="68"/>
      <c r="EZ62" s="68"/>
      <c r="FA62" s="68"/>
      <c r="FB62" s="68"/>
      <c r="FC62" s="68"/>
      <c r="FD62" s="68"/>
      <c r="FE62" s="68"/>
      <c r="FF62" s="68"/>
      <c r="FG62" s="68"/>
      <c r="FH62" s="59"/>
      <c r="FI62" s="59"/>
      <c r="FJ62" s="59"/>
      <c r="FK62" s="59"/>
      <c r="FL62" s="59"/>
      <c r="FM62" s="59"/>
      <c r="FN62" s="59"/>
      <c r="FO62" s="59"/>
      <c r="FP62" s="59"/>
      <c r="FQ62" s="59"/>
      <c r="FR62" s="59"/>
      <c r="FS62" s="59"/>
      <c r="FT62" s="59"/>
      <c r="FU62" s="59"/>
      <c r="FV62" s="59"/>
      <c r="FW62" s="59"/>
      <c r="FX62" s="59"/>
      <c r="FY62" s="59"/>
      <c r="FZ62" s="59"/>
      <c r="GA62" s="59"/>
      <c r="GB62" s="59"/>
      <c r="GC62" s="59"/>
      <c r="GD62" s="59"/>
      <c r="GE62" s="59"/>
      <c r="GF62" s="59"/>
      <c r="GG62" s="59"/>
      <c r="GH62" s="59"/>
      <c r="GI62" s="59"/>
      <c r="GJ62" s="59"/>
      <c r="GK62" s="59"/>
      <c r="GL62" s="59"/>
      <c r="GM62" s="59"/>
      <c r="GN62" s="59"/>
      <c r="GO62" s="59"/>
      <c r="GP62" s="59"/>
      <c r="GQ62" s="59"/>
      <c r="GR62" s="59"/>
      <c r="GS62" s="59"/>
      <c r="GT62" s="59"/>
      <c r="GU62" s="59"/>
      <c r="GV62" s="59"/>
      <c r="GW62" s="59"/>
      <c r="GX62" s="59"/>
      <c r="GY62" s="59"/>
      <c r="GZ62" s="59"/>
      <c r="HA62" s="59"/>
      <c r="HB62" s="59"/>
      <c r="HC62" s="59"/>
      <c r="HD62" s="59"/>
      <c r="HE62" s="59"/>
      <c r="HF62" s="59"/>
      <c r="HG62" s="59"/>
      <c r="HH62" s="59"/>
      <c r="HI62" s="59"/>
      <c r="HJ62" s="59"/>
      <c r="HK62" s="59"/>
      <c r="HL62" s="59"/>
      <c r="HM62" s="59"/>
      <c r="HN62" s="59"/>
      <c r="HO62" s="59"/>
      <c r="HP62" s="59"/>
      <c r="HQ62" s="59"/>
      <c r="HR62" s="59"/>
      <c r="HS62" s="59"/>
      <c r="HT62" s="59"/>
      <c r="HU62" s="59"/>
      <c r="HV62" s="59"/>
      <c r="HW62" s="59"/>
      <c r="HX62" s="59"/>
      <c r="HY62" s="59"/>
      <c r="HZ62" s="59"/>
      <c r="IA62" s="59"/>
      <c r="IB62" s="59"/>
      <c r="IC62" s="59"/>
      <c r="ID62" s="59"/>
      <c r="IE62" s="59"/>
      <c r="IF62" s="59"/>
      <c r="IG62" s="59"/>
      <c r="IH62" s="59"/>
      <c r="II62" s="59"/>
      <c r="IJ62" s="59"/>
      <c r="IK62" s="59"/>
      <c r="IL62" s="59"/>
      <c r="IM62" s="59"/>
      <c r="IN62" s="59"/>
      <c r="IO62" s="59"/>
      <c r="IP62" s="59"/>
      <c r="IQ62" s="59"/>
      <c r="IR62" s="59"/>
      <c r="IS62" s="59"/>
      <c r="IT62" s="59"/>
      <c r="IU62" s="59"/>
      <c r="IV62" s="59"/>
      <c r="IW62" s="59"/>
      <c r="IX62" s="59"/>
      <c r="IY62" s="59"/>
    </row>
    <row r="63" spans="1:259" s="3" customFormat="1" hidden="1">
      <c r="A63" s="68"/>
      <c r="B63" s="69"/>
      <c r="C63" s="240" t="s">
        <v>155</v>
      </c>
      <c r="D63" s="266">
        <f>D59</f>
        <v>0.48388340449044565</v>
      </c>
      <c r="E63" s="266">
        <f t="shared" si="9"/>
        <v>0.47784585026597687</v>
      </c>
      <c r="F63" s="266">
        <f t="shared" si="9"/>
        <v>0.35432174145564088</v>
      </c>
      <c r="G63" s="266">
        <f t="shared" si="9"/>
        <v>0.38227444765112845</v>
      </c>
      <c r="H63" s="266">
        <f t="shared" si="9"/>
        <v>0.43173736074307817</v>
      </c>
      <c r="I63" s="266">
        <f t="shared" si="9"/>
        <v>0.51621012694730162</v>
      </c>
      <c r="J63" s="266">
        <f t="shared" si="9"/>
        <v>0.21146298354506607</v>
      </c>
      <c r="K63" s="266">
        <f t="shared" si="9"/>
        <v>0.33947152181363471</v>
      </c>
      <c r="L63" s="266">
        <f t="shared" si="9"/>
        <v>0.52768863213114969</v>
      </c>
      <c r="M63" s="266">
        <f t="shared" si="9"/>
        <v>0.28805060510285668</v>
      </c>
      <c r="N63" s="266">
        <f t="shared" si="9"/>
        <v>0.26452151645975347</v>
      </c>
      <c r="O63" s="266">
        <f t="shared" si="9"/>
        <v>0.51163480733191558</v>
      </c>
      <c r="P63" s="266">
        <f t="shared" si="9"/>
        <v>0.40302886568678714</v>
      </c>
      <c r="Q63" s="266">
        <f t="shared" si="9"/>
        <v>0.50964194550395681</v>
      </c>
      <c r="R63" s="266">
        <f t="shared" si="9"/>
        <v>0.42525700273507483</v>
      </c>
      <c r="S63" s="266">
        <f t="shared" si="9"/>
        <v>0.35025468942386045</v>
      </c>
      <c r="T63" s="266">
        <f t="shared" si="9"/>
        <v>0.39020272325601218</v>
      </c>
      <c r="U63" s="266">
        <f t="shared" si="9"/>
        <v>0.35620334083442173</v>
      </c>
      <c r="V63" s="266">
        <f t="shared" si="9"/>
        <v>0.25688319775668256</v>
      </c>
      <c r="W63" s="266">
        <f t="shared" si="9"/>
        <v>0.43061049444867122</v>
      </c>
      <c r="X63" s="266">
        <f t="shared" si="9"/>
        <v>0.51554984785755487</v>
      </c>
      <c r="Y63" s="266">
        <f t="shared" si="9"/>
        <v>0.40226317026040859</v>
      </c>
      <c r="Z63" s="266">
        <f t="shared" si="9"/>
        <v>0.57971186869062319</v>
      </c>
      <c r="AA63" s="266">
        <f t="shared" si="9"/>
        <v>0.66174324020190978</v>
      </c>
      <c r="AB63" s="266">
        <f t="shared" si="9"/>
        <v>0.66524967164830251</v>
      </c>
      <c r="AC63" s="266">
        <f t="shared" si="9"/>
        <v>0.68313548593441553</v>
      </c>
      <c r="AD63" s="266">
        <f t="shared" si="9"/>
        <v>0.84710377634674838</v>
      </c>
      <c r="AE63" s="266">
        <f t="shared" si="9"/>
        <v>0.57874588263155691</v>
      </c>
      <c r="AF63" s="266">
        <f t="shared" si="9"/>
        <v>0.54701107284902073</v>
      </c>
      <c r="AG63" s="266">
        <f t="shared" si="9"/>
        <v>0.67897599209771886</v>
      </c>
      <c r="AH63" s="266">
        <f t="shared" si="9"/>
        <v>0.71626690851801034</v>
      </c>
      <c r="AI63" s="266">
        <f t="shared" si="9"/>
        <v>0.62146922381946545</v>
      </c>
      <c r="AJ63" s="266">
        <f t="shared" si="9"/>
        <v>0.60039086906612815</v>
      </c>
      <c r="AK63" s="266">
        <f t="shared" si="9"/>
        <v>0.6482902133213323</v>
      </c>
      <c r="AL63" s="266">
        <f t="shared" si="9"/>
        <v>0.54688196909445563</v>
      </c>
      <c r="AM63" s="266">
        <f t="shared" si="9"/>
        <v>0</v>
      </c>
      <c r="AN63" s="266">
        <f t="shared" si="9"/>
        <v>0.44804734140157682</v>
      </c>
      <c r="AO63" s="264"/>
      <c r="AP63" s="264"/>
      <c r="AQ63" s="264"/>
      <c r="AR63" s="264"/>
      <c r="AS63" s="264"/>
      <c r="AT63" s="264"/>
      <c r="AU63" s="264"/>
      <c r="AV63" s="264"/>
      <c r="AW63" s="264"/>
      <c r="AX63" s="264"/>
      <c r="AY63" s="264"/>
      <c r="AZ63" s="264"/>
      <c r="BA63" s="264"/>
      <c r="BB63" s="264"/>
      <c r="BC63" s="264"/>
      <c r="BD63" s="264"/>
      <c r="BE63" s="263"/>
      <c r="BF63" s="263"/>
      <c r="BG63" s="241"/>
      <c r="BH63" s="241"/>
      <c r="BI63" s="241"/>
      <c r="BJ63" s="241"/>
      <c r="BK63" s="63"/>
      <c r="BL63" s="68"/>
      <c r="BM63" s="63"/>
      <c r="BN63" s="63"/>
      <c r="BO63" s="63"/>
      <c r="BP63" s="25"/>
      <c r="BQ63" s="64"/>
      <c r="BR63" s="25"/>
      <c r="BS63" s="64"/>
      <c r="BT63" s="64"/>
      <c r="BU63" s="170"/>
      <c r="BV63" s="1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c r="ES63" s="68"/>
      <c r="ET63" s="68"/>
      <c r="EU63" s="68"/>
      <c r="EV63" s="68"/>
      <c r="EW63" s="68"/>
      <c r="EX63" s="68"/>
      <c r="EY63" s="68"/>
      <c r="EZ63" s="68"/>
      <c r="FA63" s="68"/>
      <c r="FB63" s="68"/>
      <c r="FC63" s="68"/>
      <c r="FD63" s="68"/>
      <c r="FE63" s="68"/>
      <c r="FF63" s="68"/>
      <c r="FG63" s="68"/>
      <c r="FH63" s="59"/>
      <c r="FI63" s="59"/>
      <c r="FJ63" s="59"/>
      <c r="FK63" s="59"/>
      <c r="FL63" s="59"/>
      <c r="FM63" s="59"/>
      <c r="FN63" s="59"/>
      <c r="FO63" s="59"/>
      <c r="FP63" s="59"/>
      <c r="FQ63" s="59"/>
      <c r="FR63" s="59"/>
      <c r="FS63" s="59"/>
      <c r="FT63" s="59"/>
      <c r="FU63" s="59"/>
      <c r="FV63" s="59"/>
      <c r="FW63" s="59"/>
      <c r="FX63" s="59"/>
      <c r="FY63" s="59"/>
      <c r="FZ63" s="59"/>
      <c r="GA63" s="59"/>
      <c r="GB63" s="59"/>
      <c r="GC63" s="59"/>
      <c r="GD63" s="59"/>
      <c r="GE63" s="59"/>
      <c r="GF63" s="59"/>
      <c r="GG63" s="59"/>
      <c r="GH63" s="59"/>
      <c r="GI63" s="59"/>
      <c r="GJ63" s="59"/>
      <c r="GK63" s="59"/>
      <c r="GL63" s="59"/>
      <c r="GM63" s="59"/>
      <c r="GN63" s="59"/>
      <c r="GO63" s="59"/>
      <c r="GP63" s="59"/>
      <c r="GQ63" s="59"/>
      <c r="GR63" s="59"/>
      <c r="GS63" s="59"/>
      <c r="GT63" s="59"/>
      <c r="GU63" s="59"/>
      <c r="GV63" s="59"/>
      <c r="GW63" s="59"/>
      <c r="GX63" s="59"/>
      <c r="GY63" s="59"/>
      <c r="GZ63" s="59"/>
      <c r="HA63" s="59"/>
      <c r="HB63" s="59"/>
      <c r="HC63" s="59"/>
      <c r="HD63" s="59"/>
      <c r="HE63" s="59"/>
      <c r="HF63" s="59"/>
      <c r="HG63" s="59"/>
      <c r="HH63" s="59"/>
      <c r="HI63" s="59"/>
      <c r="HJ63" s="59"/>
      <c r="HK63" s="59"/>
      <c r="HL63" s="59"/>
      <c r="HM63" s="59"/>
      <c r="HN63" s="59"/>
      <c r="HO63" s="59"/>
      <c r="HP63" s="59"/>
      <c r="HQ63" s="59"/>
      <c r="HR63" s="59"/>
      <c r="HS63" s="59"/>
      <c r="HT63" s="59"/>
      <c r="HU63" s="59"/>
      <c r="HV63" s="59"/>
      <c r="HW63" s="59"/>
      <c r="HX63" s="59"/>
      <c r="HY63" s="59"/>
      <c r="HZ63" s="59"/>
      <c r="IA63" s="59"/>
      <c r="IB63" s="59"/>
      <c r="IC63" s="59"/>
      <c r="ID63" s="59"/>
      <c r="IE63" s="59"/>
      <c r="IF63" s="59"/>
      <c r="IG63" s="59"/>
      <c r="IH63" s="59"/>
      <c r="II63" s="59"/>
      <c r="IJ63" s="59"/>
      <c r="IK63" s="59"/>
      <c r="IL63" s="59"/>
      <c r="IM63" s="59"/>
      <c r="IN63" s="59"/>
      <c r="IO63" s="59"/>
      <c r="IP63" s="59"/>
      <c r="IQ63" s="59"/>
      <c r="IR63" s="59"/>
      <c r="IS63" s="59"/>
      <c r="IT63" s="59"/>
      <c r="IU63" s="59"/>
      <c r="IV63" s="59"/>
      <c r="IW63" s="59"/>
      <c r="IX63" s="59"/>
      <c r="IY63" s="59"/>
    </row>
  </sheetData>
  <sheetProtection algorithmName="SHA-512" hashValue="W/qex7QkHOpFSXxn/YQIs0k5eN4rGqiF6dgRsZY7jRaTmAxNVmfN5LWm8wiUopA8StFjqQiaGfrgY4GSSdLfPw==" saltValue="iR7SlQFvXpG+EP0YJQ4+kg==" spinCount="100000" sheet="1" objects="1" scenarios="1"/>
  <mergeCells count="6">
    <mergeCell ref="BU2:BV2"/>
    <mergeCell ref="BG3:BJ3"/>
    <mergeCell ref="BL2:BM2"/>
    <mergeCell ref="BQ2:BR2"/>
    <mergeCell ref="BS2:BT2"/>
    <mergeCell ref="BL3:BM3"/>
  </mergeCells>
  <phoneticPr fontId="12"/>
  <pageMargins left="0.39370078740157483" right="0.39370078740157483" top="0.98425196850393704" bottom="0.6692913385826772" header="0.70866141732283472" footer="0.39370078740157483"/>
  <pageSetup paperSize="9" scale="65" firstPageNumber="138"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 経済波及効果 【 入力・結果シート 】 </vt:lpstr>
      <vt:lpstr>市税収効果</vt:lpstr>
      <vt:lpstr>消費総額計算ｼｰﾄ</vt:lpstr>
      <vt:lpstr>買物ﾌﾘﾜｹ計算ｼｰﾄ</vt:lpstr>
      <vt:lpstr>計算元</vt:lpstr>
      <vt:lpstr>投入係数表</vt:lpstr>
      <vt:lpstr>逆行列係数表</vt:lpstr>
      <vt:lpstr>37部門取引基本表</vt:lpstr>
      <vt:lpstr>' 経済波及効果 【 入力・結果シート 】 '!Print_Area</vt:lpstr>
      <vt:lpstr>'37部門取引基本表'!Print_Area</vt:lpstr>
      <vt:lpstr>計算元!Print_Area</vt:lpstr>
      <vt:lpstr>市税収効果!Print_Area</vt:lpstr>
      <vt:lpstr>消費総額計算ｼｰﾄ!Print_Area</vt:lpstr>
      <vt:lpstr>投入係数表!Print_Area</vt:lpstr>
      <vt:lpstr>'37部門取引基本表'!Print_Titles</vt:lpstr>
      <vt:lpstr>逆行列係数表!Print_Titles</vt:lpstr>
      <vt:lpstr>投入係数表!Print_Titles</vt:lpstr>
    </vt:vector>
  </TitlesOfParts>
  <Company>しんきん経済研究所　神谷</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H2083</dc:creator>
  <cp:lastModifiedBy>Windows ユーザー</cp:lastModifiedBy>
  <cp:lastPrinted>2022-12-07T00:29:09Z</cp:lastPrinted>
  <dcterms:created xsi:type="dcterms:W3CDTF">2003-12-22T05:05:44Z</dcterms:created>
  <dcterms:modified xsi:type="dcterms:W3CDTF">2023-03-31T05:14:20Z</dcterms:modified>
</cp:coreProperties>
</file>