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H2083\Desktop\新しいフォルダー\"/>
    </mc:Choice>
  </mc:AlternateContent>
  <workbookProtection workbookPassword="CEDF" lockStructure="1"/>
  <bookViews>
    <workbookView xWindow="-60" yWindow="-60" windowWidth="24120" windowHeight="13020" tabRatio="892"/>
  </bookViews>
  <sheets>
    <sheet name="経済波及効果 【 入力・結果シート 】 " sheetId="35" r:id="rId1"/>
    <sheet name="計算元" sheetId="25" r:id="rId2"/>
    <sheet name="市税収効果" sheetId="29" state="hidden" r:id="rId3"/>
    <sheet name="投入係数表" sheetId="4" r:id="rId4"/>
    <sheet name="逆行列係数表" sheetId="11" r:id="rId5"/>
    <sheet name="37部門取引基本表" sheetId="33" r:id="rId6"/>
    <sheet name="建設部門表" sheetId="31" r:id="rId7"/>
  </sheets>
  <externalReferences>
    <externalReference r:id="rId8"/>
  </externalReferences>
  <definedNames>
    <definedName name="_xlnm.Print_Area" localSheetId="5">'37部門取引基本表'!$A$1:$BJ$50</definedName>
    <definedName name="_xlnm.Print_Area" localSheetId="4">逆行列係数表!$A$1:$AO$42</definedName>
    <definedName name="_xlnm.Print_Area" localSheetId="0">'経済波及効果 【 入力・結果シート 】 '!$B$2:$M$35</definedName>
    <definedName name="_xlnm.Print_Area" localSheetId="1">計算元!$A$1:$AY$45</definedName>
    <definedName name="_xlnm.Print_Area" localSheetId="2">市税収効果!$B$2:$S$160</definedName>
    <definedName name="_xlnm.Print_Area" localSheetId="3">投入係数表!$A$1:$AO$42</definedName>
    <definedName name="_xlnm.Print_Titles" localSheetId="5">'37部門取引基本表'!$A:$C,'37部門取引基本表'!$1:$1</definedName>
    <definedName name="_xlnm.Print_Titles" localSheetId="4">逆行列係数表!$A:$C,逆行列係数表!$1:$1</definedName>
    <definedName name="_xlnm.Print_Titles" localSheetId="6">建設部門表!$A:$C,建設部門表!$1:$1</definedName>
    <definedName name="_xlnm.Print_Titles" localSheetId="3">投入係数表!$A:$C,投入係数表!$1:$1</definedName>
    <definedName name="登録リスト">[1]登録!$A$7:$A$8</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4" i="29" l="1"/>
  <c r="BV40" i="33" l="1"/>
  <c r="BG40" i="33" s="1"/>
  <c r="BV38" i="33"/>
  <c r="BG38" i="33" s="1"/>
  <c r="BV36" i="33"/>
  <c r="BG36" i="33" s="1"/>
  <c r="BV35" i="33"/>
  <c r="BG35" i="33" s="1"/>
  <c r="BV34" i="33"/>
  <c r="BG34" i="33" s="1"/>
  <c r="BV32" i="33"/>
  <c r="BG32" i="33" s="1"/>
  <c r="BV31" i="33"/>
  <c r="BG31" i="33" s="1"/>
  <c r="BV30" i="33"/>
  <c r="BG30" i="33" s="1"/>
  <c r="BV28" i="33"/>
  <c r="BG28" i="33" s="1"/>
  <c r="BV27" i="33"/>
  <c r="BG27" i="33" s="1"/>
  <c r="BV26" i="33"/>
  <c r="BG26" i="33" s="1"/>
  <c r="BV24" i="33"/>
  <c r="BG24" i="33" s="1"/>
  <c r="BV23" i="33"/>
  <c r="BG23" i="33" s="1"/>
  <c r="BV22" i="33"/>
  <c r="BG22" i="33" s="1"/>
  <c r="BV20" i="33"/>
  <c r="BG20" i="33" s="1"/>
  <c r="BV19" i="33"/>
  <c r="BG19" i="33" s="1"/>
  <c r="BV18" i="33"/>
  <c r="BG18" i="33" s="1"/>
  <c r="BV16" i="33"/>
  <c r="BG16" i="33" s="1"/>
  <c r="BV14" i="33"/>
  <c r="BG14" i="33" s="1"/>
  <c r="BV12" i="33"/>
  <c r="BG12" i="33" s="1"/>
  <c r="BV11" i="33"/>
  <c r="BG11" i="33" s="1"/>
  <c r="BV10" i="33"/>
  <c r="BG10" i="33" s="1"/>
  <c r="BV8" i="33"/>
  <c r="BG8" i="33" s="1"/>
  <c r="BV7" i="33"/>
  <c r="BG7" i="33" s="1"/>
  <c r="BV6" i="33"/>
  <c r="BG6" i="33" s="1"/>
  <c r="BV41" i="33"/>
  <c r="BG41" i="33" s="1"/>
  <c r="BV39" i="33"/>
  <c r="BG39" i="33" s="1"/>
  <c r="BV37" i="33"/>
  <c r="BG37" i="33" s="1"/>
  <c r="BV33" i="33"/>
  <c r="BG33" i="33" s="1"/>
  <c r="BV29" i="33"/>
  <c r="BG29" i="33" s="1"/>
  <c r="BV25" i="33"/>
  <c r="BG25" i="33" s="1"/>
  <c r="BV21" i="33"/>
  <c r="BG21" i="33" s="1"/>
  <c r="BV17" i="33"/>
  <c r="BG17" i="33" s="1"/>
  <c r="BV15" i="33"/>
  <c r="BG15" i="33" s="1"/>
  <c r="BV13" i="33"/>
  <c r="BG13" i="33" s="1"/>
  <c r="BV9" i="33"/>
  <c r="BG9" i="33" s="1"/>
  <c r="D4" i="31"/>
  <c r="D16" i="31" s="1"/>
  <c r="L7" i="29"/>
  <c r="BV42" i="33" l="1"/>
  <c r="BV5" i="33"/>
  <c r="BG5" i="33" s="1"/>
  <c r="F4" i="31"/>
  <c r="G4" i="31"/>
  <c r="H43" i="29" l="1"/>
  <c r="H42" i="29"/>
  <c r="H41" i="29"/>
  <c r="H40" i="29"/>
  <c r="H39" i="29"/>
  <c r="H38" i="29"/>
  <c r="H37" i="29"/>
  <c r="H36" i="29"/>
  <c r="H35" i="29"/>
  <c r="H34" i="29"/>
  <c r="H33" i="29"/>
  <c r="H32" i="29"/>
  <c r="H31" i="29"/>
  <c r="H30" i="29"/>
  <c r="H29" i="29"/>
  <c r="H28" i="29"/>
  <c r="H27" i="29"/>
  <c r="H26" i="29"/>
  <c r="H25" i="29"/>
  <c r="H24" i="29"/>
  <c r="H23" i="29"/>
  <c r="H22" i="29"/>
  <c r="H21" i="29"/>
  <c r="H20" i="29"/>
  <c r="H19" i="29"/>
  <c r="H18" i="29"/>
  <c r="H17" i="29"/>
  <c r="H16" i="29"/>
  <c r="H15" i="29"/>
  <c r="H14" i="29"/>
  <c r="H13" i="29"/>
  <c r="H12" i="29"/>
  <c r="H11" i="29"/>
  <c r="H10" i="29"/>
  <c r="H9" i="29"/>
  <c r="H8" i="29"/>
  <c r="H7" i="29"/>
  <c r="G16" i="31" l="1"/>
  <c r="E4" i="31"/>
  <c r="E15" i="31" s="1"/>
  <c r="I14" i="35"/>
  <c r="T45" i="25"/>
  <c r="T44" i="25"/>
  <c r="T43" i="25"/>
  <c r="T42" i="25"/>
  <c r="T41" i="25"/>
  <c r="T40" i="25"/>
  <c r="T39" i="25"/>
  <c r="T38" i="25"/>
  <c r="T37" i="25"/>
  <c r="T36" i="25"/>
  <c r="T35" i="25"/>
  <c r="T34" i="25"/>
  <c r="T33" i="25"/>
  <c r="T32" i="25"/>
  <c r="T31" i="25"/>
  <c r="T30" i="25"/>
  <c r="T29" i="25"/>
  <c r="T28" i="25"/>
  <c r="T27" i="25"/>
  <c r="T26" i="25"/>
  <c r="T25" i="25"/>
  <c r="T24" i="25"/>
  <c r="T23" i="25"/>
  <c r="T22" i="25"/>
  <c r="T21" i="25"/>
  <c r="T20" i="25"/>
  <c r="T19" i="25"/>
  <c r="T18" i="25"/>
  <c r="T17" i="25"/>
  <c r="T16" i="25"/>
  <c r="T15" i="25"/>
  <c r="T14" i="25"/>
  <c r="T13" i="25"/>
  <c r="T12" i="25"/>
  <c r="T11" i="25"/>
  <c r="T10" i="25"/>
  <c r="T9" i="25"/>
  <c r="AN58" i="33"/>
  <c r="AN62" i="33" s="1"/>
  <c r="AM58" i="33"/>
  <c r="AM62" i="33" s="1"/>
  <c r="AL58" i="33"/>
  <c r="AL62" i="33" s="1"/>
  <c r="AK58" i="33"/>
  <c r="AK62" i="33" s="1"/>
  <c r="AJ58" i="33"/>
  <c r="AJ62" i="33" s="1"/>
  <c r="AI58" i="33"/>
  <c r="AI62" i="33" s="1"/>
  <c r="AH58" i="33"/>
  <c r="AH62" i="33" s="1"/>
  <c r="AG58" i="33"/>
  <c r="AG62" i="33" s="1"/>
  <c r="AF58" i="33"/>
  <c r="AF62" i="33" s="1"/>
  <c r="AE58" i="33"/>
  <c r="AE62" i="33" s="1"/>
  <c r="AD58" i="33"/>
  <c r="AD62" i="33" s="1"/>
  <c r="AC58" i="33"/>
  <c r="AC62" i="33" s="1"/>
  <c r="AB58" i="33"/>
  <c r="AB62" i="33" s="1"/>
  <c r="AA58" i="33"/>
  <c r="AA62" i="33" s="1"/>
  <c r="Z58" i="33"/>
  <c r="Z62" i="33" s="1"/>
  <c r="Y58" i="33"/>
  <c r="Y62" i="33" s="1"/>
  <c r="X58" i="33"/>
  <c r="X62" i="33" s="1"/>
  <c r="W58" i="33"/>
  <c r="W62" i="33" s="1"/>
  <c r="V58" i="33"/>
  <c r="V62" i="33" s="1"/>
  <c r="U58" i="33"/>
  <c r="U62" i="33" s="1"/>
  <c r="T58" i="33"/>
  <c r="T62" i="33" s="1"/>
  <c r="S58" i="33"/>
  <c r="S62" i="33" s="1"/>
  <c r="R58" i="33"/>
  <c r="R62" i="33" s="1"/>
  <c r="Q58" i="33"/>
  <c r="Q62" i="33" s="1"/>
  <c r="P58" i="33"/>
  <c r="P62" i="33" s="1"/>
  <c r="O58" i="33"/>
  <c r="O62" i="33" s="1"/>
  <c r="N58" i="33"/>
  <c r="N62" i="33" s="1"/>
  <c r="M58" i="33"/>
  <c r="M62" i="33" s="1"/>
  <c r="L58" i="33"/>
  <c r="L62" i="33" s="1"/>
  <c r="K58" i="33"/>
  <c r="K62" i="33" s="1"/>
  <c r="J58" i="33"/>
  <c r="J62" i="33" s="1"/>
  <c r="I58" i="33"/>
  <c r="I62" i="33" s="1"/>
  <c r="H58" i="33"/>
  <c r="H62" i="33" s="1"/>
  <c r="G58" i="33"/>
  <c r="G62" i="33" s="1"/>
  <c r="F58" i="33"/>
  <c r="F62" i="33" s="1"/>
  <c r="E58" i="33"/>
  <c r="E62" i="33" s="1"/>
  <c r="D58" i="33"/>
  <c r="D62" i="33" s="1"/>
  <c r="AN57" i="33"/>
  <c r="AN61" i="33" s="1"/>
  <c r="AM57" i="33"/>
  <c r="AM61" i="33" s="1"/>
  <c r="AL57" i="33"/>
  <c r="AL61" i="33" s="1"/>
  <c r="AK57" i="33"/>
  <c r="AK61" i="33" s="1"/>
  <c r="AJ57" i="33"/>
  <c r="AJ61" i="33" s="1"/>
  <c r="AI57" i="33"/>
  <c r="AI61" i="33" s="1"/>
  <c r="AH57" i="33"/>
  <c r="AH61" i="33" s="1"/>
  <c r="AG57" i="33"/>
  <c r="AG61" i="33" s="1"/>
  <c r="AF57" i="33"/>
  <c r="AF61" i="33" s="1"/>
  <c r="AE57" i="33"/>
  <c r="AE61" i="33" s="1"/>
  <c r="AD57" i="33"/>
  <c r="AD61" i="33" s="1"/>
  <c r="AC57" i="33"/>
  <c r="AC61" i="33" s="1"/>
  <c r="AB57" i="33"/>
  <c r="AB61" i="33" s="1"/>
  <c r="AA57" i="33"/>
  <c r="AA61" i="33" s="1"/>
  <c r="Z57" i="33"/>
  <c r="Z61" i="33" s="1"/>
  <c r="Y57" i="33"/>
  <c r="Y61" i="33" s="1"/>
  <c r="X57" i="33"/>
  <c r="X61" i="33" s="1"/>
  <c r="W57" i="33"/>
  <c r="W61" i="33" s="1"/>
  <c r="V57" i="33"/>
  <c r="V61" i="33" s="1"/>
  <c r="U57" i="33"/>
  <c r="U61" i="33" s="1"/>
  <c r="T57" i="33"/>
  <c r="T61" i="33" s="1"/>
  <c r="S57" i="33"/>
  <c r="S61" i="33" s="1"/>
  <c r="R57" i="33"/>
  <c r="R61" i="33" s="1"/>
  <c r="Q57" i="33"/>
  <c r="Q61" i="33" s="1"/>
  <c r="P57" i="33"/>
  <c r="P61" i="33" s="1"/>
  <c r="O57" i="33"/>
  <c r="O61" i="33" s="1"/>
  <c r="N57" i="33"/>
  <c r="N61" i="33" s="1"/>
  <c r="M57" i="33"/>
  <c r="M61" i="33" s="1"/>
  <c r="L57" i="33"/>
  <c r="L61" i="33" s="1"/>
  <c r="K57" i="33"/>
  <c r="K61" i="33" s="1"/>
  <c r="J57" i="33"/>
  <c r="J61" i="33" s="1"/>
  <c r="I57" i="33"/>
  <c r="I61" i="33" s="1"/>
  <c r="H57" i="33"/>
  <c r="H61" i="33" s="1"/>
  <c r="G57" i="33"/>
  <c r="G61" i="33" s="1"/>
  <c r="F57" i="33"/>
  <c r="F61" i="33" s="1"/>
  <c r="E57" i="33"/>
  <c r="E61" i="33" s="1"/>
  <c r="D57" i="33"/>
  <c r="D61" i="33" s="1"/>
  <c r="AN56" i="33"/>
  <c r="AN60" i="33" s="1"/>
  <c r="AM56" i="33"/>
  <c r="AM60" i="33" s="1"/>
  <c r="AL56" i="33"/>
  <c r="AL60" i="33" s="1"/>
  <c r="AK56" i="33"/>
  <c r="AK60" i="33" s="1"/>
  <c r="AJ56" i="33"/>
  <c r="AJ60" i="33" s="1"/>
  <c r="AI56" i="33"/>
  <c r="AI60" i="33" s="1"/>
  <c r="AH56" i="33"/>
  <c r="AH60" i="33" s="1"/>
  <c r="AG56" i="33"/>
  <c r="AG60" i="33" s="1"/>
  <c r="AF56" i="33"/>
  <c r="AF60" i="33" s="1"/>
  <c r="AE56" i="33"/>
  <c r="AE60" i="33" s="1"/>
  <c r="AD56" i="33"/>
  <c r="AD60" i="33" s="1"/>
  <c r="AC56" i="33"/>
  <c r="AC60" i="33" s="1"/>
  <c r="AB56" i="33"/>
  <c r="AB60" i="33" s="1"/>
  <c r="AA56" i="33"/>
  <c r="AA60" i="33" s="1"/>
  <c r="Z56" i="33"/>
  <c r="Z60" i="33" s="1"/>
  <c r="Y56" i="33"/>
  <c r="Y60" i="33" s="1"/>
  <c r="X56" i="33"/>
  <c r="X60" i="33" s="1"/>
  <c r="W56" i="33"/>
  <c r="W60" i="33" s="1"/>
  <c r="V56" i="33"/>
  <c r="V60" i="33" s="1"/>
  <c r="U56" i="33"/>
  <c r="U60" i="33" s="1"/>
  <c r="T56" i="33"/>
  <c r="T60" i="33" s="1"/>
  <c r="S56" i="33"/>
  <c r="S60" i="33" s="1"/>
  <c r="R56" i="33"/>
  <c r="R60" i="33" s="1"/>
  <c r="Q56" i="33"/>
  <c r="Q60" i="33" s="1"/>
  <c r="P56" i="33"/>
  <c r="P60" i="33" s="1"/>
  <c r="O56" i="33"/>
  <c r="O60" i="33" s="1"/>
  <c r="N56" i="33"/>
  <c r="N60" i="33" s="1"/>
  <c r="M56" i="33"/>
  <c r="M60" i="33" s="1"/>
  <c r="L56" i="33"/>
  <c r="L60" i="33" s="1"/>
  <c r="K56" i="33"/>
  <c r="K60" i="33" s="1"/>
  <c r="J56" i="33"/>
  <c r="J60" i="33" s="1"/>
  <c r="I56" i="33"/>
  <c r="I60" i="33" s="1"/>
  <c r="H56" i="33"/>
  <c r="H60" i="33" s="1"/>
  <c r="G56" i="33"/>
  <c r="G60" i="33" s="1"/>
  <c r="F56" i="33"/>
  <c r="F60" i="33" s="1"/>
  <c r="E56" i="33"/>
  <c r="E60" i="33" s="1"/>
  <c r="D56" i="33"/>
  <c r="D60" i="33" s="1"/>
  <c r="BS5" i="33" a="1"/>
  <c r="BS40" i="33" s="1"/>
  <c r="BT40" i="33" s="1"/>
  <c r="F158" i="29" s="1"/>
  <c r="BQ5" i="33" a="1"/>
  <c r="BQ38" i="33" s="1"/>
  <c r="BR38" i="33" s="1"/>
  <c r="BH38" i="33" s="1"/>
  <c r="BN5" i="33" a="1"/>
  <c r="BN23" i="33" s="1"/>
  <c r="BO23" i="33" s="1"/>
  <c r="BL5" i="33" a="1"/>
  <c r="BL10" i="33" s="1"/>
  <c r="G45" i="25"/>
  <c r="AQ45" i="25" s="1"/>
  <c r="G44" i="25"/>
  <c r="AQ44" i="25" s="1"/>
  <c r="G43" i="25"/>
  <c r="AQ43" i="25" s="1"/>
  <c r="G41" i="25"/>
  <c r="AQ41" i="25" s="1"/>
  <c r="G40" i="25"/>
  <c r="AQ40" i="25" s="1"/>
  <c r="G39" i="25"/>
  <c r="AQ39" i="25" s="1"/>
  <c r="G37" i="25"/>
  <c r="AQ37" i="25" s="1"/>
  <c r="G36" i="25"/>
  <c r="AQ36" i="25" s="1"/>
  <c r="G35" i="25"/>
  <c r="AQ35" i="25" s="1"/>
  <c r="G34" i="25"/>
  <c r="AQ34" i="25" s="1"/>
  <c r="G33" i="25"/>
  <c r="AQ33" i="25" s="1"/>
  <c r="G32" i="25"/>
  <c r="AQ32" i="25" s="1"/>
  <c r="G31" i="25"/>
  <c r="AQ31" i="25" s="1"/>
  <c r="G30" i="25"/>
  <c r="AQ30" i="25" s="1"/>
  <c r="G28" i="25"/>
  <c r="AQ28" i="25" s="1"/>
  <c r="G27" i="25"/>
  <c r="AQ27" i="25" s="1"/>
  <c r="G26" i="25"/>
  <c r="AQ26" i="25" s="1"/>
  <c r="G25" i="25"/>
  <c r="AQ25" i="25" s="1"/>
  <c r="G24" i="25"/>
  <c r="AQ24" i="25" s="1"/>
  <c r="G23" i="25"/>
  <c r="AQ23" i="25" s="1"/>
  <c r="G22" i="25"/>
  <c r="AQ22" i="25" s="1"/>
  <c r="G21" i="25"/>
  <c r="AQ21" i="25" s="1"/>
  <c r="G20" i="25"/>
  <c r="AQ20" i="25" s="1"/>
  <c r="G19" i="25"/>
  <c r="AQ19" i="25" s="1"/>
  <c r="G18" i="25"/>
  <c r="AQ18" i="25" s="1"/>
  <c r="G17" i="25"/>
  <c r="AQ17" i="25" s="1"/>
  <c r="G16" i="25"/>
  <c r="AQ16" i="25" s="1"/>
  <c r="G15" i="25"/>
  <c r="AQ15" i="25" s="1"/>
  <c r="G14" i="25"/>
  <c r="AQ14" i="25" s="1"/>
  <c r="G13" i="25"/>
  <c r="AQ13" i="25" s="1"/>
  <c r="G12" i="25"/>
  <c r="AQ12" i="25" s="1"/>
  <c r="G11" i="25"/>
  <c r="AQ11" i="25" s="1"/>
  <c r="G9" i="25"/>
  <c r="AQ9" i="25" s="1"/>
  <c r="G10" i="25"/>
  <c r="AQ10" i="25" s="1"/>
  <c r="BL22" i="33" l="1"/>
  <c r="BM22" i="33" s="1"/>
  <c r="BI22" i="33" s="1"/>
  <c r="BQ11" i="33"/>
  <c r="BR11" i="33" s="1"/>
  <c r="BH11" i="33" s="1"/>
  <c r="BQ31" i="33"/>
  <c r="BR31" i="33" s="1"/>
  <c r="BH31" i="33" s="1"/>
  <c r="BQ15" i="33"/>
  <c r="BR15" i="33" s="1"/>
  <c r="BH15" i="33" s="1"/>
  <c r="BQ39" i="33"/>
  <c r="BR39" i="33" s="1"/>
  <c r="BH39" i="33" s="1"/>
  <c r="BQ23" i="33"/>
  <c r="BR23" i="33" s="1"/>
  <c r="BH23" i="33" s="1"/>
  <c r="BQ7" i="33"/>
  <c r="BR7" i="33" s="1"/>
  <c r="BH7" i="33" s="1"/>
  <c r="BQ27" i="33"/>
  <c r="BR27" i="33" s="1"/>
  <c r="BH27" i="33" s="1"/>
  <c r="BP23" i="33"/>
  <c r="BJ23" i="33" s="1"/>
  <c r="F25" i="29"/>
  <c r="BN38" i="33"/>
  <c r="BO38" i="33" s="1"/>
  <c r="BN27" i="33"/>
  <c r="BO27" i="33" s="1"/>
  <c r="BN11" i="33"/>
  <c r="BO11" i="33" s="1"/>
  <c r="BN39" i="33"/>
  <c r="BO39" i="33" s="1"/>
  <c r="BN19" i="33"/>
  <c r="BO19" i="33" s="1"/>
  <c r="BN35" i="33"/>
  <c r="BO35" i="33" s="1"/>
  <c r="BN15" i="33"/>
  <c r="BO15" i="33" s="1"/>
  <c r="BN31" i="33"/>
  <c r="BO31" i="33" s="1"/>
  <c r="BN7" i="33"/>
  <c r="BO7" i="33" s="1"/>
  <c r="BM10" i="33"/>
  <c r="BI10" i="33" s="1"/>
  <c r="F70" i="29"/>
  <c r="F82" i="29"/>
  <c r="BL41" i="33"/>
  <c r="BL34" i="33"/>
  <c r="BL18" i="33"/>
  <c r="BL11" i="33"/>
  <c r="BL26" i="33"/>
  <c r="BL30" i="33"/>
  <c r="BL6" i="33"/>
  <c r="BL14" i="33"/>
  <c r="BL7" i="33"/>
  <c r="BL15" i="33"/>
  <c r="BL38" i="33"/>
  <c r="BQ19" i="33"/>
  <c r="BR19" i="33" s="1"/>
  <c r="BH19" i="33" s="1"/>
  <c r="BQ35" i="33"/>
  <c r="BR35" i="33" s="1"/>
  <c r="BH35" i="33" s="1"/>
  <c r="F16" i="31"/>
  <c r="F46" i="31" s="1"/>
  <c r="F38" i="25"/>
  <c r="G38" i="25" s="1"/>
  <c r="AQ38" i="25" s="1"/>
  <c r="G51" i="31"/>
  <c r="H4" i="31"/>
  <c r="BL19" i="33"/>
  <c r="BL27" i="33"/>
  <c r="BL39" i="33"/>
  <c r="BQ12" i="33"/>
  <c r="BR12" i="33" s="1"/>
  <c r="BH12" i="33" s="1"/>
  <c r="BQ20" i="33"/>
  <c r="BR20" i="33" s="1"/>
  <c r="BH20" i="33" s="1"/>
  <c r="BQ32" i="33"/>
  <c r="BR32" i="33" s="1"/>
  <c r="BH32" i="33" s="1"/>
  <c r="BQ40" i="33"/>
  <c r="BR40" i="33" s="1"/>
  <c r="BH40" i="33" s="1"/>
  <c r="BS12" i="33"/>
  <c r="BT12" i="33" s="1"/>
  <c r="F130" i="29" s="1"/>
  <c r="BS20" i="33"/>
  <c r="BT20" i="33" s="1"/>
  <c r="F138" i="29" s="1"/>
  <c r="BS36" i="33"/>
  <c r="BT36" i="33" s="1"/>
  <c r="F154" i="29" s="1"/>
  <c r="BL8" i="33"/>
  <c r="BL12" i="33"/>
  <c r="BL16" i="33"/>
  <c r="BL20" i="33"/>
  <c r="BL24" i="33"/>
  <c r="BL28" i="33"/>
  <c r="BL32" i="33"/>
  <c r="BL36" i="33"/>
  <c r="BL40" i="33"/>
  <c r="BN5" i="33"/>
  <c r="BN9" i="33"/>
  <c r="BO9" i="33" s="1"/>
  <c r="BN13" i="33"/>
  <c r="BO13" i="33" s="1"/>
  <c r="BN17" i="33"/>
  <c r="BO17" i="33" s="1"/>
  <c r="BN21" i="33"/>
  <c r="BO21" i="33" s="1"/>
  <c r="BN25" i="33"/>
  <c r="BO25" i="33" s="1"/>
  <c r="BN29" i="33"/>
  <c r="BO29" i="33" s="1"/>
  <c r="BN33" i="33"/>
  <c r="BO33" i="33" s="1"/>
  <c r="BN37" i="33"/>
  <c r="BO37" i="33" s="1"/>
  <c r="BN41" i="33"/>
  <c r="BO41" i="33" s="1"/>
  <c r="BQ5" i="33"/>
  <c r="BQ9" i="33"/>
  <c r="BR9" i="33" s="1"/>
  <c r="BH9" i="33" s="1"/>
  <c r="BQ13" i="33"/>
  <c r="BR13" i="33" s="1"/>
  <c r="BH13" i="33" s="1"/>
  <c r="BQ17" i="33"/>
  <c r="BR17" i="33" s="1"/>
  <c r="BH17" i="33" s="1"/>
  <c r="BQ21" i="33"/>
  <c r="BR21" i="33" s="1"/>
  <c r="BH21" i="33" s="1"/>
  <c r="BQ25" i="33"/>
  <c r="BR25" i="33" s="1"/>
  <c r="BH25" i="33" s="1"/>
  <c r="BQ29" i="33"/>
  <c r="BR29" i="33" s="1"/>
  <c r="BH29" i="33" s="1"/>
  <c r="BQ33" i="33"/>
  <c r="BR33" i="33" s="1"/>
  <c r="BH33" i="33" s="1"/>
  <c r="BQ37" i="33"/>
  <c r="BR37" i="33" s="1"/>
  <c r="BH37" i="33" s="1"/>
  <c r="BQ41" i="33"/>
  <c r="BR41" i="33" s="1"/>
  <c r="BH41" i="33" s="1"/>
  <c r="BS6" i="33"/>
  <c r="BT6" i="33" s="1"/>
  <c r="F124" i="29" s="1"/>
  <c r="BS14" i="33"/>
  <c r="BT14" i="33" s="1"/>
  <c r="F132" i="29" s="1"/>
  <c r="BS22" i="33"/>
  <c r="BT22" i="33" s="1"/>
  <c r="F140" i="29" s="1"/>
  <c r="BS30" i="33"/>
  <c r="BT30" i="33" s="1"/>
  <c r="F148" i="29" s="1"/>
  <c r="BS38" i="33"/>
  <c r="BT38" i="33" s="1"/>
  <c r="F156" i="29" s="1"/>
  <c r="BL23" i="33"/>
  <c r="BL31" i="33"/>
  <c r="BL35" i="33"/>
  <c r="BN8" i="33"/>
  <c r="BO8" i="33" s="1"/>
  <c r="BN12" i="33"/>
  <c r="BO12" i="33" s="1"/>
  <c r="BN16" i="33"/>
  <c r="BO16" i="33" s="1"/>
  <c r="BN20" i="33"/>
  <c r="BO20" i="33" s="1"/>
  <c r="BN24" i="33"/>
  <c r="BO24" i="33" s="1"/>
  <c r="BN28" i="33"/>
  <c r="BO28" i="33" s="1"/>
  <c r="BN32" i="33"/>
  <c r="BO32" i="33" s="1"/>
  <c r="BN36" i="33"/>
  <c r="BO36" i="33" s="1"/>
  <c r="BN40" i="33"/>
  <c r="BO40" i="33" s="1"/>
  <c r="BQ8" i="33"/>
  <c r="BR8" i="33" s="1"/>
  <c r="BH8" i="33" s="1"/>
  <c r="BQ16" i="33"/>
  <c r="BR16" i="33" s="1"/>
  <c r="BH16" i="33" s="1"/>
  <c r="BQ24" i="33"/>
  <c r="BR24" i="33" s="1"/>
  <c r="BH24" i="33" s="1"/>
  <c r="BQ28" i="33"/>
  <c r="BR28" i="33" s="1"/>
  <c r="BH28" i="33" s="1"/>
  <c r="BQ36" i="33"/>
  <c r="BR36" i="33" s="1"/>
  <c r="BH36" i="33" s="1"/>
  <c r="BS5" i="33"/>
  <c r="BS28" i="33"/>
  <c r="BT28" i="33" s="1"/>
  <c r="F146" i="29" s="1"/>
  <c r="BL5" i="33"/>
  <c r="F65" i="29" s="1"/>
  <c r="BL9" i="33"/>
  <c r="BL13" i="33"/>
  <c r="BL17" i="33"/>
  <c r="BL21" i="33"/>
  <c r="BL25" i="33"/>
  <c r="BL29" i="33"/>
  <c r="BL33" i="33"/>
  <c r="BL37" i="33"/>
  <c r="BN6" i="33"/>
  <c r="BO6" i="33" s="1"/>
  <c r="BN10" i="33"/>
  <c r="BO10" i="33" s="1"/>
  <c r="BN14" i="33"/>
  <c r="BO14" i="33" s="1"/>
  <c r="BN18" i="33"/>
  <c r="BO18" i="33" s="1"/>
  <c r="BN22" i="33"/>
  <c r="BO22" i="33" s="1"/>
  <c r="BN26" i="33"/>
  <c r="BO26" i="33" s="1"/>
  <c r="BN30" i="33"/>
  <c r="BO30" i="33" s="1"/>
  <c r="BN34" i="33"/>
  <c r="BO34" i="33" s="1"/>
  <c r="BQ6" i="33"/>
  <c r="BR6" i="33" s="1"/>
  <c r="BH6" i="33" s="1"/>
  <c r="BQ10" i="33"/>
  <c r="BR10" i="33" s="1"/>
  <c r="BH10" i="33" s="1"/>
  <c r="BQ14" i="33"/>
  <c r="BR14" i="33" s="1"/>
  <c r="BH14" i="33" s="1"/>
  <c r="BQ18" i="33"/>
  <c r="BR18" i="33" s="1"/>
  <c r="BH18" i="33" s="1"/>
  <c r="BQ22" i="33"/>
  <c r="BR22" i="33" s="1"/>
  <c r="BH22" i="33" s="1"/>
  <c r="BQ26" i="33"/>
  <c r="BR26" i="33" s="1"/>
  <c r="BH26" i="33" s="1"/>
  <c r="BQ30" i="33"/>
  <c r="BR30" i="33" s="1"/>
  <c r="BH30" i="33" s="1"/>
  <c r="BQ34" i="33"/>
  <c r="BR34" i="33" s="1"/>
  <c r="BH34" i="33" s="1"/>
  <c r="BS8" i="33"/>
  <c r="BT8" i="33" s="1"/>
  <c r="F126" i="29" s="1"/>
  <c r="BS16" i="33"/>
  <c r="BT16" i="33" s="1"/>
  <c r="F134" i="29" s="1"/>
  <c r="BS24" i="33"/>
  <c r="BT24" i="33" s="1"/>
  <c r="F142" i="29" s="1"/>
  <c r="BS32" i="33"/>
  <c r="BT32" i="33" s="1"/>
  <c r="F150" i="29" s="1"/>
  <c r="BS41" i="33"/>
  <c r="BT41" i="33" s="1"/>
  <c r="F159" i="29" s="1"/>
  <c r="BS37" i="33"/>
  <c r="BT37" i="33" s="1"/>
  <c r="F155" i="29" s="1"/>
  <c r="BS33" i="33"/>
  <c r="BT33" i="33" s="1"/>
  <c r="F151" i="29" s="1"/>
  <c r="BS29" i="33"/>
  <c r="BT29" i="33" s="1"/>
  <c r="F147" i="29" s="1"/>
  <c r="BS25" i="33"/>
  <c r="BT25" i="33" s="1"/>
  <c r="F143" i="29" s="1"/>
  <c r="BS21" i="33"/>
  <c r="BT21" i="33" s="1"/>
  <c r="F139" i="29" s="1"/>
  <c r="BS17" i="33"/>
  <c r="BT17" i="33" s="1"/>
  <c r="F135" i="29" s="1"/>
  <c r="BS13" i="33"/>
  <c r="BT13" i="33" s="1"/>
  <c r="F131" i="29" s="1"/>
  <c r="BS9" i="33"/>
  <c r="BT9" i="33" s="1"/>
  <c r="F127" i="29" s="1"/>
  <c r="BS39" i="33"/>
  <c r="BT39" i="33" s="1"/>
  <c r="F157" i="29" s="1"/>
  <c r="BS35" i="33"/>
  <c r="BT35" i="33" s="1"/>
  <c r="F153" i="29" s="1"/>
  <c r="BS31" i="33"/>
  <c r="BT31" i="33" s="1"/>
  <c r="F149" i="29" s="1"/>
  <c r="BS27" i="33"/>
  <c r="BT27" i="33" s="1"/>
  <c r="F145" i="29" s="1"/>
  <c r="BS23" i="33"/>
  <c r="BT23" i="33" s="1"/>
  <c r="F141" i="29" s="1"/>
  <c r="BS19" i="33"/>
  <c r="BT19" i="33" s="1"/>
  <c r="F137" i="29" s="1"/>
  <c r="BS15" i="33"/>
  <c r="BT15" i="33" s="1"/>
  <c r="F133" i="29" s="1"/>
  <c r="BS11" i="33"/>
  <c r="BT11" i="33" s="1"/>
  <c r="F129" i="29" s="1"/>
  <c r="BS7" i="33"/>
  <c r="BT7" i="33" s="1"/>
  <c r="F125" i="29" s="1"/>
  <c r="BS10" i="33"/>
  <c r="BT10" i="33" s="1"/>
  <c r="F128" i="29" s="1"/>
  <c r="BS18" i="33"/>
  <c r="BT18" i="33" s="1"/>
  <c r="F136" i="29" s="1"/>
  <c r="BS26" i="33"/>
  <c r="BT26" i="33" s="1"/>
  <c r="F144" i="29" s="1"/>
  <c r="BS34" i="33"/>
  <c r="BT34" i="33" s="1"/>
  <c r="F152" i="29" s="1"/>
  <c r="BP6" i="33" l="1"/>
  <c r="BJ6" i="33" s="1"/>
  <c r="F8" i="29"/>
  <c r="BM25" i="33"/>
  <c r="BI25" i="33" s="1"/>
  <c r="F85" i="29"/>
  <c r="BM9" i="33"/>
  <c r="BI9" i="33" s="1"/>
  <c r="F69" i="29"/>
  <c r="BP12" i="33"/>
  <c r="BJ12" i="33" s="1"/>
  <c r="F14" i="29"/>
  <c r="BP41" i="33"/>
  <c r="BJ41" i="33" s="1"/>
  <c r="F43" i="29"/>
  <c r="BP9" i="33"/>
  <c r="BJ9" i="33" s="1"/>
  <c r="F11" i="29"/>
  <c r="BM16" i="33"/>
  <c r="BI16" i="33" s="1"/>
  <c r="F76" i="29"/>
  <c r="BM19" i="33"/>
  <c r="BI19" i="33" s="1"/>
  <c r="F79" i="29"/>
  <c r="BM7" i="33"/>
  <c r="BI7" i="33" s="1"/>
  <c r="F67" i="29"/>
  <c r="BM41" i="33"/>
  <c r="BI41" i="33" s="1"/>
  <c r="F101" i="29"/>
  <c r="BP27" i="33"/>
  <c r="BJ27" i="33" s="1"/>
  <c r="F29" i="29"/>
  <c r="BP34" i="33"/>
  <c r="BJ34" i="33" s="1"/>
  <c r="F36" i="29"/>
  <c r="BP18" i="33"/>
  <c r="BJ18" i="33" s="1"/>
  <c r="F20" i="29"/>
  <c r="BM37" i="33"/>
  <c r="BI37" i="33" s="1"/>
  <c r="F97" i="29"/>
  <c r="BM21" i="33"/>
  <c r="BI21" i="33" s="1"/>
  <c r="F81" i="29"/>
  <c r="BP40" i="33"/>
  <c r="BJ40" i="33" s="1"/>
  <c r="F42" i="29"/>
  <c r="BP24" i="33"/>
  <c r="BJ24" i="33" s="1"/>
  <c r="F26" i="29"/>
  <c r="BP8" i="33"/>
  <c r="BJ8" i="33" s="1"/>
  <c r="F10" i="29"/>
  <c r="BP37" i="33"/>
  <c r="BJ37" i="33" s="1"/>
  <c r="F39" i="29"/>
  <c r="BP21" i="33"/>
  <c r="BJ21" i="33" s="1"/>
  <c r="F23" i="29"/>
  <c r="BM28" i="33"/>
  <c r="BI28" i="33" s="1"/>
  <c r="F88" i="29"/>
  <c r="BM12" i="33"/>
  <c r="BI12" i="33" s="1"/>
  <c r="F72" i="29"/>
  <c r="BM14" i="33"/>
  <c r="BI14" i="33" s="1"/>
  <c r="F74" i="29"/>
  <c r="BM11" i="33"/>
  <c r="BI11" i="33" s="1"/>
  <c r="F71" i="29"/>
  <c r="BP7" i="33"/>
  <c r="BJ7" i="33" s="1"/>
  <c r="F9" i="29"/>
  <c r="BP19" i="33"/>
  <c r="BJ19" i="33" s="1"/>
  <c r="F21" i="29"/>
  <c r="BP38" i="33"/>
  <c r="BJ38" i="33" s="1"/>
  <c r="F40" i="29"/>
  <c r="BP22" i="33"/>
  <c r="BJ22" i="33" s="1"/>
  <c r="F24" i="29"/>
  <c r="BP28" i="33"/>
  <c r="BJ28" i="33" s="1"/>
  <c r="F30" i="29"/>
  <c r="BM23" i="33"/>
  <c r="BI23" i="33" s="1"/>
  <c r="F83" i="29"/>
  <c r="BP25" i="33"/>
  <c r="BJ25" i="33" s="1"/>
  <c r="F27" i="29"/>
  <c r="BM32" i="33"/>
  <c r="BI32" i="33" s="1"/>
  <c r="F92" i="29"/>
  <c r="BM26" i="33"/>
  <c r="BI26" i="33" s="1"/>
  <c r="F86" i="29"/>
  <c r="P14" i="25"/>
  <c r="BP35" i="33"/>
  <c r="BJ35" i="33" s="1"/>
  <c r="F37" i="29"/>
  <c r="BP30" i="33"/>
  <c r="BJ30" i="33" s="1"/>
  <c r="F32" i="29"/>
  <c r="BP14" i="33"/>
  <c r="BJ14" i="33" s="1"/>
  <c r="F16" i="29"/>
  <c r="BM33" i="33"/>
  <c r="BI33" i="33" s="1"/>
  <c r="F93" i="29"/>
  <c r="BM17" i="33"/>
  <c r="BI17" i="33" s="1"/>
  <c r="F77" i="29"/>
  <c r="BP36" i="33"/>
  <c r="BJ36" i="33" s="1"/>
  <c r="F38" i="29"/>
  <c r="BP20" i="33"/>
  <c r="BJ20" i="33" s="1"/>
  <c r="F22" i="29"/>
  <c r="BM35" i="33"/>
  <c r="BI35" i="33" s="1"/>
  <c r="F95" i="29"/>
  <c r="BP33" i="33"/>
  <c r="BJ33" i="33" s="1"/>
  <c r="F35" i="29"/>
  <c r="BP17" i="33"/>
  <c r="BJ17" i="33" s="1"/>
  <c r="F19" i="29"/>
  <c r="BM40" i="33"/>
  <c r="BI40" i="33" s="1"/>
  <c r="F100" i="29"/>
  <c r="BM24" i="33"/>
  <c r="BI24" i="33" s="1"/>
  <c r="F84" i="29"/>
  <c r="BM8" i="33"/>
  <c r="BI8" i="33" s="1"/>
  <c r="F68" i="29"/>
  <c r="BM39" i="33"/>
  <c r="BI39" i="33" s="1"/>
  <c r="F99" i="29"/>
  <c r="BM38" i="33"/>
  <c r="BI38" i="33" s="1"/>
  <c r="F98" i="29"/>
  <c r="BM6" i="33"/>
  <c r="BI6" i="33" s="1"/>
  <c r="F66" i="29"/>
  <c r="BM18" i="33"/>
  <c r="BI18" i="33" s="1"/>
  <c r="F78" i="29"/>
  <c r="P26" i="25"/>
  <c r="BP31" i="33"/>
  <c r="BJ31" i="33" s="1"/>
  <c r="F33" i="29"/>
  <c r="BP39" i="33"/>
  <c r="BJ39" i="33" s="1"/>
  <c r="F41" i="29"/>
  <c r="BP26" i="33"/>
  <c r="BJ26" i="33" s="1"/>
  <c r="F28" i="29"/>
  <c r="BP10" i="33"/>
  <c r="BJ10" i="33" s="1"/>
  <c r="F12" i="29"/>
  <c r="BM29" i="33"/>
  <c r="BI29" i="33" s="1"/>
  <c r="F89" i="29"/>
  <c r="BM13" i="33"/>
  <c r="BI13" i="33" s="1"/>
  <c r="F73" i="29"/>
  <c r="BP32" i="33"/>
  <c r="BJ32" i="33" s="1"/>
  <c r="F34" i="29"/>
  <c r="BP16" i="33"/>
  <c r="BJ16" i="33" s="1"/>
  <c r="F18" i="29"/>
  <c r="BM31" i="33"/>
  <c r="BI31" i="33" s="1"/>
  <c r="F91" i="29"/>
  <c r="BP29" i="33"/>
  <c r="BJ29" i="33" s="1"/>
  <c r="F31" i="29"/>
  <c r="BP13" i="33"/>
  <c r="BJ13" i="33" s="1"/>
  <c r="F15" i="29"/>
  <c r="BM36" i="33"/>
  <c r="BI36" i="33" s="1"/>
  <c r="F96" i="29"/>
  <c r="BM20" i="33"/>
  <c r="BI20" i="33" s="1"/>
  <c r="F80" i="29"/>
  <c r="BM27" i="33"/>
  <c r="BI27" i="33" s="1"/>
  <c r="F87" i="29"/>
  <c r="BM15" i="33"/>
  <c r="BI15" i="33" s="1"/>
  <c r="F75" i="29"/>
  <c r="BM30" i="33"/>
  <c r="BI30" i="33" s="1"/>
  <c r="F90" i="29"/>
  <c r="BM34" i="33"/>
  <c r="BI34" i="33" s="1"/>
  <c r="F94" i="29"/>
  <c r="BP15" i="33"/>
  <c r="BJ15" i="33" s="1"/>
  <c r="F17" i="29"/>
  <c r="BP11" i="33"/>
  <c r="BJ11" i="33" s="1"/>
  <c r="F13" i="29"/>
  <c r="F8" i="25"/>
  <c r="J44" i="25" s="1"/>
  <c r="E42" i="25"/>
  <c r="BL42" i="33"/>
  <c r="BM42" i="33" s="1"/>
  <c r="BM5" i="33"/>
  <c r="BI5" i="33" s="1"/>
  <c r="BN42" i="33"/>
  <c r="BO5" i="33"/>
  <c r="F7" i="29" s="1"/>
  <c r="BT5" i="33"/>
  <c r="BS42" i="33"/>
  <c r="BR5" i="33"/>
  <c r="BH5" i="33" s="1"/>
  <c r="BQ42" i="33"/>
  <c r="BR42" i="33" s="1"/>
  <c r="D29" i="25"/>
  <c r="J36" i="25" l="1"/>
  <c r="J9" i="25"/>
  <c r="J34" i="25"/>
  <c r="J23" i="25"/>
  <c r="P9" i="25"/>
  <c r="P34" i="25"/>
  <c r="P31" i="25"/>
  <c r="P40" i="25"/>
  <c r="P17" i="25"/>
  <c r="P10" i="25"/>
  <c r="P43" i="25"/>
  <c r="P28" i="25"/>
  <c r="P39" i="25"/>
  <c r="P37" i="25"/>
  <c r="P36" i="25"/>
  <c r="P27" i="25"/>
  <c r="P15" i="25"/>
  <c r="P16" i="25"/>
  <c r="P41" i="25"/>
  <c r="P45" i="25"/>
  <c r="P23" i="25"/>
  <c r="P29" i="25"/>
  <c r="BT42" i="33"/>
  <c r="F123" i="29"/>
  <c r="P38" i="25"/>
  <c r="P19" i="25"/>
  <c r="P24" i="25"/>
  <c r="P35" i="25"/>
  <c r="P33" i="25"/>
  <c r="P22" i="25"/>
  <c r="P42" i="25"/>
  <c r="P12" i="25"/>
  <c r="P44" i="25"/>
  <c r="P21" i="25"/>
  <c r="P30" i="25"/>
  <c r="P18" i="25"/>
  <c r="P32" i="25"/>
  <c r="P25" i="25"/>
  <c r="P11" i="25"/>
  <c r="P20" i="25"/>
  <c r="P13" i="25"/>
  <c r="J19" i="25"/>
  <c r="J11" i="25"/>
  <c r="J22" i="25"/>
  <c r="J18" i="25"/>
  <c r="J39" i="25"/>
  <c r="J41" i="25"/>
  <c r="J14" i="25"/>
  <c r="S55" i="31"/>
  <c r="W55" i="31"/>
  <c r="AA55" i="31"/>
  <c r="AE55" i="31"/>
  <c r="AI55" i="31"/>
  <c r="AM55" i="31"/>
  <c r="AQ55" i="31"/>
  <c r="AU55" i="31"/>
  <c r="AY55" i="31"/>
  <c r="BC55" i="31"/>
  <c r="BG55" i="31"/>
  <c r="BK55" i="31"/>
  <c r="BO55" i="31"/>
  <c r="BS55" i="31"/>
  <c r="BW55" i="31"/>
  <c r="CA55" i="31"/>
  <c r="CE55" i="31"/>
  <c r="J28" i="25"/>
  <c r="J38" i="25"/>
  <c r="J32" i="25"/>
  <c r="P55" i="31"/>
  <c r="AF55" i="31"/>
  <c r="AR55" i="31"/>
  <c r="BT55" i="31"/>
  <c r="J21" i="25"/>
  <c r="J30" i="25"/>
  <c r="T55" i="31"/>
  <c r="AB55" i="31"/>
  <c r="AN55" i="31"/>
  <c r="AZ55" i="31"/>
  <c r="BL55" i="31"/>
  <c r="CF55" i="31"/>
  <c r="Q55" i="31"/>
  <c r="U55" i="31"/>
  <c r="Y55" i="31"/>
  <c r="AC55" i="31"/>
  <c r="AG55" i="31"/>
  <c r="AK55" i="31"/>
  <c r="AO55" i="31"/>
  <c r="AS55" i="31"/>
  <c r="AW55" i="31"/>
  <c r="BA55" i="31"/>
  <c r="BE55" i="31"/>
  <c r="BI55" i="31"/>
  <c r="BM55" i="31"/>
  <c r="BQ55" i="31"/>
  <c r="BU55" i="31"/>
  <c r="BY55" i="31"/>
  <c r="CC55" i="31"/>
  <c r="CG55" i="31"/>
  <c r="X55" i="31"/>
  <c r="AJ55" i="31"/>
  <c r="AV55" i="31"/>
  <c r="BD55" i="31"/>
  <c r="BH55" i="31"/>
  <c r="BP55" i="31"/>
  <c r="BX55" i="31"/>
  <c r="CB55" i="31"/>
  <c r="R55" i="31"/>
  <c r="V55" i="31"/>
  <c r="Z55" i="31"/>
  <c r="AD55" i="31"/>
  <c r="AH55" i="31"/>
  <c r="AL55" i="31"/>
  <c r="AP55" i="31"/>
  <c r="AT55" i="31"/>
  <c r="AX55" i="31"/>
  <c r="BB55" i="31"/>
  <c r="BF55" i="31"/>
  <c r="BJ55" i="31"/>
  <c r="BN55" i="31"/>
  <c r="BR55" i="31"/>
  <c r="BV55" i="31"/>
  <c r="BZ55" i="31"/>
  <c r="CD55" i="31"/>
  <c r="CH55" i="31"/>
  <c r="J17" i="25"/>
  <c r="J25" i="25"/>
  <c r="J12" i="25"/>
  <c r="J15" i="25"/>
  <c r="J16" i="25"/>
  <c r="J13" i="25"/>
  <c r="J37" i="25"/>
  <c r="J27" i="25"/>
  <c r="J29" i="25"/>
  <c r="J43" i="25"/>
  <c r="J20" i="25"/>
  <c r="J33" i="25"/>
  <c r="J26" i="25"/>
  <c r="J45" i="25"/>
  <c r="J31" i="25"/>
  <c r="J24" i="25"/>
  <c r="J10" i="25"/>
  <c r="J42" i="25"/>
  <c r="J35" i="25"/>
  <c r="J40" i="25"/>
  <c r="G42" i="25"/>
  <c r="AQ42" i="25" s="1"/>
  <c r="E8" i="25"/>
  <c r="BO42" i="33"/>
  <c r="BP42" i="33" s="1"/>
  <c r="BP5" i="33"/>
  <c r="BJ5" i="33" s="1"/>
  <c r="D19" i="31"/>
  <c r="E19" i="31" s="1"/>
  <c r="H11" i="25" s="1"/>
  <c r="D23" i="31"/>
  <c r="E23" i="31" s="1"/>
  <c r="H15" i="25" s="1"/>
  <c r="D27" i="31"/>
  <c r="E27" i="31" s="1"/>
  <c r="H19" i="25" s="1"/>
  <c r="D31" i="31"/>
  <c r="E31" i="31" s="1"/>
  <c r="H23" i="25" s="1"/>
  <c r="D35" i="31"/>
  <c r="E35" i="31" s="1"/>
  <c r="H27" i="25" s="1"/>
  <c r="D39" i="31"/>
  <c r="E39" i="31" s="1"/>
  <c r="H31" i="25" s="1"/>
  <c r="D43" i="31"/>
  <c r="E43" i="31" s="1"/>
  <c r="H35" i="25" s="1"/>
  <c r="D47" i="31"/>
  <c r="E47" i="31" s="1"/>
  <c r="H39" i="25" s="1"/>
  <c r="D51" i="31"/>
  <c r="E51" i="31" s="1"/>
  <c r="H43" i="25" s="1"/>
  <c r="D17" i="31"/>
  <c r="E17" i="31" s="1"/>
  <c r="H9" i="25" s="1"/>
  <c r="D21" i="31"/>
  <c r="E21" i="31" s="1"/>
  <c r="H13" i="25" s="1"/>
  <c r="D29" i="31"/>
  <c r="E29" i="31" s="1"/>
  <c r="H21" i="25" s="1"/>
  <c r="D33" i="31"/>
  <c r="E33" i="31" s="1"/>
  <c r="H25" i="25" s="1"/>
  <c r="D37" i="31"/>
  <c r="E37" i="31" s="1"/>
  <c r="H29" i="25" s="1"/>
  <c r="D41" i="31"/>
  <c r="E41" i="31" s="1"/>
  <c r="H33" i="25" s="1"/>
  <c r="D45" i="31"/>
  <c r="E45" i="31" s="1"/>
  <c r="H37" i="25" s="1"/>
  <c r="D49" i="31"/>
  <c r="E49" i="31" s="1"/>
  <c r="H41" i="25" s="1"/>
  <c r="D53" i="31"/>
  <c r="E53" i="31" s="1"/>
  <c r="H45" i="25" s="1"/>
  <c r="D25" i="31"/>
  <c r="E25" i="31" s="1"/>
  <c r="H17" i="25" s="1"/>
  <c r="D18" i="31"/>
  <c r="E18" i="31" s="1"/>
  <c r="H10" i="25" s="1"/>
  <c r="D22" i="31"/>
  <c r="E22" i="31" s="1"/>
  <c r="H14" i="25" s="1"/>
  <c r="D26" i="31"/>
  <c r="E26" i="31" s="1"/>
  <c r="H18" i="25" s="1"/>
  <c r="D30" i="31"/>
  <c r="E30" i="31" s="1"/>
  <c r="H22" i="25" s="1"/>
  <c r="D34" i="31"/>
  <c r="E34" i="31" s="1"/>
  <c r="H26" i="25" s="1"/>
  <c r="D38" i="31"/>
  <c r="E38" i="31" s="1"/>
  <c r="H30" i="25" s="1"/>
  <c r="D42" i="31"/>
  <c r="E42" i="31" s="1"/>
  <c r="H34" i="25" s="1"/>
  <c r="D46" i="31"/>
  <c r="E46" i="31" s="1"/>
  <c r="H38" i="25" s="1"/>
  <c r="D50" i="31"/>
  <c r="E50" i="31" s="1"/>
  <c r="H42" i="25" s="1"/>
  <c r="D20" i="31"/>
  <c r="E20" i="31" s="1"/>
  <c r="H12" i="25" s="1"/>
  <c r="D24" i="31"/>
  <c r="E24" i="31" s="1"/>
  <c r="H16" i="25" s="1"/>
  <c r="D28" i="31"/>
  <c r="E28" i="31" s="1"/>
  <c r="H20" i="25" s="1"/>
  <c r="D32" i="31"/>
  <c r="E32" i="31" s="1"/>
  <c r="H24" i="25" s="1"/>
  <c r="D36" i="31"/>
  <c r="E36" i="31" s="1"/>
  <c r="H28" i="25" s="1"/>
  <c r="D40" i="31"/>
  <c r="E40" i="31" s="1"/>
  <c r="H32" i="25" s="1"/>
  <c r="D44" i="31"/>
  <c r="E44" i="31" s="1"/>
  <c r="H36" i="25" s="1"/>
  <c r="D48" i="31"/>
  <c r="E48" i="31" s="1"/>
  <c r="H40" i="25" s="1"/>
  <c r="D52" i="31"/>
  <c r="E52" i="31" s="1"/>
  <c r="H44" i="25" s="1"/>
  <c r="D8" i="25"/>
  <c r="G29" i="25"/>
  <c r="AQ29" i="25" s="1"/>
  <c r="H100" i="29"/>
  <c r="H156" i="29"/>
  <c r="H97" i="29"/>
  <c r="H154" i="29"/>
  <c r="H153" i="29"/>
  <c r="H94" i="29"/>
  <c r="H151" i="29"/>
  <c r="H92" i="29"/>
  <c r="H147" i="29"/>
  <c r="H88" i="29"/>
  <c r="H86" i="29"/>
  <c r="H85" i="29"/>
  <c r="H84" i="29"/>
  <c r="H82" i="29"/>
  <c r="H81" i="29"/>
  <c r="H80" i="29"/>
  <c r="H78" i="29"/>
  <c r="H77" i="29"/>
  <c r="H76" i="29"/>
  <c r="H75" i="29"/>
  <c r="H74" i="29"/>
  <c r="H72" i="29"/>
  <c r="H71" i="29"/>
  <c r="H158" i="29"/>
  <c r="H157" i="29"/>
  <c r="H152" i="29"/>
  <c r="L124" i="29"/>
  <c r="L123" i="29"/>
  <c r="L70" i="29"/>
  <c r="L68" i="29"/>
  <c r="L67" i="29"/>
  <c r="L66" i="29"/>
  <c r="L65" i="29"/>
  <c r="H99" i="29"/>
  <c r="H95" i="29"/>
  <c r="H149" i="29"/>
  <c r="H87" i="29"/>
  <c r="W27" i="29"/>
  <c r="H83" i="29"/>
  <c r="H79" i="29"/>
  <c r="H73" i="29"/>
  <c r="W13" i="29"/>
  <c r="L12" i="29"/>
  <c r="L11" i="29"/>
  <c r="L10" i="29"/>
  <c r="L9" i="29"/>
  <c r="H67" i="29"/>
  <c r="L8" i="29"/>
  <c r="W36" i="29" l="1"/>
  <c r="W28" i="29"/>
  <c r="W37" i="29" s="1"/>
  <c r="L128" i="29"/>
  <c r="J128" i="29" s="1"/>
  <c r="J8" i="25"/>
  <c r="G8" i="25"/>
  <c r="I42" i="25"/>
  <c r="I28" i="25"/>
  <c r="I16" i="25"/>
  <c r="I43" i="25"/>
  <c r="I37" i="25"/>
  <c r="I17" i="25"/>
  <c r="I33" i="25"/>
  <c r="I19" i="25"/>
  <c r="I45" i="25"/>
  <c r="I36" i="25"/>
  <c r="I34" i="25"/>
  <c r="I24" i="25"/>
  <c r="I10" i="25"/>
  <c r="I30" i="25"/>
  <c r="I38" i="25"/>
  <c r="I11" i="25"/>
  <c r="I39" i="25"/>
  <c r="I31" i="25"/>
  <c r="I40" i="25"/>
  <c r="I9" i="25"/>
  <c r="I29" i="25"/>
  <c r="I20" i="25"/>
  <c r="I15" i="25"/>
  <c r="I14" i="25"/>
  <c r="I25" i="25"/>
  <c r="I12" i="25"/>
  <c r="I32" i="25"/>
  <c r="I22" i="25"/>
  <c r="I44" i="25"/>
  <c r="I26" i="25"/>
  <c r="I13" i="25"/>
  <c r="I35" i="25"/>
  <c r="I21" i="25"/>
  <c r="I27" i="25"/>
  <c r="I18" i="25"/>
  <c r="I41" i="25"/>
  <c r="I23" i="25"/>
  <c r="K20" i="25"/>
  <c r="K38" i="25"/>
  <c r="H89" i="29"/>
  <c r="H93" i="29"/>
  <c r="E16" i="31"/>
  <c r="L17" i="29"/>
  <c r="J17" i="29" s="1"/>
  <c r="H98" i="29"/>
  <c r="H69" i="29"/>
  <c r="H127" i="29"/>
  <c r="H123" i="29"/>
  <c r="H44" i="29"/>
  <c r="H102" i="29" s="1"/>
  <c r="H65" i="29"/>
  <c r="H66" i="29"/>
  <c r="H124" i="29"/>
  <c r="H129" i="29"/>
  <c r="H131" i="29"/>
  <c r="H133" i="29"/>
  <c r="H135" i="29"/>
  <c r="H137" i="29"/>
  <c r="H139" i="29"/>
  <c r="H141" i="29"/>
  <c r="H143" i="29"/>
  <c r="H145" i="29"/>
  <c r="H155" i="29"/>
  <c r="H126" i="29"/>
  <c r="H68" i="29"/>
  <c r="H128" i="29"/>
  <c r="H70" i="29"/>
  <c r="H96" i="29"/>
  <c r="H125" i="29"/>
  <c r="H90" i="29"/>
  <c r="H130" i="29"/>
  <c r="H132" i="29"/>
  <c r="H134" i="29"/>
  <c r="H136" i="29"/>
  <c r="H138" i="29"/>
  <c r="H140" i="29"/>
  <c r="H142" i="29"/>
  <c r="H144" i="29"/>
  <c r="H146" i="29"/>
  <c r="H148" i="29"/>
  <c r="H150" i="29"/>
  <c r="H91" i="29"/>
  <c r="H101" i="29"/>
  <c r="H159" i="29"/>
  <c r="L75" i="29"/>
  <c r="J75" i="29" s="1"/>
  <c r="K21" i="25" l="1"/>
  <c r="K41" i="25"/>
  <c r="AQ8" i="25"/>
  <c r="K40" i="25"/>
  <c r="K30" i="25"/>
  <c r="K25" i="25"/>
  <c r="K11" i="25"/>
  <c r="K26" i="25"/>
  <c r="BF10" i="25"/>
  <c r="BN10" i="25" s="1"/>
  <c r="F18" i="35" s="1"/>
  <c r="K18" i="25"/>
  <c r="K37" i="25"/>
  <c r="K22" i="25"/>
  <c r="K10" i="25"/>
  <c r="K45" i="25"/>
  <c r="BE10" i="25"/>
  <c r="BN9" i="25" s="1"/>
  <c r="K29" i="25"/>
  <c r="K39" i="25"/>
  <c r="K23" i="25"/>
  <c r="K42" i="25"/>
  <c r="K44" i="25"/>
  <c r="K27" i="25"/>
  <c r="K31" i="25"/>
  <c r="K36" i="25"/>
  <c r="K12" i="25"/>
  <c r="K17" i="25"/>
  <c r="K13" i="25"/>
  <c r="K28" i="25"/>
  <c r="I8" i="25"/>
  <c r="K19" i="25"/>
  <c r="K35" i="25"/>
  <c r="K24" i="25"/>
  <c r="K43" i="25"/>
  <c r="K15" i="25"/>
  <c r="K14" i="25"/>
  <c r="K16" i="25"/>
  <c r="K33" i="25"/>
  <c r="K34" i="25"/>
  <c r="K32" i="25"/>
  <c r="K9" i="25"/>
  <c r="H160" i="29"/>
  <c r="K8" i="25" l="1"/>
  <c r="H8" i="25"/>
  <c r="AB8" i="25"/>
  <c r="Z45" i="25"/>
  <c r="Z44" i="25"/>
  <c r="Z43" i="25"/>
  <c r="Z42" i="25"/>
  <c r="Z41" i="25"/>
  <c r="Z40" i="25"/>
  <c r="Z39" i="25"/>
  <c r="Z38" i="25"/>
  <c r="Z37" i="25"/>
  <c r="Z36" i="25"/>
  <c r="Z35" i="25"/>
  <c r="Z34" i="25"/>
  <c r="Z33" i="25"/>
  <c r="Z32" i="25"/>
  <c r="Z31" i="25"/>
  <c r="Z30" i="25"/>
  <c r="Z29" i="25"/>
  <c r="Z28" i="25"/>
  <c r="BV47" i="25"/>
  <c r="BX13" i="25" s="1"/>
  <c r="Z27" i="25"/>
  <c r="BV46" i="25"/>
  <c r="BX15" i="25" s="1"/>
  <c r="BX28" i="25" s="1"/>
  <c r="BY28" i="25" s="1"/>
  <c r="Z26" i="25"/>
  <c r="BV45" i="25"/>
  <c r="BX14" i="25" s="1"/>
  <c r="BX30" i="25" s="1"/>
  <c r="BY30" i="25" s="1"/>
  <c r="Z25" i="25"/>
  <c r="BV44" i="25"/>
  <c r="Z24" i="25"/>
  <c r="BV43" i="25"/>
  <c r="Z23" i="25"/>
  <c r="BV42" i="25"/>
  <c r="BX16" i="25" s="1"/>
  <c r="BY16" i="25" s="1"/>
  <c r="Z22" i="25"/>
  <c r="BV41" i="25"/>
  <c r="BX11" i="25" s="1"/>
  <c r="BY11" i="25" s="1"/>
  <c r="Z21" i="25"/>
  <c r="Z20" i="25"/>
  <c r="Z19" i="25"/>
  <c r="Z18" i="25"/>
  <c r="Z17" i="25"/>
  <c r="Z16" i="25"/>
  <c r="Z15" i="25"/>
  <c r="Z14" i="25"/>
  <c r="Z13" i="25"/>
  <c r="Z12" i="25"/>
  <c r="Z11" i="25"/>
  <c r="Z10" i="25"/>
  <c r="Z9" i="25"/>
  <c r="M33" i="25"/>
  <c r="W19" i="25"/>
  <c r="AF19" i="25" s="1"/>
  <c r="M21" i="25"/>
  <c r="M9" i="25"/>
  <c r="M42" i="25"/>
  <c r="BX22" i="25" l="1"/>
  <c r="BX23" i="25" s="1"/>
  <c r="BY23" i="25" s="1"/>
  <c r="W33" i="25"/>
  <c r="AF33" i="25" s="1"/>
  <c r="M27" i="25"/>
  <c r="M35" i="25"/>
  <c r="M22" i="25"/>
  <c r="W10" i="25"/>
  <c r="AF10" i="25" s="1"/>
  <c r="M11" i="25"/>
  <c r="M16" i="25"/>
  <c r="M28" i="25"/>
  <c r="BX29" i="25"/>
  <c r="BY29" i="25" s="1"/>
  <c r="W42" i="25"/>
  <c r="AF42" i="25" s="1"/>
  <c r="W21" i="25"/>
  <c r="AF21" i="25" s="1"/>
  <c r="BY14" i="25"/>
  <c r="M19" i="25"/>
  <c r="M39" i="25"/>
  <c r="M44" i="25"/>
  <c r="M18" i="25"/>
  <c r="M38" i="25"/>
  <c r="M15" i="25"/>
  <c r="W9" i="25"/>
  <c r="AF9" i="25" s="1"/>
  <c r="BX17" i="25"/>
  <c r="BY17" i="25" s="1"/>
  <c r="BX12" i="25"/>
  <c r="BY12" i="25" s="1"/>
  <c r="T8" i="25"/>
  <c r="U10" i="25" s="1"/>
  <c r="AD10" i="25" s="1"/>
  <c r="BX24" i="25"/>
  <c r="BY15" i="25"/>
  <c r="M17" i="25"/>
  <c r="M32" i="25"/>
  <c r="M29" i="25"/>
  <c r="M23" i="25"/>
  <c r="M37" i="25"/>
  <c r="M45" i="25"/>
  <c r="BY22" i="25" l="1"/>
  <c r="W27" i="25"/>
  <c r="AF27" i="25" s="1"/>
  <c r="M10" i="25"/>
  <c r="W16" i="25"/>
  <c r="AF16" i="25" s="1"/>
  <c r="W35" i="25"/>
  <c r="AF35" i="25" s="1"/>
  <c r="W28" i="25"/>
  <c r="AF28" i="25" s="1"/>
  <c r="W22" i="25"/>
  <c r="AF22" i="25" s="1"/>
  <c r="W11" i="25"/>
  <c r="AF11" i="25" s="1"/>
  <c r="M41" i="25"/>
  <c r="W41" i="25"/>
  <c r="AF41" i="25" s="1"/>
  <c r="M13" i="25"/>
  <c r="W13" i="25"/>
  <c r="AF13" i="25" s="1"/>
  <c r="W38" i="25"/>
  <c r="AF38" i="25" s="1"/>
  <c r="W15" i="25"/>
  <c r="AF15" i="25" s="1"/>
  <c r="W44" i="25"/>
  <c r="AF44" i="25" s="1"/>
  <c r="W18" i="25"/>
  <c r="AF18" i="25" s="1"/>
  <c r="M20" i="25"/>
  <c r="W20" i="25"/>
  <c r="AF20" i="25" s="1"/>
  <c r="M30" i="25"/>
  <c r="W30" i="25"/>
  <c r="AF30" i="25" s="1"/>
  <c r="W14" i="25"/>
  <c r="AF14" i="25" s="1"/>
  <c r="M14" i="25"/>
  <c r="M34" i="25"/>
  <c r="W34" i="25"/>
  <c r="AF34" i="25" s="1"/>
  <c r="W12" i="25"/>
  <c r="AF12" i="25" s="1"/>
  <c r="M12" i="25"/>
  <c r="M43" i="25"/>
  <c r="W43" i="25"/>
  <c r="AF43" i="25" s="1"/>
  <c r="M31" i="25"/>
  <c r="W31" i="25"/>
  <c r="AF31" i="25" s="1"/>
  <c r="M24" i="25"/>
  <c r="W24" i="25"/>
  <c r="AF24" i="25" s="1"/>
  <c r="M40" i="25"/>
  <c r="W40" i="25"/>
  <c r="AF40" i="25" s="1"/>
  <c r="M26" i="25"/>
  <c r="W26" i="25"/>
  <c r="AF26" i="25" s="1"/>
  <c r="M25" i="25"/>
  <c r="W25" i="25"/>
  <c r="AF25" i="25" s="1"/>
  <c r="M36" i="25"/>
  <c r="W36" i="25"/>
  <c r="AF36" i="25" s="1"/>
  <c r="F102" i="29"/>
  <c r="N65" i="29" s="1"/>
  <c r="U15" i="25"/>
  <c r="AD15" i="25" s="1"/>
  <c r="U31" i="25"/>
  <c r="AD31" i="25" s="1"/>
  <c r="U16" i="25"/>
  <c r="AD16" i="25" s="1"/>
  <c r="U28" i="25"/>
  <c r="AD28" i="25" s="1"/>
  <c r="U9" i="25"/>
  <c r="AD9" i="25" s="1"/>
  <c r="U38" i="25"/>
  <c r="AD38" i="25" s="1"/>
  <c r="U29" i="25"/>
  <c r="AD29" i="25" s="1"/>
  <c r="U21" i="25"/>
  <c r="AD21" i="25" s="1"/>
  <c r="U36" i="25"/>
  <c r="AD36" i="25" s="1"/>
  <c r="U34" i="25"/>
  <c r="AD34" i="25" s="1"/>
  <c r="U13" i="25"/>
  <c r="AD13" i="25" s="1"/>
  <c r="U27" i="25"/>
  <c r="AD27" i="25" s="1"/>
  <c r="U23" i="25"/>
  <c r="AD23" i="25" s="1"/>
  <c r="U33" i="25"/>
  <c r="AD33" i="25" s="1"/>
  <c r="U25" i="25"/>
  <c r="AD25" i="25" s="1"/>
  <c r="U37" i="25"/>
  <c r="AD37" i="25" s="1"/>
  <c r="U32" i="25"/>
  <c r="AD32" i="25" s="1"/>
  <c r="U14" i="25"/>
  <c r="AD14" i="25" s="1"/>
  <c r="U42" i="25"/>
  <c r="AD42" i="25" s="1"/>
  <c r="U12" i="25"/>
  <c r="AD12" i="25" s="1"/>
  <c r="U18" i="25"/>
  <c r="AD18" i="25" s="1"/>
  <c r="U35" i="25"/>
  <c r="AD35" i="25" s="1"/>
  <c r="U40" i="25"/>
  <c r="AD40" i="25" s="1"/>
  <c r="U19" i="25"/>
  <c r="AD19" i="25" s="1"/>
  <c r="U22" i="25"/>
  <c r="AD22" i="25" s="1"/>
  <c r="U11" i="25"/>
  <c r="AD11" i="25" s="1"/>
  <c r="U43" i="25"/>
  <c r="AD43" i="25" s="1"/>
  <c r="U45" i="25"/>
  <c r="AD45" i="25" s="1"/>
  <c r="U26" i="25"/>
  <c r="AD26" i="25" s="1"/>
  <c r="U41" i="25"/>
  <c r="AD41" i="25" s="1"/>
  <c r="U24" i="25"/>
  <c r="AD24" i="25" s="1"/>
  <c r="U17" i="25"/>
  <c r="AD17" i="25" s="1"/>
  <c r="U20" i="25"/>
  <c r="AD20" i="25" s="1"/>
  <c r="U30" i="25"/>
  <c r="AD30" i="25" s="1"/>
  <c r="U44" i="25"/>
  <c r="AD44" i="25" s="1"/>
  <c r="U39" i="25"/>
  <c r="AD39" i="25" s="1"/>
  <c r="BY24" i="25"/>
  <c r="BX25" i="25"/>
  <c r="W45" i="25"/>
  <c r="AF45" i="25" s="1"/>
  <c r="W17" i="25"/>
  <c r="AF17" i="25" s="1"/>
  <c r="W29" i="25"/>
  <c r="AF29" i="25" s="1"/>
  <c r="W37" i="25"/>
  <c r="AF37" i="25" s="1"/>
  <c r="W39" i="25"/>
  <c r="AF39" i="25" s="1"/>
  <c r="W23" i="25"/>
  <c r="AF23" i="25" s="1"/>
  <c r="M8" i="25" l="1"/>
  <c r="BX26" i="25"/>
  <c r="BY26" i="25" s="1"/>
  <c r="BY25" i="25"/>
  <c r="F44" i="29"/>
  <c r="N7" i="29" s="1"/>
  <c r="F160" i="29"/>
  <c r="N123" i="29" s="1"/>
  <c r="W32" i="25"/>
  <c r="AF32" i="25" s="1"/>
  <c r="N9" i="25" l="1" a="1"/>
  <c r="N35" i="25" l="1"/>
  <c r="N22" i="25"/>
  <c r="N21" i="25"/>
  <c r="N16" i="25"/>
  <c r="N38" i="25"/>
  <c r="N45" i="25"/>
  <c r="N42" i="25"/>
  <c r="N34" i="25"/>
  <c r="N26" i="25"/>
  <c r="N13" i="25"/>
  <c r="N9" i="25"/>
  <c r="N29" i="25"/>
  <c r="N15" i="25"/>
  <c r="N20" i="25"/>
  <c r="N27" i="25"/>
  <c r="N18" i="25"/>
  <c r="N23" i="25"/>
  <c r="N11" i="25"/>
  <c r="N33" i="25"/>
  <c r="N10" i="25"/>
  <c r="N30" i="25"/>
  <c r="N12" i="25"/>
  <c r="N28" i="25"/>
  <c r="N39" i="25"/>
  <c r="N31" i="25"/>
  <c r="N36" i="25"/>
  <c r="N37" i="25"/>
  <c r="N32" i="25"/>
  <c r="N24" i="25"/>
  <c r="N43" i="25"/>
  <c r="N25" i="25"/>
  <c r="N17" i="25"/>
  <c r="N14" i="25"/>
  <c r="N40" i="25"/>
  <c r="N19" i="25"/>
  <c r="N41" i="25"/>
  <c r="N44" i="25"/>
  <c r="N8" i="25" l="1"/>
  <c r="O41" i="25"/>
  <c r="Q41" i="25" s="1"/>
  <c r="AR41" i="25"/>
  <c r="O17" i="25"/>
  <c r="Q17" i="25" s="1"/>
  <c r="AR17" i="25"/>
  <c r="O32" i="25"/>
  <c r="Q32" i="25" s="1"/>
  <c r="AR32" i="25"/>
  <c r="O39" i="25"/>
  <c r="Q39" i="25" s="1"/>
  <c r="AR39" i="25"/>
  <c r="O10" i="25"/>
  <c r="Q10" i="25" s="1"/>
  <c r="AR10" i="25"/>
  <c r="O18" i="25"/>
  <c r="Q18" i="25" s="1"/>
  <c r="AR18" i="25"/>
  <c r="O29" i="25"/>
  <c r="Q29" i="25" s="1"/>
  <c r="AR29" i="25"/>
  <c r="O19" i="25"/>
  <c r="Q19" i="25" s="1"/>
  <c r="AR19" i="25"/>
  <c r="O25" i="25"/>
  <c r="Q25" i="25" s="1"/>
  <c r="AR25" i="25"/>
  <c r="O37" i="25"/>
  <c r="Q37" i="25" s="1"/>
  <c r="AR37" i="25"/>
  <c r="O28" i="25"/>
  <c r="Q28" i="25" s="1"/>
  <c r="AR28" i="25"/>
  <c r="O33" i="25"/>
  <c r="Q33" i="25" s="1"/>
  <c r="AR33" i="25"/>
  <c r="O27" i="25"/>
  <c r="Q27" i="25" s="1"/>
  <c r="AR27" i="25"/>
  <c r="O9" i="25"/>
  <c r="Q9" i="25" s="1"/>
  <c r="AR9" i="25"/>
  <c r="O42" i="25"/>
  <c r="Q42" i="25" s="1"/>
  <c r="AR42" i="25"/>
  <c r="O21" i="25"/>
  <c r="Q21" i="25" s="1"/>
  <c r="AR21" i="25"/>
  <c r="O16" i="25"/>
  <c r="Q16" i="25" s="1"/>
  <c r="AR16" i="25"/>
  <c r="O40" i="25"/>
  <c r="Q40" i="25" s="1"/>
  <c r="AR40" i="25"/>
  <c r="O43" i="25"/>
  <c r="Q43" i="25" s="1"/>
  <c r="AR43" i="25"/>
  <c r="O36" i="25"/>
  <c r="Q36" i="25" s="1"/>
  <c r="AR36" i="25"/>
  <c r="O12" i="25"/>
  <c r="Q12" i="25" s="1"/>
  <c r="AR12" i="25"/>
  <c r="O11" i="25"/>
  <c r="Q11" i="25" s="1"/>
  <c r="AR11" i="25"/>
  <c r="O20" i="25"/>
  <c r="Q20" i="25" s="1"/>
  <c r="AR20" i="25"/>
  <c r="O13" i="25"/>
  <c r="Q13" i="25" s="1"/>
  <c r="AR13" i="25"/>
  <c r="O45" i="25"/>
  <c r="Q45" i="25" s="1"/>
  <c r="AR45" i="25"/>
  <c r="O22" i="25"/>
  <c r="Q22" i="25" s="1"/>
  <c r="AR22" i="25"/>
  <c r="O34" i="25"/>
  <c r="Q34" i="25" s="1"/>
  <c r="AR34" i="25"/>
  <c r="O44" i="25"/>
  <c r="Q44" i="25" s="1"/>
  <c r="AR44" i="25"/>
  <c r="O14" i="25"/>
  <c r="Q14" i="25" s="1"/>
  <c r="AR14" i="25"/>
  <c r="O24" i="25"/>
  <c r="Q24" i="25" s="1"/>
  <c r="AR24" i="25"/>
  <c r="O31" i="25"/>
  <c r="Q31" i="25" s="1"/>
  <c r="AR31" i="25"/>
  <c r="O30" i="25"/>
  <c r="Q30" i="25" s="1"/>
  <c r="AR30" i="25"/>
  <c r="O23" i="25"/>
  <c r="Q23" i="25" s="1"/>
  <c r="AR23" i="25"/>
  <c r="O15" i="25"/>
  <c r="Q15" i="25" s="1"/>
  <c r="AR15" i="25"/>
  <c r="O26" i="25"/>
  <c r="Q26" i="25" s="1"/>
  <c r="AR26" i="25"/>
  <c r="O38" i="25"/>
  <c r="Q38" i="25" s="1"/>
  <c r="AR38" i="25"/>
  <c r="O35" i="25"/>
  <c r="Q35" i="25" s="1"/>
  <c r="AR35" i="25"/>
  <c r="CA11" i="25"/>
  <c r="CD11" i="25" s="1"/>
  <c r="CA13" i="25"/>
  <c r="CD13" i="25" s="1"/>
  <c r="AR8" i="25" l="1"/>
  <c r="BN11" i="25"/>
  <c r="F19" i="35" s="1"/>
  <c r="BG10" i="25"/>
  <c r="O8" i="25"/>
  <c r="Q8" i="25"/>
  <c r="CA15" i="25"/>
  <c r="CA14" i="25"/>
  <c r="CA16" i="25"/>
  <c r="CD16" i="25" s="1"/>
  <c r="CA12" i="25"/>
  <c r="CD12" i="25" s="1"/>
  <c r="S8" i="25" l="1"/>
  <c r="V9" i="25" s="1"/>
  <c r="X9" i="25" s="1"/>
  <c r="CA29" i="25"/>
  <c r="CD29" i="25" s="1"/>
  <c r="CA25" i="25"/>
  <c r="CD25" i="25" s="1"/>
  <c r="CD14" i="25"/>
  <c r="CA23" i="25"/>
  <c r="CD23" i="25" s="1"/>
  <c r="CA26" i="25"/>
  <c r="CD26" i="25" s="1"/>
  <c r="CA30" i="25"/>
  <c r="CD30" i="25" s="1"/>
  <c r="CA24" i="25"/>
  <c r="CD24" i="25" s="1"/>
  <c r="CA22" i="25"/>
  <c r="CD22" i="25" s="1"/>
  <c r="CA17" i="25"/>
  <c r="CD17" i="25" s="1"/>
  <c r="CA28" i="25"/>
  <c r="CD28" i="25" s="1"/>
  <c r="CD15" i="25"/>
  <c r="V25" i="25" l="1"/>
  <c r="X25" i="25" s="1"/>
  <c r="V28" i="25"/>
  <c r="X28" i="25" s="1"/>
  <c r="V36" i="25"/>
  <c r="X36" i="25" s="1"/>
  <c r="V23" i="25"/>
  <c r="X23" i="25" s="1"/>
  <c r="V45" i="25"/>
  <c r="X45" i="25" s="1"/>
  <c r="V26" i="25"/>
  <c r="X26" i="25" s="1"/>
  <c r="V20" i="25"/>
  <c r="X20" i="25" s="1"/>
  <c r="V13" i="25"/>
  <c r="X13" i="25" s="1"/>
  <c r="V29" i="25"/>
  <c r="X29" i="25" s="1"/>
  <c r="V10" i="25"/>
  <c r="X10" i="25" s="1"/>
  <c r="V41" i="25"/>
  <c r="X41" i="25" s="1"/>
  <c r="V39" i="25"/>
  <c r="X39" i="25" s="1"/>
  <c r="V19" i="25"/>
  <c r="X19" i="25" s="1"/>
  <c r="V44" i="25"/>
  <c r="X44" i="25" s="1"/>
  <c r="V38" i="25"/>
  <c r="X38" i="25" s="1"/>
  <c r="V35" i="25"/>
  <c r="X35" i="25" s="1"/>
  <c r="V17" i="25"/>
  <c r="X17" i="25" s="1"/>
  <c r="V22" i="25"/>
  <c r="X22" i="25" s="1"/>
  <c r="V16" i="25"/>
  <c r="X16" i="25" s="1"/>
  <c r="V43" i="25"/>
  <c r="X43" i="25" s="1"/>
  <c r="V27" i="25"/>
  <c r="X27" i="25" s="1"/>
  <c r="V33" i="25"/>
  <c r="X33" i="25" s="1"/>
  <c r="V34" i="25"/>
  <c r="X34" i="25" s="1"/>
  <c r="V24" i="25"/>
  <c r="X24" i="25" s="1"/>
  <c r="V18" i="25"/>
  <c r="X18" i="25" s="1"/>
  <c r="V32" i="25"/>
  <c r="X32" i="25" s="1"/>
  <c r="V15" i="25"/>
  <c r="X15" i="25" s="1"/>
  <c r="V12" i="25"/>
  <c r="X12" i="25" s="1"/>
  <c r="V40" i="25"/>
  <c r="X40" i="25" s="1"/>
  <c r="V31" i="25"/>
  <c r="X31" i="25" s="1"/>
  <c r="V30" i="25"/>
  <c r="X30" i="25" s="1"/>
  <c r="V11" i="25"/>
  <c r="X11" i="25" s="1"/>
  <c r="V42" i="25"/>
  <c r="X42" i="25" s="1"/>
  <c r="V14" i="25"/>
  <c r="X14" i="25" s="1"/>
  <c r="V37" i="25"/>
  <c r="X37" i="25" s="1"/>
  <c r="V21" i="25"/>
  <c r="X21" i="25" s="1"/>
  <c r="CD21" i="25"/>
  <c r="CD27" i="25"/>
  <c r="Y9" i="25" l="1" a="1"/>
  <c r="Y22" i="25" s="1"/>
  <c r="AK22" i="25" s="1"/>
  <c r="X8" i="25"/>
  <c r="V8" i="25"/>
  <c r="Y13" i="25" l="1"/>
  <c r="AK13" i="25" s="1"/>
  <c r="Y23" i="25"/>
  <c r="AK23" i="25" s="1"/>
  <c r="Y28" i="25"/>
  <c r="AK28" i="25" s="1"/>
  <c r="Y42" i="25"/>
  <c r="AK42" i="25" s="1"/>
  <c r="Y30" i="25"/>
  <c r="AK30" i="25" s="1"/>
  <c r="Y33" i="25"/>
  <c r="AK33" i="25" s="1"/>
  <c r="Y44" i="25"/>
  <c r="AK44" i="25" s="1"/>
  <c r="Y16" i="25"/>
  <c r="AK16" i="25" s="1"/>
  <c r="Y32" i="25"/>
  <c r="AK32" i="25" s="1"/>
  <c r="Y21" i="25"/>
  <c r="AK21" i="25" s="1"/>
  <c r="Y15" i="25"/>
  <c r="AK15" i="25" s="1"/>
  <c r="Y45" i="25"/>
  <c r="AK45" i="25" s="1"/>
  <c r="Y41" i="25"/>
  <c r="AK41" i="25" s="1"/>
  <c r="Y11" i="25"/>
  <c r="AK11" i="25" s="1"/>
  <c r="Y18" i="25"/>
  <c r="AK18" i="25" s="1"/>
  <c r="Y26" i="25"/>
  <c r="AK26" i="25" s="1"/>
  <c r="Y14" i="25"/>
  <c r="AK14" i="25" s="1"/>
  <c r="Y35" i="25"/>
  <c r="AK35" i="25" s="1"/>
  <c r="Y25" i="25"/>
  <c r="AK25" i="25" s="1"/>
  <c r="Y40" i="25"/>
  <c r="AK40" i="25" s="1"/>
  <c r="Y10" i="25"/>
  <c r="AK10" i="25" s="1"/>
  <c r="Y37" i="25"/>
  <c r="AK37" i="25" s="1"/>
  <c r="Y27" i="25"/>
  <c r="AK27" i="25" s="1"/>
  <c r="Y19" i="25"/>
  <c r="AK19" i="25" s="1"/>
  <c r="Y29" i="25"/>
  <c r="AK29" i="25" s="1"/>
  <c r="Y43" i="25"/>
  <c r="AK43" i="25" s="1"/>
  <c r="Y24" i="25"/>
  <c r="AK24" i="25" s="1"/>
  <c r="Y12" i="25"/>
  <c r="AK12" i="25" s="1"/>
  <c r="Y17" i="25"/>
  <c r="AK17" i="25" s="1"/>
  <c r="Y39" i="25"/>
  <c r="AK39" i="25" s="1"/>
  <c r="Y9" i="25"/>
  <c r="AK9" i="25" s="1"/>
  <c r="Y20" i="25"/>
  <c r="AK20" i="25" s="1"/>
  <c r="Y34" i="25"/>
  <c r="AK34" i="25" s="1"/>
  <c r="Y31" i="25"/>
  <c r="AK31" i="25" s="1"/>
  <c r="Y38" i="25"/>
  <c r="AK38" i="25" s="1"/>
  <c r="Y36" i="25"/>
  <c r="AK36" i="25" s="1"/>
  <c r="AA10" i="25"/>
  <c r="AA37" i="25"/>
  <c r="AA17" i="25"/>
  <c r="AA22" i="25"/>
  <c r="AA13" i="25"/>
  <c r="AA28" i="25"/>
  <c r="AA15" i="25"/>
  <c r="AA41" i="25"/>
  <c r="AA30" i="25" l="1"/>
  <c r="AA39" i="25"/>
  <c r="AA44" i="25"/>
  <c r="AA25" i="25"/>
  <c r="AA33" i="25"/>
  <c r="AA35" i="25"/>
  <c r="AA14" i="25"/>
  <c r="AA32" i="25"/>
  <c r="AA31" i="25"/>
  <c r="AA43" i="25"/>
  <c r="AA11" i="25"/>
  <c r="AA23" i="25"/>
  <c r="AA34" i="25"/>
  <c r="AA29" i="25"/>
  <c r="AA21" i="25"/>
  <c r="AA18" i="25"/>
  <c r="AA42" i="25"/>
  <c r="AA26" i="25"/>
  <c r="AA16" i="25"/>
  <c r="AA20" i="25"/>
  <c r="AA40" i="25"/>
  <c r="AA45" i="25"/>
  <c r="AA36" i="25"/>
  <c r="AA12" i="25"/>
  <c r="AA19" i="25"/>
  <c r="AA38" i="25"/>
  <c r="AA9" i="25"/>
  <c r="AA24" i="25"/>
  <c r="AA27" i="25"/>
  <c r="Y8" i="25"/>
  <c r="AK8" i="25"/>
  <c r="AK2" i="25" s="1"/>
  <c r="AA8" i="25" l="1"/>
  <c r="AC8" i="25" s="1"/>
  <c r="AE19" i="25" s="1"/>
  <c r="AG19" i="25" s="1"/>
  <c r="AE9" i="25"/>
  <c r="AE44" i="25"/>
  <c r="AG44" i="25" s="1"/>
  <c r="AE30" i="25"/>
  <c r="AG30" i="25" s="1"/>
  <c r="AE11" i="25"/>
  <c r="AG11" i="25" s="1"/>
  <c r="AE16" i="25"/>
  <c r="AG16" i="25" s="1"/>
  <c r="AE20" i="25"/>
  <c r="AG20" i="25" s="1"/>
  <c r="AE26" i="25"/>
  <c r="AG26" i="25" s="1"/>
  <c r="AE23" i="25"/>
  <c r="AG23" i="25" s="1"/>
  <c r="AE28" i="25"/>
  <c r="AG28" i="25" s="1"/>
  <c r="AE13" i="25"/>
  <c r="AG13" i="25" s="1"/>
  <c r="AE10" i="25"/>
  <c r="AG10" i="25" s="1"/>
  <c r="AE29" i="25"/>
  <c r="AG29" i="25" s="1"/>
  <c r="AE31" i="25"/>
  <c r="AG31" i="25" s="1"/>
  <c r="AE39" i="25" l="1"/>
  <c r="AG39" i="25" s="1"/>
  <c r="AE27" i="25"/>
  <c r="AG27" i="25" s="1"/>
  <c r="AE40" i="25"/>
  <c r="AG40" i="25" s="1"/>
  <c r="AE22" i="25"/>
  <c r="AG22" i="25" s="1"/>
  <c r="AE34" i="25"/>
  <c r="AG34" i="25" s="1"/>
  <c r="AE37" i="25"/>
  <c r="AG37" i="25" s="1"/>
  <c r="AE17" i="25"/>
  <c r="AG17" i="25" s="1"/>
  <c r="AE35" i="25"/>
  <c r="AG35" i="25" s="1"/>
  <c r="AE36" i="25"/>
  <c r="AG36" i="25" s="1"/>
  <c r="AE18" i="25"/>
  <c r="AG18" i="25" s="1"/>
  <c r="AE15" i="25"/>
  <c r="AG15" i="25" s="1"/>
  <c r="AE41" i="25"/>
  <c r="AG41" i="25" s="1"/>
  <c r="AE14" i="25"/>
  <c r="AG14" i="25" s="1"/>
  <c r="AE38" i="25"/>
  <c r="AG38" i="25" s="1"/>
  <c r="AE12" i="25"/>
  <c r="AG12" i="25" s="1"/>
  <c r="AE45" i="25"/>
  <c r="AG45" i="25" s="1"/>
  <c r="AE25" i="25"/>
  <c r="AG25" i="25" s="1"/>
  <c r="AE42" i="25"/>
  <c r="AG42" i="25" s="1"/>
  <c r="AE32" i="25"/>
  <c r="AG32" i="25" s="1"/>
  <c r="AE24" i="25"/>
  <c r="AG24" i="25" s="1"/>
  <c r="AE43" i="25"/>
  <c r="AG43" i="25" s="1"/>
  <c r="AE33" i="25"/>
  <c r="AG33" i="25" s="1"/>
  <c r="AE21" i="25"/>
  <c r="AG21" i="25" s="1"/>
  <c r="AG9" i="25"/>
  <c r="BZ15" i="25"/>
  <c r="BZ14" i="25"/>
  <c r="AE8" i="25" l="1"/>
  <c r="CC15" i="25"/>
  <c r="BZ28" i="25"/>
  <c r="CC28" i="25" s="1"/>
  <c r="BZ17" i="25"/>
  <c r="CC17" i="25" s="1"/>
  <c r="BZ23" i="25"/>
  <c r="CC23" i="25" s="1"/>
  <c r="BZ30" i="25"/>
  <c r="CC30" i="25" s="1"/>
  <c r="BZ22" i="25"/>
  <c r="CC22" i="25" s="1"/>
  <c r="BZ25" i="25"/>
  <c r="CC25" i="25" s="1"/>
  <c r="BZ26" i="25"/>
  <c r="CC26" i="25" s="1"/>
  <c r="BZ24" i="25"/>
  <c r="CC24" i="25" s="1"/>
  <c r="BZ29" i="25"/>
  <c r="CC29" i="25" s="1"/>
  <c r="CC14" i="25"/>
  <c r="AG8" i="25"/>
  <c r="AH9" i="25" a="1"/>
  <c r="CC27" i="25" l="1"/>
  <c r="CC31" i="25"/>
  <c r="CD31" i="25" s="1"/>
  <c r="CD32" i="25" s="1"/>
  <c r="CD33" i="25" s="1"/>
  <c r="AH40" i="25"/>
  <c r="AI40" i="25" s="1"/>
  <c r="AJ40" i="25" s="1"/>
  <c r="AH35" i="25"/>
  <c r="AI35" i="25" s="1"/>
  <c r="AJ35" i="25" s="1"/>
  <c r="AH30" i="25"/>
  <c r="AI30" i="25" s="1"/>
  <c r="AJ30" i="25" s="1"/>
  <c r="AH15" i="25"/>
  <c r="AI15" i="25" s="1"/>
  <c r="AJ15" i="25" s="1"/>
  <c r="AH28" i="25"/>
  <c r="AI28" i="25" s="1"/>
  <c r="AJ28" i="25" s="1"/>
  <c r="AH16" i="25"/>
  <c r="AI16" i="25" s="1"/>
  <c r="AJ16" i="25" s="1"/>
  <c r="AH29" i="25"/>
  <c r="AI29" i="25" s="1"/>
  <c r="AJ29" i="25" s="1"/>
  <c r="AH44" i="25"/>
  <c r="AI44" i="25" s="1"/>
  <c r="AJ44" i="25" s="1"/>
  <c r="AH37" i="25"/>
  <c r="AI37" i="25" s="1"/>
  <c r="AJ37" i="25" s="1"/>
  <c r="AH21" i="25"/>
  <c r="AI21" i="25" s="1"/>
  <c r="AJ21" i="25" s="1"/>
  <c r="AH11" i="25"/>
  <c r="AI11" i="25" s="1"/>
  <c r="AJ11" i="25" s="1"/>
  <c r="AH13" i="25"/>
  <c r="AI13" i="25" s="1"/>
  <c r="AJ13" i="25" s="1"/>
  <c r="AH18" i="25"/>
  <c r="AI18" i="25" s="1"/>
  <c r="AJ18" i="25" s="1"/>
  <c r="AH23" i="25"/>
  <c r="AI23" i="25" s="1"/>
  <c r="AJ23" i="25" s="1"/>
  <c r="AH42" i="25"/>
  <c r="AI42" i="25" s="1"/>
  <c r="AJ42" i="25" s="1"/>
  <c r="AH43" i="25"/>
  <c r="AI43" i="25" s="1"/>
  <c r="AJ43" i="25" s="1"/>
  <c r="AH27" i="25"/>
  <c r="AI27" i="25" s="1"/>
  <c r="AJ27" i="25" s="1"/>
  <c r="AH31" i="25"/>
  <c r="AI31" i="25" s="1"/>
  <c r="AJ31" i="25" s="1"/>
  <c r="AH38" i="25"/>
  <c r="AI38" i="25" s="1"/>
  <c r="AJ38" i="25" s="1"/>
  <c r="AH25" i="25"/>
  <c r="AI25" i="25" s="1"/>
  <c r="AJ25" i="25" s="1"/>
  <c r="AH36" i="25"/>
  <c r="AI36" i="25" s="1"/>
  <c r="AJ36" i="25" s="1"/>
  <c r="AH12" i="25"/>
  <c r="AI12" i="25" s="1"/>
  <c r="AJ12" i="25" s="1"/>
  <c r="AH33" i="25"/>
  <c r="AI33" i="25" s="1"/>
  <c r="AJ33" i="25" s="1"/>
  <c r="AH22" i="25"/>
  <c r="AI22" i="25" s="1"/>
  <c r="AJ22" i="25" s="1"/>
  <c r="AH19" i="25"/>
  <c r="AI19" i="25" s="1"/>
  <c r="AJ19" i="25" s="1"/>
  <c r="AH10" i="25"/>
  <c r="AI10" i="25" s="1"/>
  <c r="AJ10" i="25" s="1"/>
  <c r="AH34" i="25"/>
  <c r="AI34" i="25" s="1"/>
  <c r="AJ34" i="25" s="1"/>
  <c r="AH14" i="25"/>
  <c r="AI14" i="25" s="1"/>
  <c r="AJ14" i="25" s="1"/>
  <c r="AH20" i="25"/>
  <c r="AI20" i="25" s="1"/>
  <c r="AJ20" i="25" s="1"/>
  <c r="AH45" i="25"/>
  <c r="AI45" i="25" s="1"/>
  <c r="AJ45" i="25" s="1"/>
  <c r="AH26" i="25"/>
  <c r="AI26" i="25" s="1"/>
  <c r="AJ26" i="25" s="1"/>
  <c r="AH24" i="25"/>
  <c r="AI24" i="25" s="1"/>
  <c r="AJ24" i="25" s="1"/>
  <c r="AH39" i="25"/>
  <c r="AI39" i="25" s="1"/>
  <c r="AJ39" i="25" s="1"/>
  <c r="AH41" i="25"/>
  <c r="AI41" i="25" s="1"/>
  <c r="AJ41" i="25" s="1"/>
  <c r="AH32" i="25"/>
  <c r="AI32" i="25" s="1"/>
  <c r="AJ32" i="25" s="1"/>
  <c r="AH17" i="25"/>
  <c r="AI17" i="25" s="1"/>
  <c r="AJ17" i="25" s="1"/>
  <c r="AH9" i="25"/>
  <c r="AL20" i="25" l="1"/>
  <c r="AS20" i="25"/>
  <c r="AL27" i="25"/>
  <c r="AS27" i="25"/>
  <c r="AL28" i="25"/>
  <c r="AS28" i="25"/>
  <c r="AL40" i="25"/>
  <c r="AS40" i="25"/>
  <c r="AL36" i="25"/>
  <c r="AS36" i="25"/>
  <c r="AL17" i="25"/>
  <c r="AS17" i="25"/>
  <c r="AL24" i="25"/>
  <c r="AS24" i="25"/>
  <c r="AL14" i="25"/>
  <c r="AS14" i="25"/>
  <c r="AL22" i="25"/>
  <c r="AS22" i="25"/>
  <c r="AL25" i="25"/>
  <c r="AS25" i="25"/>
  <c r="AL43" i="25"/>
  <c r="AS43" i="25"/>
  <c r="AL13" i="25"/>
  <c r="AS13" i="25"/>
  <c r="AL44" i="25"/>
  <c r="AS44" i="25"/>
  <c r="AL15" i="25"/>
  <c r="AS15" i="25"/>
  <c r="AL39" i="25"/>
  <c r="AS39" i="25"/>
  <c r="AL18" i="25"/>
  <c r="AS18" i="25"/>
  <c r="AL26" i="25"/>
  <c r="AS26" i="25"/>
  <c r="AL33" i="25"/>
  <c r="AS33" i="25"/>
  <c r="AL42" i="25"/>
  <c r="AS42" i="25"/>
  <c r="AL29" i="25"/>
  <c r="AS29" i="25"/>
  <c r="AL30" i="25"/>
  <c r="AS30" i="25"/>
  <c r="AL19" i="25"/>
  <c r="AS19" i="25"/>
  <c r="AL37" i="25"/>
  <c r="AS37" i="25"/>
  <c r="AL32" i="25"/>
  <c r="AS32" i="25"/>
  <c r="AL34" i="25"/>
  <c r="AS34" i="25"/>
  <c r="AL38" i="25"/>
  <c r="AS38" i="25"/>
  <c r="AL11" i="25"/>
  <c r="AS11" i="25"/>
  <c r="AL41" i="25"/>
  <c r="AS41" i="25"/>
  <c r="AL45" i="25"/>
  <c r="AS45" i="25"/>
  <c r="AL10" i="25"/>
  <c r="AS10" i="25"/>
  <c r="AL12" i="25"/>
  <c r="AS12" i="25"/>
  <c r="AL31" i="25"/>
  <c r="AS31" i="25"/>
  <c r="AL23" i="25"/>
  <c r="AS23" i="25"/>
  <c r="AL21" i="25"/>
  <c r="AS21" i="25"/>
  <c r="AL16" i="25"/>
  <c r="AS16" i="25"/>
  <c r="AL35" i="25"/>
  <c r="AS35" i="25"/>
  <c r="AW44" i="25"/>
  <c r="AH8" i="25"/>
  <c r="AI9" i="25"/>
  <c r="AJ9" i="25" s="1"/>
  <c r="CC32" i="25"/>
  <c r="AT23" i="25" l="1"/>
  <c r="D21" i="29"/>
  <c r="D137" i="29" s="1"/>
  <c r="P137" i="29" s="1"/>
  <c r="R21" i="29" s="1"/>
  <c r="AT45" i="25"/>
  <c r="D43" i="29"/>
  <c r="P43" i="29" s="1"/>
  <c r="AT11" i="25"/>
  <c r="D9" i="29"/>
  <c r="D125" i="29" s="1"/>
  <c r="P125" i="29" s="1"/>
  <c r="R9" i="29" s="1"/>
  <c r="AT37" i="25"/>
  <c r="D35" i="29"/>
  <c r="P35" i="29" s="1"/>
  <c r="AT30" i="25"/>
  <c r="D28" i="29"/>
  <c r="D86" i="29" s="1"/>
  <c r="P86" i="29" s="1"/>
  <c r="Q28" i="29" s="1"/>
  <c r="AT42" i="25"/>
  <c r="D40" i="29"/>
  <c r="P40" i="29" s="1"/>
  <c r="AT26" i="25"/>
  <c r="D24" i="29"/>
  <c r="P24" i="29" s="1"/>
  <c r="AT39" i="25"/>
  <c r="D37" i="29"/>
  <c r="P37" i="29" s="1"/>
  <c r="AT44" i="25"/>
  <c r="D42" i="29"/>
  <c r="P42" i="29" s="1"/>
  <c r="AT43" i="25"/>
  <c r="D41" i="29"/>
  <c r="D99" i="29" s="1"/>
  <c r="P99" i="29" s="1"/>
  <c r="Q41" i="29" s="1"/>
  <c r="AT22" i="25"/>
  <c r="D20" i="29"/>
  <c r="D136" i="29" s="1"/>
  <c r="P136" i="29" s="1"/>
  <c r="R20" i="29" s="1"/>
  <c r="AT24" i="25"/>
  <c r="D22" i="29"/>
  <c r="D138" i="29" s="1"/>
  <c r="P138" i="29" s="1"/>
  <c r="R22" i="29" s="1"/>
  <c r="AT36" i="25"/>
  <c r="D34" i="29"/>
  <c r="D92" i="29" s="1"/>
  <c r="P92" i="29" s="1"/>
  <c r="Q34" i="29" s="1"/>
  <c r="AT28" i="25"/>
  <c r="D26" i="29"/>
  <c r="D84" i="29" s="1"/>
  <c r="P84" i="29" s="1"/>
  <c r="Q26" i="29" s="1"/>
  <c r="AT20" i="25"/>
  <c r="D18" i="29"/>
  <c r="P18" i="29" s="1"/>
  <c r="AT16" i="25"/>
  <c r="D14" i="29"/>
  <c r="D130" i="29" s="1"/>
  <c r="P130" i="29" s="1"/>
  <c r="R14" i="29" s="1"/>
  <c r="AT12" i="25"/>
  <c r="D10" i="29"/>
  <c r="P10" i="29" s="1"/>
  <c r="AT34" i="25"/>
  <c r="D32" i="29"/>
  <c r="P32" i="29" s="1"/>
  <c r="AT35" i="25"/>
  <c r="D33" i="29"/>
  <c r="D91" i="29" s="1"/>
  <c r="P91" i="29" s="1"/>
  <c r="Q33" i="29" s="1"/>
  <c r="AT21" i="25"/>
  <c r="D19" i="29"/>
  <c r="P19" i="29" s="1"/>
  <c r="AT31" i="25"/>
  <c r="D29" i="29"/>
  <c r="D145" i="29" s="1"/>
  <c r="P145" i="29" s="1"/>
  <c r="R29" i="29" s="1"/>
  <c r="AT10" i="25"/>
  <c r="D8" i="29"/>
  <c r="D66" i="29" s="1"/>
  <c r="P66" i="29" s="1"/>
  <c r="Q8" i="29" s="1"/>
  <c r="AT41" i="25"/>
  <c r="D39" i="29"/>
  <c r="P39" i="29" s="1"/>
  <c r="AT38" i="25"/>
  <c r="D36" i="29"/>
  <c r="D152" i="29" s="1"/>
  <c r="P152" i="29" s="1"/>
  <c r="R36" i="29" s="1"/>
  <c r="AT32" i="25"/>
  <c r="D30" i="29"/>
  <c r="D88" i="29" s="1"/>
  <c r="P88" i="29" s="1"/>
  <c r="Q30" i="29" s="1"/>
  <c r="AT19" i="25"/>
  <c r="D17" i="29"/>
  <c r="D75" i="29" s="1"/>
  <c r="P75" i="29" s="1"/>
  <c r="Q17" i="29" s="1"/>
  <c r="AT29" i="25"/>
  <c r="D27" i="29"/>
  <c r="D85" i="29" s="1"/>
  <c r="P85" i="29" s="1"/>
  <c r="Q27" i="29" s="1"/>
  <c r="AT33" i="25"/>
  <c r="D31" i="29"/>
  <c r="D147" i="29" s="1"/>
  <c r="P147" i="29" s="1"/>
  <c r="R31" i="29" s="1"/>
  <c r="AT18" i="25"/>
  <c r="D16" i="29"/>
  <c r="D132" i="29" s="1"/>
  <c r="P132" i="29" s="1"/>
  <c r="R16" i="29" s="1"/>
  <c r="AT15" i="25"/>
  <c r="D13" i="29"/>
  <c r="D71" i="29" s="1"/>
  <c r="P71" i="29" s="1"/>
  <c r="Q13" i="29" s="1"/>
  <c r="AT13" i="25"/>
  <c r="D11" i="29"/>
  <c r="D69" i="29" s="1"/>
  <c r="P69" i="29" s="1"/>
  <c r="Q11" i="29" s="1"/>
  <c r="AT25" i="25"/>
  <c r="D23" i="29"/>
  <c r="D139" i="29" s="1"/>
  <c r="P139" i="29" s="1"/>
  <c r="R23" i="29" s="1"/>
  <c r="AT14" i="25"/>
  <c r="D12" i="29"/>
  <c r="D70" i="29" s="1"/>
  <c r="P70" i="29" s="1"/>
  <c r="Q12" i="29" s="1"/>
  <c r="AT17" i="25"/>
  <c r="D15" i="29"/>
  <c r="P15" i="29" s="1"/>
  <c r="AT40" i="25"/>
  <c r="D38" i="29"/>
  <c r="D96" i="29" s="1"/>
  <c r="P96" i="29" s="1"/>
  <c r="Q38" i="29" s="1"/>
  <c r="AT27" i="25"/>
  <c r="D25" i="29"/>
  <c r="D83" i="29" s="1"/>
  <c r="P83" i="29" s="1"/>
  <c r="Q25" i="29" s="1"/>
  <c r="AW43" i="25"/>
  <c r="AW23" i="25"/>
  <c r="AV28" i="25"/>
  <c r="AW14" i="25"/>
  <c r="AX25" i="25"/>
  <c r="AV24" i="25"/>
  <c r="AU44" i="25"/>
  <c r="AV43" i="25"/>
  <c r="AW24" i="25"/>
  <c r="AW30" i="25"/>
  <c r="AW11" i="25"/>
  <c r="AW13" i="25"/>
  <c r="AW22" i="25"/>
  <c r="AX17" i="25"/>
  <c r="AV27" i="25"/>
  <c r="AV12" i="25"/>
  <c r="AW42" i="25"/>
  <c r="AV36" i="25"/>
  <c r="AW12" i="25"/>
  <c r="AX44" i="25"/>
  <c r="AX43" i="25"/>
  <c r="AV22" i="25"/>
  <c r="AV42" i="25"/>
  <c r="AW20" i="25"/>
  <c r="AU16" i="25"/>
  <c r="AU30" i="25"/>
  <c r="AU37" i="25"/>
  <c r="AV20" i="25"/>
  <c r="AX16" i="25"/>
  <c r="AU11" i="25"/>
  <c r="AV44" i="25"/>
  <c r="AU43" i="25"/>
  <c r="AX28" i="25"/>
  <c r="AX36" i="25"/>
  <c r="AV21" i="25"/>
  <c r="AW33" i="25"/>
  <c r="AU41" i="25"/>
  <c r="AX35" i="25"/>
  <c r="AX41" i="25"/>
  <c r="AV33" i="25"/>
  <c r="AU25" i="25"/>
  <c r="AW27" i="25"/>
  <c r="AU19" i="25"/>
  <c r="AU23" i="25"/>
  <c r="AX34" i="25"/>
  <c r="AV39" i="25"/>
  <c r="AX10" i="25"/>
  <c r="AW29" i="25"/>
  <c r="AV32" i="25"/>
  <c r="AV13" i="25"/>
  <c r="AU10" i="25"/>
  <c r="AV40" i="25"/>
  <c r="AU29" i="25"/>
  <c r="AU15" i="25"/>
  <c r="AW18" i="25"/>
  <c r="AV34" i="25"/>
  <c r="AX15" i="25"/>
  <c r="AV14" i="25"/>
  <c r="AU18" i="25"/>
  <c r="AX19" i="25"/>
  <c r="AU35" i="25"/>
  <c r="AW21" i="25"/>
  <c r="AX32" i="25"/>
  <c r="AU17" i="25"/>
  <c r="AW40" i="25"/>
  <c r="AX31" i="25"/>
  <c r="AX37" i="25"/>
  <c r="AV31" i="25"/>
  <c r="AW38" i="25"/>
  <c r="AV16" i="25"/>
  <c r="AU12" i="25"/>
  <c r="AX11" i="25"/>
  <c r="AU22" i="25"/>
  <c r="AU24" i="25"/>
  <c r="AX23" i="25"/>
  <c r="AX30" i="25"/>
  <c r="AU42" i="25"/>
  <c r="AW34" i="25"/>
  <c r="AW28" i="25"/>
  <c r="AV37" i="25"/>
  <c r="AW36" i="25"/>
  <c r="AU20" i="25"/>
  <c r="AU39" i="25"/>
  <c r="AW16" i="25"/>
  <c r="AX12" i="25"/>
  <c r="AV11" i="25"/>
  <c r="AX22" i="25"/>
  <c r="AX24" i="25"/>
  <c r="AV23" i="25"/>
  <c r="AV30" i="25"/>
  <c r="AX42" i="25"/>
  <c r="AU34" i="25"/>
  <c r="AU28" i="25"/>
  <c r="AW37" i="25"/>
  <c r="AU36" i="25"/>
  <c r="AX20" i="25"/>
  <c r="AX39" i="25"/>
  <c r="AW45" i="25"/>
  <c r="AW39" i="25"/>
  <c r="AW26" i="25"/>
  <c r="AX26" i="25"/>
  <c r="AU45" i="25"/>
  <c r="AU26" i="25"/>
  <c r="AX45" i="25"/>
  <c r="AV35" i="25"/>
  <c r="AU21" i="25"/>
  <c r="AV41" i="25"/>
  <c r="AU33" i="25"/>
  <c r="AW32" i="25"/>
  <c r="AV15" i="25"/>
  <c r="AU13" i="25"/>
  <c r="AV25" i="25"/>
  <c r="AU14" i="25"/>
  <c r="AV17" i="25"/>
  <c r="AV10" i="25"/>
  <c r="AU40" i="25"/>
  <c r="AX18" i="25"/>
  <c r="AU27" i="25"/>
  <c r="AV19" i="25"/>
  <c r="AW31" i="25"/>
  <c r="AV45" i="25"/>
  <c r="AX29" i="25"/>
  <c r="AU38" i="25"/>
  <c r="AV26" i="25"/>
  <c r="AW35" i="25"/>
  <c r="AX21" i="25"/>
  <c r="AW41" i="25"/>
  <c r="AX33" i="25"/>
  <c r="AU32" i="25"/>
  <c r="AW15" i="25"/>
  <c r="AX13" i="25"/>
  <c r="AW25" i="25"/>
  <c r="AX14" i="25"/>
  <c r="AW17" i="25"/>
  <c r="AW10" i="25"/>
  <c r="AX40" i="25"/>
  <c r="AV18" i="25"/>
  <c r="AX27" i="25"/>
  <c r="AW19" i="25"/>
  <c r="AU31" i="25"/>
  <c r="AV29" i="25"/>
  <c r="AV38" i="25"/>
  <c r="AX38" i="25"/>
  <c r="AL9" i="25"/>
  <c r="AS9" i="25"/>
  <c r="AJ8" i="25"/>
  <c r="D158" i="29" l="1"/>
  <c r="P158" i="29" s="1"/>
  <c r="R42" i="29" s="1"/>
  <c r="D100" i="29"/>
  <c r="P100" i="29" s="1"/>
  <c r="Q42" i="29" s="1"/>
  <c r="D140" i="29"/>
  <c r="P140" i="29" s="1"/>
  <c r="R24" i="29" s="1"/>
  <c r="D82" i="29"/>
  <c r="P82" i="29" s="1"/>
  <c r="Q24" i="29" s="1"/>
  <c r="P41" i="29"/>
  <c r="AT9" i="25"/>
  <c r="D7" i="29"/>
  <c r="AS8" i="25"/>
  <c r="P22" i="29"/>
  <c r="D76" i="29"/>
  <c r="P76" i="29" s="1"/>
  <c r="Q18" i="29" s="1"/>
  <c r="D157" i="29"/>
  <c r="P157" i="29" s="1"/>
  <c r="R41" i="29" s="1"/>
  <c r="D134" i="29"/>
  <c r="P134" i="29" s="1"/>
  <c r="R18" i="29" s="1"/>
  <c r="D156" i="29"/>
  <c r="P156" i="29" s="1"/>
  <c r="R40" i="29" s="1"/>
  <c r="D98" i="29"/>
  <c r="P98" i="29" s="1"/>
  <c r="Q40" i="29" s="1"/>
  <c r="D80" i="29"/>
  <c r="P80" i="29" s="1"/>
  <c r="Q22" i="29" s="1"/>
  <c r="P21" i="29"/>
  <c r="D79" i="29"/>
  <c r="P79" i="29" s="1"/>
  <c r="Q21" i="29" s="1"/>
  <c r="D144" i="29"/>
  <c r="P144" i="29" s="1"/>
  <c r="R28" i="29" s="1"/>
  <c r="D78" i="29"/>
  <c r="P78" i="29" s="1"/>
  <c r="Q20" i="29" s="1"/>
  <c r="D135" i="29"/>
  <c r="P135" i="29" s="1"/>
  <c r="R19" i="29" s="1"/>
  <c r="P20" i="29"/>
  <c r="D128" i="29"/>
  <c r="P128" i="29" s="1"/>
  <c r="R12" i="29" s="1"/>
  <c r="P26" i="29"/>
  <c r="P38" i="29"/>
  <c r="D77" i="29"/>
  <c r="P77" i="29" s="1"/>
  <c r="Q19" i="29" s="1"/>
  <c r="P25" i="29"/>
  <c r="P11" i="29"/>
  <c r="P28" i="29"/>
  <c r="D154" i="29"/>
  <c r="P154" i="29" s="1"/>
  <c r="R38" i="29" s="1"/>
  <c r="D141" i="29"/>
  <c r="P141" i="29" s="1"/>
  <c r="R25" i="29" s="1"/>
  <c r="P12" i="29"/>
  <c r="D127" i="29"/>
  <c r="P127" i="29" s="1"/>
  <c r="R11" i="29" s="1"/>
  <c r="D74" i="29"/>
  <c r="P74" i="29" s="1"/>
  <c r="Q16" i="29" s="1"/>
  <c r="P34" i="29"/>
  <c r="D67" i="29"/>
  <c r="P67" i="29" s="1"/>
  <c r="Q9" i="29" s="1"/>
  <c r="P14" i="29"/>
  <c r="D150" i="29"/>
  <c r="P150" i="29" s="1"/>
  <c r="R34" i="29" s="1"/>
  <c r="D151" i="29"/>
  <c r="P151" i="29" s="1"/>
  <c r="R35" i="29" s="1"/>
  <c r="P16" i="29"/>
  <c r="D93" i="29"/>
  <c r="P93" i="29" s="1"/>
  <c r="Q35" i="29" s="1"/>
  <c r="D153" i="29"/>
  <c r="P153" i="29" s="1"/>
  <c r="R37" i="29" s="1"/>
  <c r="D73" i="29"/>
  <c r="P73" i="29" s="1"/>
  <c r="Q15" i="29" s="1"/>
  <c r="P17" i="29"/>
  <c r="D68" i="29"/>
  <c r="P68" i="29" s="1"/>
  <c r="Q10" i="29" s="1"/>
  <c r="P13" i="29"/>
  <c r="D155" i="29"/>
  <c r="P155" i="29" s="1"/>
  <c r="R39" i="29" s="1"/>
  <c r="P31" i="29"/>
  <c r="D148" i="29"/>
  <c r="P148" i="29" s="1"/>
  <c r="R32" i="29" s="1"/>
  <c r="D159" i="29"/>
  <c r="P159" i="29" s="1"/>
  <c r="R43" i="29" s="1"/>
  <c r="P27" i="29"/>
  <c r="D95" i="29"/>
  <c r="P95" i="29" s="1"/>
  <c r="Q37" i="29" s="1"/>
  <c r="D133" i="29"/>
  <c r="P133" i="29" s="1"/>
  <c r="R17" i="29" s="1"/>
  <c r="D126" i="29"/>
  <c r="P126" i="29" s="1"/>
  <c r="R10" i="29" s="1"/>
  <c r="D97" i="29"/>
  <c r="P97" i="29" s="1"/>
  <c r="Q39" i="29" s="1"/>
  <c r="D129" i="29"/>
  <c r="P129" i="29" s="1"/>
  <c r="R13" i="29" s="1"/>
  <c r="D90" i="29"/>
  <c r="P90" i="29" s="1"/>
  <c r="Q32" i="29" s="1"/>
  <c r="D101" i="29"/>
  <c r="P101" i="29" s="1"/>
  <c r="Q43" i="29" s="1"/>
  <c r="D89" i="29"/>
  <c r="P89" i="29" s="1"/>
  <c r="Q31" i="29" s="1"/>
  <c r="D143" i="29"/>
  <c r="P143" i="29" s="1"/>
  <c r="R27" i="29" s="1"/>
  <c r="P8" i="29"/>
  <c r="D124" i="29"/>
  <c r="P124" i="29" s="1"/>
  <c r="R8" i="29" s="1"/>
  <c r="P33" i="29"/>
  <c r="D94" i="29"/>
  <c r="P94" i="29" s="1"/>
  <c r="Q36" i="29" s="1"/>
  <c r="D142" i="29"/>
  <c r="P142" i="29" s="1"/>
  <c r="R26" i="29" s="1"/>
  <c r="D146" i="29"/>
  <c r="P146" i="29" s="1"/>
  <c r="R30" i="29" s="1"/>
  <c r="P23" i="29"/>
  <c r="D87" i="29"/>
  <c r="P87" i="29" s="1"/>
  <c r="Q29" i="29" s="1"/>
  <c r="D72" i="29"/>
  <c r="P72" i="29" s="1"/>
  <c r="Q14" i="29" s="1"/>
  <c r="S14" i="29" s="1"/>
  <c r="AY16" i="25" s="1"/>
  <c r="P9" i="29"/>
  <c r="AU9" i="25"/>
  <c r="AU8" i="25" s="1"/>
  <c r="BN14" i="25" s="1"/>
  <c r="F23" i="35" s="1"/>
  <c r="D81" i="29"/>
  <c r="P81" i="29" s="1"/>
  <c r="Q23" i="29" s="1"/>
  <c r="P36" i="29"/>
  <c r="P30" i="29"/>
  <c r="P29" i="29"/>
  <c r="D131" i="29"/>
  <c r="P131" i="29" s="1"/>
  <c r="R15" i="29" s="1"/>
  <c r="D149" i="29"/>
  <c r="P149" i="29" s="1"/>
  <c r="R33" i="29" s="1"/>
  <c r="AX9" i="25"/>
  <c r="AX8" i="25" s="1"/>
  <c r="BN17" i="25" s="1"/>
  <c r="F26" i="35" s="1"/>
  <c r="AL8" i="25"/>
  <c r="AT8" i="25" s="1"/>
  <c r="AW9" i="25"/>
  <c r="AW8" i="25" s="1"/>
  <c r="AV9" i="25"/>
  <c r="AV8" i="25" s="1"/>
  <c r="BH10" i="25"/>
  <c r="BN12" i="25" s="1"/>
  <c r="F20" i="35" s="1"/>
  <c r="S42" i="29"/>
  <c r="AY44" i="25" s="1"/>
  <c r="S24" i="29" l="1"/>
  <c r="AY26" i="25" s="1"/>
  <c r="S37" i="29"/>
  <c r="AY39" i="25" s="1"/>
  <c r="S27" i="29"/>
  <c r="AY29" i="25" s="1"/>
  <c r="S21" i="29"/>
  <c r="AY23" i="25" s="1"/>
  <c r="S41" i="29"/>
  <c r="AY43" i="25" s="1"/>
  <c r="S31" i="29"/>
  <c r="AY33" i="25" s="1"/>
  <c r="S26" i="29"/>
  <c r="AY28" i="25" s="1"/>
  <c r="S15" i="29"/>
  <c r="AY17" i="25" s="1"/>
  <c r="S40" i="29"/>
  <c r="AY42" i="25" s="1"/>
  <c r="S35" i="29"/>
  <c r="AY37" i="25" s="1"/>
  <c r="S18" i="29"/>
  <c r="AY20" i="25" s="1"/>
  <c r="S22" i="29"/>
  <c r="AY24" i="25" s="1"/>
  <c r="S16" i="29"/>
  <c r="AY18" i="25" s="1"/>
  <c r="S12" i="29"/>
  <c r="AY14" i="25" s="1"/>
  <c r="S25" i="29"/>
  <c r="AY27" i="25" s="1"/>
  <c r="S19" i="29"/>
  <c r="AY21" i="25" s="1"/>
  <c r="S28" i="29"/>
  <c r="AY30" i="25" s="1"/>
  <c r="S20" i="29"/>
  <c r="AY22" i="25" s="1"/>
  <c r="S34" i="29"/>
  <c r="AY36" i="25" s="1"/>
  <c r="S9" i="29"/>
  <c r="AY11" i="25" s="1"/>
  <c r="S17" i="29"/>
  <c r="AY19" i="25" s="1"/>
  <c r="S11" i="29"/>
  <c r="AY13" i="25" s="1"/>
  <c r="S38" i="29"/>
  <c r="AY40" i="25" s="1"/>
  <c r="S13" i="29"/>
  <c r="AY15" i="25" s="1"/>
  <c r="S32" i="29"/>
  <c r="AY34" i="25" s="1"/>
  <c r="S10" i="29"/>
  <c r="AY12" i="25" s="1"/>
  <c r="S39" i="29"/>
  <c r="AY41" i="25" s="1"/>
  <c r="S29" i="29"/>
  <c r="AY31" i="25" s="1"/>
  <c r="S33" i="29"/>
  <c r="AY35" i="25" s="1"/>
  <c r="S36" i="29"/>
  <c r="AY38" i="25" s="1"/>
  <c r="S8" i="29"/>
  <c r="AY10" i="25" s="1"/>
  <c r="S43" i="29"/>
  <c r="AY45" i="25" s="1"/>
  <c r="S30" i="29"/>
  <c r="AY32" i="25" s="1"/>
  <c r="S23" i="29"/>
  <c r="AY25" i="25" s="1"/>
  <c r="AL2" i="25"/>
  <c r="BZ13" i="25"/>
  <c r="CC13" i="25" s="1"/>
  <c r="BN15" i="25"/>
  <c r="F25" i="35" s="1"/>
  <c r="F27" i="35" s="1"/>
  <c r="BI10" i="25"/>
  <c r="BN13" i="25" s="1"/>
  <c r="F21" i="35" s="1"/>
  <c r="BZ11" i="25"/>
  <c r="CC11" i="25" s="1"/>
  <c r="BN16" i="25"/>
  <c r="F24" i="35" s="1"/>
  <c r="BZ12" i="25"/>
  <c r="CC12" i="25" s="1"/>
  <c r="BZ16" i="25"/>
  <c r="CC16" i="25" s="1"/>
  <c r="D123" i="29"/>
  <c r="D65" i="29"/>
  <c r="P65" i="29" s="1"/>
  <c r="D44" i="29"/>
  <c r="D102" i="29" s="1"/>
  <c r="P7" i="29"/>
  <c r="CC21" i="25" l="1"/>
  <c r="CC33" i="25" s="1"/>
  <c r="D160" i="29"/>
  <c r="P123" i="29"/>
  <c r="P44" i="29"/>
  <c r="Q7" i="29"/>
  <c r="Q44" i="29" s="1"/>
  <c r="P102" i="29"/>
  <c r="P160" i="29" l="1"/>
  <c r="R7" i="29"/>
  <c r="R44" i="29" l="1"/>
  <c r="S7" i="29"/>
  <c r="S44" i="29" l="1"/>
  <c r="F28" i="35" s="1"/>
  <c r="AY9" i="25"/>
  <c r="AY8" i="25" s="1"/>
</calcChain>
</file>

<file path=xl/sharedStrings.xml><?xml version="1.0" encoding="utf-8"?>
<sst xmlns="http://schemas.openxmlformats.org/spreadsheetml/2006/main" count="1428" uniqueCount="537">
  <si>
    <t>その他の製造工業製品</t>
  </si>
  <si>
    <t>事務用品</t>
  </si>
  <si>
    <t>分類不明</t>
  </si>
  <si>
    <t>内生部門計</t>
  </si>
  <si>
    <t>在庫純増</t>
  </si>
  <si>
    <t>輸出</t>
  </si>
  <si>
    <t>移出</t>
  </si>
  <si>
    <t>営業余剰</t>
  </si>
  <si>
    <t>資本減耗引当</t>
  </si>
  <si>
    <t>（控除）経常補助金</t>
  </si>
  <si>
    <t>粗付加価値部門計</t>
  </si>
  <si>
    <t>単位:百万円</t>
  </si>
  <si>
    <t>商業</t>
  </si>
  <si>
    <t>金融・保険</t>
  </si>
  <si>
    <t>公務</t>
  </si>
  <si>
    <t>雇用者所得</t>
  </si>
  <si>
    <t>農林水産業</t>
  </si>
  <si>
    <t>鉱業</t>
  </si>
  <si>
    <t>繊維製品</t>
  </si>
  <si>
    <t>パルプ・紙・木製品</t>
  </si>
  <si>
    <t>化学製品</t>
  </si>
  <si>
    <t>石油・石炭製品</t>
  </si>
  <si>
    <t>窯業・土石製品</t>
  </si>
  <si>
    <t>鉄鋼</t>
  </si>
  <si>
    <t>非鉄金属</t>
  </si>
  <si>
    <t>金属製品</t>
  </si>
  <si>
    <t>電気機械</t>
  </si>
  <si>
    <t>輸送機械</t>
  </si>
  <si>
    <t>建設</t>
  </si>
  <si>
    <t>電力・ガス・熱供給</t>
  </si>
  <si>
    <t>不動産</t>
  </si>
  <si>
    <t>教育・研究</t>
  </si>
  <si>
    <t>対事業所サービス</t>
  </si>
  <si>
    <t>対個人サービス</t>
  </si>
  <si>
    <t>01</t>
    <phoneticPr fontId="6"/>
  </si>
  <si>
    <t>飲食料品</t>
    <rPh sb="0" eb="2">
      <t>インショク</t>
    </rPh>
    <rPh sb="2" eb="3">
      <t>リョウ</t>
    </rPh>
    <rPh sb="3" eb="4">
      <t>ヒン</t>
    </rPh>
    <phoneticPr fontId="6"/>
  </si>
  <si>
    <t>情報・通信機器</t>
    <rPh sb="0" eb="2">
      <t>ジョウホウ</t>
    </rPh>
    <rPh sb="3" eb="5">
      <t>ツウシン</t>
    </rPh>
    <rPh sb="5" eb="7">
      <t>キキ</t>
    </rPh>
    <phoneticPr fontId="6"/>
  </si>
  <si>
    <t>電子部品</t>
    <rPh sb="0" eb="2">
      <t>デンシ</t>
    </rPh>
    <rPh sb="2" eb="4">
      <t>ブヒン</t>
    </rPh>
    <phoneticPr fontId="6"/>
  </si>
  <si>
    <t>情報通信</t>
    <rPh sb="0" eb="2">
      <t>ジョウホウ</t>
    </rPh>
    <rPh sb="2" eb="4">
      <t>ツウシン</t>
    </rPh>
    <phoneticPr fontId="6"/>
  </si>
  <si>
    <t>41</t>
    <phoneticPr fontId="6"/>
  </si>
  <si>
    <t>06</t>
    <phoneticPr fontId="6"/>
  </si>
  <si>
    <t>11</t>
    <phoneticPr fontId="6"/>
  </si>
  <si>
    <t>15</t>
    <phoneticPr fontId="6"/>
  </si>
  <si>
    <t>16</t>
    <phoneticPr fontId="6"/>
  </si>
  <si>
    <t>20</t>
    <phoneticPr fontId="6"/>
  </si>
  <si>
    <t>21</t>
    <phoneticPr fontId="6"/>
  </si>
  <si>
    <t>22</t>
    <phoneticPr fontId="6"/>
  </si>
  <si>
    <t>25</t>
    <phoneticPr fontId="6"/>
  </si>
  <si>
    <t>26</t>
    <phoneticPr fontId="6"/>
  </si>
  <si>
    <t>27</t>
    <phoneticPr fontId="6"/>
  </si>
  <si>
    <t>28</t>
    <phoneticPr fontId="6"/>
  </si>
  <si>
    <t>29</t>
    <phoneticPr fontId="6"/>
  </si>
  <si>
    <t>はん用機械</t>
    <rPh sb="2" eb="3">
      <t>ヨウ</t>
    </rPh>
    <phoneticPr fontId="6"/>
  </si>
  <si>
    <t>30</t>
    <phoneticPr fontId="6"/>
  </si>
  <si>
    <t>31</t>
    <phoneticPr fontId="6"/>
  </si>
  <si>
    <t>業務用機械</t>
    <rPh sb="0" eb="2">
      <t>ギョウム</t>
    </rPh>
    <rPh sb="2" eb="3">
      <t>ヨウ</t>
    </rPh>
    <rPh sb="3" eb="5">
      <t>キカイ</t>
    </rPh>
    <phoneticPr fontId="6"/>
  </si>
  <si>
    <t>32</t>
    <phoneticPr fontId="6"/>
  </si>
  <si>
    <t>33</t>
    <phoneticPr fontId="6"/>
  </si>
  <si>
    <t>電気機械</t>
    <rPh sb="0" eb="2">
      <t>デンキ</t>
    </rPh>
    <rPh sb="2" eb="4">
      <t>キカイ</t>
    </rPh>
    <phoneticPr fontId="6"/>
  </si>
  <si>
    <t>34</t>
    <phoneticPr fontId="6"/>
  </si>
  <si>
    <t>35</t>
    <phoneticPr fontId="6"/>
  </si>
  <si>
    <t>39</t>
    <phoneticPr fontId="6"/>
  </si>
  <si>
    <t>46</t>
    <phoneticPr fontId="6"/>
  </si>
  <si>
    <t>47</t>
    <phoneticPr fontId="6"/>
  </si>
  <si>
    <t>水道</t>
    <phoneticPr fontId="6"/>
  </si>
  <si>
    <t>48</t>
    <phoneticPr fontId="6"/>
  </si>
  <si>
    <t>51</t>
    <phoneticPr fontId="6"/>
  </si>
  <si>
    <t>53</t>
    <phoneticPr fontId="6"/>
  </si>
  <si>
    <t>55</t>
    <phoneticPr fontId="6"/>
  </si>
  <si>
    <t>57</t>
    <phoneticPr fontId="6"/>
  </si>
  <si>
    <t>運輸・郵便</t>
    <rPh sb="3" eb="5">
      <t>ユウビン</t>
    </rPh>
    <phoneticPr fontId="6"/>
  </si>
  <si>
    <t>59</t>
    <phoneticPr fontId="6"/>
  </si>
  <si>
    <t>61</t>
    <phoneticPr fontId="6"/>
  </si>
  <si>
    <t>63</t>
    <phoneticPr fontId="6"/>
  </si>
  <si>
    <t>64</t>
    <phoneticPr fontId="6"/>
  </si>
  <si>
    <t>医療・福祉</t>
    <rPh sb="3" eb="5">
      <t>フクシ</t>
    </rPh>
    <phoneticPr fontId="6"/>
  </si>
  <si>
    <t>その他の非営利団体サービス</t>
    <rPh sb="4" eb="5">
      <t>ヒ</t>
    </rPh>
    <rPh sb="5" eb="7">
      <t>エイリ</t>
    </rPh>
    <rPh sb="7" eb="9">
      <t>ダンタイ</t>
    </rPh>
    <phoneticPr fontId="6"/>
  </si>
  <si>
    <t>65</t>
    <phoneticPr fontId="6"/>
  </si>
  <si>
    <t>66</t>
    <phoneticPr fontId="6"/>
  </si>
  <si>
    <t>67</t>
    <phoneticPr fontId="6"/>
  </si>
  <si>
    <t>68</t>
    <phoneticPr fontId="6"/>
  </si>
  <si>
    <t>69</t>
    <phoneticPr fontId="6"/>
  </si>
  <si>
    <t>プラスチック・ゴム</t>
    <phoneticPr fontId="6"/>
  </si>
  <si>
    <t>生産用機械</t>
    <rPh sb="0" eb="2">
      <t>セイサン</t>
    </rPh>
    <rPh sb="2" eb="3">
      <t>ヨウ</t>
    </rPh>
    <rPh sb="3" eb="5">
      <t>キカイ</t>
    </rPh>
    <phoneticPr fontId="6"/>
  </si>
  <si>
    <t>廃棄物処理</t>
    <phoneticPr fontId="6"/>
  </si>
  <si>
    <t>70</t>
    <phoneticPr fontId="6"/>
  </si>
  <si>
    <t>農林
水産業</t>
    <phoneticPr fontId="6"/>
  </si>
  <si>
    <t>石油・
石炭製品</t>
    <phoneticPr fontId="6"/>
  </si>
  <si>
    <t>窯業・
土石製品</t>
    <phoneticPr fontId="6"/>
  </si>
  <si>
    <t>はん用
機械</t>
    <rPh sb="2" eb="3">
      <t>ヨウ</t>
    </rPh>
    <phoneticPr fontId="6"/>
  </si>
  <si>
    <t>生産用
機械</t>
    <rPh sb="0" eb="2">
      <t>セイサン</t>
    </rPh>
    <rPh sb="2" eb="3">
      <t>ヨウ</t>
    </rPh>
    <phoneticPr fontId="6"/>
  </si>
  <si>
    <t>業務用
機械</t>
    <rPh sb="0" eb="2">
      <t>ギョウム</t>
    </rPh>
    <rPh sb="2" eb="3">
      <t>ヨウ</t>
    </rPh>
    <rPh sb="4" eb="6">
      <t>キカイ</t>
    </rPh>
    <phoneticPr fontId="6"/>
  </si>
  <si>
    <t>情報・
通信機器</t>
    <rPh sb="0" eb="2">
      <t>ジョウホウ</t>
    </rPh>
    <rPh sb="4" eb="6">
      <t>ツウシン</t>
    </rPh>
    <rPh sb="6" eb="8">
      <t>キキ</t>
    </rPh>
    <phoneticPr fontId="6"/>
  </si>
  <si>
    <t>その他の製造工業製品</t>
    <phoneticPr fontId="6"/>
  </si>
  <si>
    <t>廃棄物
処理</t>
    <phoneticPr fontId="6"/>
  </si>
  <si>
    <t>金融・
保険</t>
    <phoneticPr fontId="6"/>
  </si>
  <si>
    <t>運輸・
郵便</t>
    <rPh sb="4" eb="6">
      <t>ユウビン</t>
    </rPh>
    <phoneticPr fontId="6"/>
  </si>
  <si>
    <t>教育・
研究</t>
    <phoneticPr fontId="6"/>
  </si>
  <si>
    <t>医療・
福祉</t>
    <rPh sb="4" eb="6">
      <t>フクシ</t>
    </rPh>
    <phoneticPr fontId="6"/>
  </si>
  <si>
    <t>A</t>
    <phoneticPr fontId="14"/>
  </si>
  <si>
    <t>B</t>
    <phoneticPr fontId="14"/>
  </si>
  <si>
    <t>01</t>
  </si>
  <si>
    <t>06</t>
  </si>
  <si>
    <t>11</t>
  </si>
  <si>
    <t>15</t>
  </si>
  <si>
    <t>16</t>
  </si>
  <si>
    <t>20</t>
  </si>
  <si>
    <t>21</t>
  </si>
  <si>
    <t>22</t>
  </si>
  <si>
    <t>プラスチック・ゴム</t>
  </si>
  <si>
    <t>25</t>
  </si>
  <si>
    <t>26</t>
  </si>
  <si>
    <t>27</t>
  </si>
  <si>
    <t>28</t>
  </si>
  <si>
    <t>29</t>
  </si>
  <si>
    <t>30</t>
  </si>
  <si>
    <t>31</t>
  </si>
  <si>
    <t>32</t>
  </si>
  <si>
    <t>33</t>
  </si>
  <si>
    <t>34</t>
  </si>
  <si>
    <t>35</t>
  </si>
  <si>
    <t>39</t>
  </si>
  <si>
    <t>41</t>
  </si>
  <si>
    <t>46</t>
  </si>
  <si>
    <t>47</t>
  </si>
  <si>
    <t>水道</t>
  </si>
  <si>
    <t>48</t>
  </si>
  <si>
    <t>廃棄物処理</t>
  </si>
  <si>
    <t>51</t>
  </si>
  <si>
    <t>53</t>
  </si>
  <si>
    <t>55</t>
  </si>
  <si>
    <t>57</t>
  </si>
  <si>
    <t>59</t>
  </si>
  <si>
    <t>61</t>
  </si>
  <si>
    <t>63</t>
  </si>
  <si>
    <t>64</t>
  </si>
  <si>
    <t>65</t>
  </si>
  <si>
    <t>66</t>
  </si>
  <si>
    <t>67</t>
  </si>
  <si>
    <t>68</t>
  </si>
  <si>
    <t>69</t>
  </si>
  <si>
    <t>はん用機械</t>
  </si>
  <si>
    <t>生産用機械</t>
  </si>
  <si>
    <t>業務用機械</t>
  </si>
  <si>
    <t>経済波及効果入出力計算シート</t>
    <rPh sb="0" eb="2">
      <t>ケイザイ</t>
    </rPh>
    <rPh sb="2" eb="4">
      <t>ハキュウ</t>
    </rPh>
    <rPh sb="4" eb="6">
      <t>コウカ</t>
    </rPh>
    <rPh sb="6" eb="9">
      <t>ニュウシュツリョク</t>
    </rPh>
    <rPh sb="9" eb="11">
      <t>ケイサン</t>
    </rPh>
    <phoneticPr fontId="12"/>
  </si>
  <si>
    <t>税収効果</t>
    <rPh sb="0" eb="2">
      <t>ゼイシュウ</t>
    </rPh>
    <rPh sb="2" eb="4">
      <t>コウカ</t>
    </rPh>
    <phoneticPr fontId="12"/>
  </si>
  <si>
    <t xml:space="preserve">誘発
雇用者
所得
</t>
    <rPh sb="0" eb="2">
      <t>ユウハツ</t>
    </rPh>
    <rPh sb="3" eb="6">
      <t>コヨウシャ</t>
    </rPh>
    <rPh sb="7" eb="9">
      <t>ショトク</t>
    </rPh>
    <phoneticPr fontId="6"/>
  </si>
  <si>
    <t xml:space="preserve">雇用者
所得率　　　
</t>
    <rPh sb="0" eb="3">
      <t>コヨウシャ</t>
    </rPh>
    <rPh sb="4" eb="6">
      <t>ショトク</t>
    </rPh>
    <rPh sb="6" eb="7">
      <t>リツ</t>
    </rPh>
    <phoneticPr fontId="6"/>
  </si>
  <si>
    <t>誘発
民間消費
⊿C</t>
    <rPh sb="0" eb="2">
      <t>ユウハツ</t>
    </rPh>
    <rPh sb="3" eb="5">
      <t>ミンカン</t>
    </rPh>
    <rPh sb="5" eb="7">
      <t>ショウヒ</t>
    </rPh>
    <phoneticPr fontId="6"/>
  </si>
  <si>
    <t>自給率　　(I-M^)</t>
    <rPh sb="0" eb="3">
      <t>ジキュウリツ</t>
    </rPh>
    <phoneticPr fontId="6"/>
  </si>
  <si>
    <t>100万円
あたりの
就業者数</t>
    <rPh sb="3" eb="5">
      <t>マンエン</t>
    </rPh>
    <rPh sb="11" eb="14">
      <t>シュウギョウシャ</t>
    </rPh>
    <rPh sb="14" eb="15">
      <t>スウ</t>
    </rPh>
    <phoneticPr fontId="14"/>
  </si>
  <si>
    <t>雇用効果</t>
    <rPh sb="0" eb="2">
      <t>コヨウ</t>
    </rPh>
    <rPh sb="2" eb="4">
      <t>コウカ</t>
    </rPh>
    <phoneticPr fontId="14"/>
  </si>
  <si>
    <t>粗付加価値率</t>
    <rPh sb="0" eb="1">
      <t>アラ</t>
    </rPh>
    <rPh sb="1" eb="3">
      <t>フカ</t>
    </rPh>
    <rPh sb="3" eb="5">
      <t>カチ</t>
    </rPh>
    <rPh sb="5" eb="6">
      <t>リツ</t>
    </rPh>
    <phoneticPr fontId="14"/>
  </si>
  <si>
    <t>雇用者所得率</t>
    <rPh sb="0" eb="3">
      <t>コヨウシャ</t>
    </rPh>
    <rPh sb="3" eb="5">
      <t>ショトク</t>
    </rPh>
    <rPh sb="5" eb="6">
      <t>リツ</t>
    </rPh>
    <phoneticPr fontId="14"/>
  </si>
  <si>
    <t>営業余剰
率</t>
    <rPh sb="0" eb="2">
      <t>エイギョウ</t>
    </rPh>
    <rPh sb="2" eb="4">
      <t>ヨジョウ</t>
    </rPh>
    <rPh sb="5" eb="6">
      <t>リツ</t>
    </rPh>
    <phoneticPr fontId="14"/>
  </si>
  <si>
    <t>富士市</t>
    <rPh sb="0" eb="3">
      <t>フジシ</t>
    </rPh>
    <phoneticPr fontId="13"/>
  </si>
  <si>
    <t>通常モデル</t>
    <rPh sb="0" eb="2">
      <t>ツウジョウ</t>
    </rPh>
    <phoneticPr fontId="14"/>
  </si>
  <si>
    <t>拡大モデル</t>
    <rPh sb="0" eb="2">
      <t>カクダイ</t>
    </rPh>
    <phoneticPr fontId="14"/>
  </si>
  <si>
    <t>百万円</t>
    <rPh sb="0" eb="3">
      <t>ヒャクマンエン</t>
    </rPh>
    <phoneticPr fontId="12"/>
  </si>
  <si>
    <t>ｗ</t>
    <phoneticPr fontId="14"/>
  </si>
  <si>
    <t>⊿W=
w・⊿X</t>
    <phoneticPr fontId="14"/>
  </si>
  <si>
    <t>⊿X1+⊿X2</t>
    <phoneticPr fontId="14"/>
  </si>
  <si>
    <t>⊿X1+⊿X2</t>
  </si>
  <si>
    <t>H23年度</t>
    <rPh sb="3" eb="5">
      <t>ネンド</t>
    </rPh>
    <phoneticPr fontId="12"/>
  </si>
  <si>
    <t>合計</t>
    <rPh sb="0" eb="2">
      <t>ゴウケイ</t>
    </rPh>
    <phoneticPr fontId="14"/>
  </si>
  <si>
    <t>最終需要</t>
    <rPh sb="0" eb="2">
      <t>サイシュウ</t>
    </rPh>
    <rPh sb="2" eb="4">
      <t>ジュヨウ</t>
    </rPh>
    <phoneticPr fontId="14"/>
  </si>
  <si>
    <t>直接効果</t>
    <rPh sb="0" eb="2">
      <t>チョクセツ</t>
    </rPh>
    <rPh sb="2" eb="4">
      <t>コウカ</t>
    </rPh>
    <phoneticPr fontId="14"/>
  </si>
  <si>
    <t>一次効果</t>
    <rPh sb="0" eb="2">
      <t>イチジ</t>
    </rPh>
    <rPh sb="2" eb="4">
      <t>コウカ</t>
    </rPh>
    <phoneticPr fontId="14"/>
  </si>
  <si>
    <t>二次効果</t>
    <rPh sb="0" eb="2">
      <t>ニジ</t>
    </rPh>
    <rPh sb="2" eb="4">
      <t>コウカ</t>
    </rPh>
    <phoneticPr fontId="14"/>
  </si>
  <si>
    <t>経済波及
効果</t>
    <rPh sb="0" eb="2">
      <t>ケイザイ</t>
    </rPh>
    <rPh sb="2" eb="4">
      <t>ハキュウ</t>
    </rPh>
    <rPh sb="5" eb="7">
      <t>コウカ</t>
    </rPh>
    <phoneticPr fontId="14"/>
  </si>
  <si>
    <t>経済効果</t>
    <rPh sb="0" eb="2">
      <t>ケイザイ</t>
    </rPh>
    <rPh sb="2" eb="4">
      <t>コウカ</t>
    </rPh>
    <phoneticPr fontId="14"/>
  </si>
  <si>
    <t>税収効果</t>
    <rPh sb="0" eb="2">
      <t>ゼイシュウ</t>
    </rPh>
    <rPh sb="2" eb="4">
      <t>コウカ</t>
    </rPh>
    <phoneticPr fontId="14"/>
  </si>
  <si>
    <t>税収名目</t>
    <rPh sb="0" eb="2">
      <t>ゼイシュウ</t>
    </rPh>
    <rPh sb="2" eb="4">
      <t>メイモク</t>
    </rPh>
    <phoneticPr fontId="12"/>
  </si>
  <si>
    <t>決算カードより</t>
    <rPh sb="0" eb="2">
      <t>ケッサン</t>
    </rPh>
    <phoneticPr fontId="18"/>
  </si>
  <si>
    <t>課税標準対応項目</t>
    <rPh sb="0" eb="2">
      <t>カゼイ</t>
    </rPh>
    <rPh sb="2" eb="4">
      <t>ヒョウジュン</t>
    </rPh>
    <rPh sb="4" eb="6">
      <t>タイオウ</t>
    </rPh>
    <rPh sb="6" eb="8">
      <t>コウモク</t>
    </rPh>
    <phoneticPr fontId="18"/>
  </si>
  <si>
    <t>市取引基本表より</t>
    <rPh sb="0" eb="1">
      <t>シ</t>
    </rPh>
    <rPh sb="1" eb="3">
      <t>トリヒキ</t>
    </rPh>
    <rPh sb="3" eb="5">
      <t>キホン</t>
    </rPh>
    <rPh sb="5" eb="6">
      <t>ヒョウ</t>
    </rPh>
    <phoneticPr fontId="18"/>
  </si>
  <si>
    <t>税率係数</t>
    <rPh sb="0" eb="2">
      <t>ゼイリツ</t>
    </rPh>
    <rPh sb="2" eb="4">
      <t>ケイスウ</t>
    </rPh>
    <phoneticPr fontId="18"/>
  </si>
  <si>
    <t>本ケース
税収元</t>
    <rPh sb="0" eb="1">
      <t>ホン</t>
    </rPh>
    <rPh sb="5" eb="7">
      <t>ゼイシュウ</t>
    </rPh>
    <rPh sb="7" eb="8">
      <t>モト</t>
    </rPh>
    <phoneticPr fontId="18"/>
  </si>
  <si>
    <t>補足</t>
    <rPh sb="0" eb="2">
      <t>ホソク</t>
    </rPh>
    <phoneticPr fontId="14"/>
  </si>
  <si>
    <t>税収効果</t>
    <rPh sb="0" eb="2">
      <t>ゼイシュウ</t>
    </rPh>
    <phoneticPr fontId="18"/>
  </si>
  <si>
    <t>ｔ</t>
    <phoneticPr fontId="14"/>
  </si>
  <si>
    <t>⊿Ｘ</t>
    <phoneticPr fontId="14"/>
  </si>
  <si>
    <t>⊿T</t>
    <phoneticPr fontId="14"/>
  </si>
  <si>
    <t>=A÷B</t>
    <phoneticPr fontId="12"/>
  </si>
  <si>
    <t>＝ｔ・⊿X</t>
    <phoneticPr fontId="12"/>
  </si>
  <si>
    <t>自主財源</t>
    <rPh sb="0" eb="2">
      <t>ジシュ</t>
    </rPh>
    <rPh sb="2" eb="4">
      <t>ザイゲン</t>
    </rPh>
    <phoneticPr fontId="14"/>
  </si>
  <si>
    <t>市税</t>
    <rPh sb="0" eb="2">
      <t>シゼイ</t>
    </rPh>
    <phoneticPr fontId="14"/>
  </si>
  <si>
    <t xml:space="preserve"> 1.1 市町村民税（個人）</t>
    <rPh sb="7" eb="8">
      <t>ムラ</t>
    </rPh>
    <phoneticPr fontId="18"/>
  </si>
  <si>
    <t>雇用者所得合計</t>
    <rPh sb="0" eb="3">
      <t>コヨウシャ</t>
    </rPh>
    <rPh sb="3" eb="5">
      <t>ショトク</t>
    </rPh>
    <rPh sb="5" eb="7">
      <t>ゴウケイ</t>
    </rPh>
    <phoneticPr fontId="18"/>
  </si>
  <si>
    <t>雇用者所得効果</t>
    <rPh sb="0" eb="3">
      <t>コヨウシャ</t>
    </rPh>
    <rPh sb="3" eb="5">
      <t>ショトク</t>
    </rPh>
    <rPh sb="5" eb="7">
      <t>コウカ</t>
    </rPh>
    <phoneticPr fontId="14"/>
  </si>
  <si>
    <t xml:space="preserve"> 1.2 市町村民税（法人）</t>
    <phoneticPr fontId="18"/>
  </si>
  <si>
    <t>営業余剰合計</t>
    <rPh sb="0" eb="2">
      <t>エイギョウ</t>
    </rPh>
    <rPh sb="2" eb="4">
      <t>ヨジョウ</t>
    </rPh>
    <rPh sb="4" eb="6">
      <t>ゴウケイ</t>
    </rPh>
    <phoneticPr fontId="18"/>
  </si>
  <si>
    <t>営業余剰効果</t>
    <rPh sb="0" eb="2">
      <t>エイギョウ</t>
    </rPh>
    <rPh sb="2" eb="4">
      <t>ヨジョウ</t>
    </rPh>
    <rPh sb="4" eb="6">
      <t>コウカ</t>
    </rPh>
    <phoneticPr fontId="14"/>
  </si>
  <si>
    <t>経済波及効果</t>
    <rPh sb="0" eb="2">
      <t>ケイザイ</t>
    </rPh>
    <rPh sb="2" eb="4">
      <t>ハキュウ</t>
    </rPh>
    <rPh sb="4" eb="6">
      <t>コウカ</t>
    </rPh>
    <phoneticPr fontId="14"/>
  </si>
  <si>
    <t xml:space="preserve"> 2 固定資産税（注）</t>
    <rPh sb="3" eb="5">
      <t>コテイ</t>
    </rPh>
    <rPh sb="5" eb="8">
      <t>シサンゼイ</t>
    </rPh>
    <phoneticPr fontId="18"/>
  </si>
  <si>
    <t>民間固定資本形成</t>
    <rPh sb="0" eb="2">
      <t>ミンカン</t>
    </rPh>
    <rPh sb="2" eb="4">
      <t>コテイ</t>
    </rPh>
    <rPh sb="4" eb="6">
      <t>シホン</t>
    </rPh>
    <rPh sb="6" eb="8">
      <t>ケイセイ</t>
    </rPh>
    <phoneticPr fontId="18"/>
  </si>
  <si>
    <t>粗付加価値効果額　×　75民間固定資本形成/96粗付加価値額</t>
    <rPh sb="0" eb="1">
      <t>アラ</t>
    </rPh>
    <rPh sb="1" eb="3">
      <t>フカ</t>
    </rPh>
    <rPh sb="3" eb="5">
      <t>カチ</t>
    </rPh>
    <rPh sb="5" eb="7">
      <t>コウカ</t>
    </rPh>
    <rPh sb="7" eb="8">
      <t>ガク</t>
    </rPh>
    <rPh sb="13" eb="15">
      <t>ミンカン</t>
    </rPh>
    <rPh sb="15" eb="17">
      <t>コテイ</t>
    </rPh>
    <rPh sb="17" eb="19">
      <t>シホン</t>
    </rPh>
    <rPh sb="19" eb="21">
      <t>ケイセイ</t>
    </rPh>
    <phoneticPr fontId="14"/>
  </si>
  <si>
    <t>新築から0.7掛けして固定資産評価額を算定</t>
    <rPh sb="0" eb="2">
      <t>シンチク</t>
    </rPh>
    <rPh sb="7" eb="8">
      <t>カ</t>
    </rPh>
    <rPh sb="11" eb="13">
      <t>コテイ</t>
    </rPh>
    <rPh sb="13" eb="15">
      <t>シサン</t>
    </rPh>
    <rPh sb="15" eb="18">
      <t>ヒョウカガク</t>
    </rPh>
    <rPh sb="19" eb="21">
      <t>サンテイ</t>
    </rPh>
    <phoneticPr fontId="14"/>
  </si>
  <si>
    <t>雇用人数　効果</t>
    <rPh sb="0" eb="2">
      <t>コヨウ</t>
    </rPh>
    <rPh sb="2" eb="4">
      <t>ニンズウ</t>
    </rPh>
    <rPh sb="5" eb="7">
      <t>コウカ</t>
    </rPh>
    <phoneticPr fontId="14"/>
  </si>
  <si>
    <t xml:space="preserve"> 3 軽自動車税</t>
    <phoneticPr fontId="18"/>
  </si>
  <si>
    <t>市内生産額合計</t>
    <rPh sb="0" eb="2">
      <t>シナイ</t>
    </rPh>
    <rPh sb="2" eb="5">
      <t>セイサンガク</t>
    </rPh>
    <rPh sb="5" eb="7">
      <t>ゴウケイ</t>
    </rPh>
    <phoneticPr fontId="18"/>
  </si>
  <si>
    <t>経済波及効果計</t>
    <rPh sb="0" eb="2">
      <t>ケイザイ</t>
    </rPh>
    <rPh sb="2" eb="4">
      <t>ハキュウ</t>
    </rPh>
    <rPh sb="4" eb="6">
      <t>コウカ</t>
    </rPh>
    <rPh sb="6" eb="7">
      <t>ケイ</t>
    </rPh>
    <phoneticPr fontId="14"/>
  </si>
  <si>
    <t>粗付加価値額効果</t>
    <rPh sb="0" eb="1">
      <t>アラ</t>
    </rPh>
    <rPh sb="1" eb="3">
      <t>フカ</t>
    </rPh>
    <rPh sb="3" eb="5">
      <t>カチ</t>
    </rPh>
    <rPh sb="5" eb="6">
      <t>ガク</t>
    </rPh>
    <rPh sb="6" eb="8">
      <t>コウカ</t>
    </rPh>
    <phoneticPr fontId="14"/>
  </si>
  <si>
    <t xml:space="preserve"> 4 市町村たばこ税</t>
    <rPh sb="3" eb="4">
      <t>シ</t>
    </rPh>
    <rPh sb="4" eb="6">
      <t>チョウソン</t>
    </rPh>
    <rPh sb="9" eb="10">
      <t>ゼイ</t>
    </rPh>
    <phoneticPr fontId="12"/>
  </si>
  <si>
    <t>民間消費支出計</t>
    <rPh sb="0" eb="2">
      <t>ミンカン</t>
    </rPh>
    <rPh sb="2" eb="4">
      <t>ショウヒ</t>
    </rPh>
    <rPh sb="4" eb="6">
      <t>シシュツ</t>
    </rPh>
    <rPh sb="6" eb="7">
      <t>ケイ</t>
    </rPh>
    <phoneticPr fontId="12"/>
  </si>
  <si>
    <t>雇用者所得効果　×　72民間消費支出/97市内生産額</t>
    <rPh sb="0" eb="3">
      <t>コヨウシャ</t>
    </rPh>
    <rPh sb="3" eb="5">
      <t>ショトク</t>
    </rPh>
    <rPh sb="5" eb="7">
      <t>コウカ</t>
    </rPh>
    <rPh sb="12" eb="14">
      <t>ミンカン</t>
    </rPh>
    <rPh sb="14" eb="16">
      <t>ショウヒ</t>
    </rPh>
    <rPh sb="16" eb="18">
      <t>シシュツ</t>
    </rPh>
    <rPh sb="21" eb="23">
      <t>シナイ</t>
    </rPh>
    <rPh sb="23" eb="26">
      <t>セイサンガク</t>
    </rPh>
    <phoneticPr fontId="14"/>
  </si>
  <si>
    <t xml:space="preserve"> 5 鉱山税</t>
    <rPh sb="3" eb="5">
      <t>コウザン</t>
    </rPh>
    <rPh sb="5" eb="6">
      <t>ゼイ</t>
    </rPh>
    <phoneticPr fontId="14"/>
  </si>
  <si>
    <t>営業余剰計</t>
    <rPh sb="0" eb="2">
      <t>エイギョウ</t>
    </rPh>
    <rPh sb="2" eb="4">
      <t>ヨジョウ</t>
    </rPh>
    <rPh sb="4" eb="5">
      <t>ケイ</t>
    </rPh>
    <phoneticPr fontId="14"/>
  </si>
  <si>
    <t xml:space="preserve"> 6 入湯税</t>
    <rPh sb="3" eb="5">
      <t>ニュウトウ</t>
    </rPh>
    <rPh sb="5" eb="6">
      <t>ゼイ</t>
    </rPh>
    <phoneticPr fontId="6"/>
  </si>
  <si>
    <t xml:space="preserve"> 7 特別土地保有税</t>
    <rPh sb="3" eb="5">
      <t>トクベツ</t>
    </rPh>
    <rPh sb="5" eb="7">
      <t>トチ</t>
    </rPh>
    <rPh sb="7" eb="10">
      <t>ホユウゼイ</t>
    </rPh>
    <phoneticPr fontId="14"/>
  </si>
  <si>
    <t>-</t>
    <phoneticPr fontId="14"/>
  </si>
  <si>
    <t>（略）</t>
    <rPh sb="1" eb="2">
      <t>リャク</t>
    </rPh>
    <phoneticPr fontId="14"/>
  </si>
  <si>
    <t>-</t>
  </si>
  <si>
    <t>※保有のための税収につき考慮せず</t>
    <rPh sb="1" eb="3">
      <t>ホユウ</t>
    </rPh>
    <rPh sb="7" eb="9">
      <t>ゼイシュウ</t>
    </rPh>
    <rPh sb="12" eb="14">
      <t>コウリョ</t>
    </rPh>
    <phoneticPr fontId="14"/>
  </si>
  <si>
    <t xml:space="preserve"> 8 事業所税（政令市）</t>
    <rPh sb="3" eb="6">
      <t>ジギョウショ</t>
    </rPh>
    <rPh sb="6" eb="7">
      <t>ゼイ</t>
    </rPh>
    <rPh sb="8" eb="11">
      <t>セイレイシ</t>
    </rPh>
    <phoneticPr fontId="18"/>
  </si>
  <si>
    <t>※事業所数による税収のため考慮せず</t>
    <rPh sb="1" eb="4">
      <t>ジギョウショ</t>
    </rPh>
    <rPh sb="4" eb="5">
      <t>スウ</t>
    </rPh>
    <rPh sb="8" eb="10">
      <t>ゼイシュウ</t>
    </rPh>
    <rPh sb="13" eb="15">
      <t>コウリョ</t>
    </rPh>
    <phoneticPr fontId="14"/>
  </si>
  <si>
    <t>税収の必要項目</t>
    <rPh sb="0" eb="2">
      <t>ゼイシュウ</t>
    </rPh>
    <rPh sb="3" eb="5">
      <t>ヒツヨウ</t>
    </rPh>
    <rPh sb="5" eb="7">
      <t>コウモク</t>
    </rPh>
    <phoneticPr fontId="14"/>
  </si>
  <si>
    <t>対象金額</t>
    <rPh sb="0" eb="2">
      <t>タイショウ</t>
    </rPh>
    <rPh sb="2" eb="4">
      <t>キンガク</t>
    </rPh>
    <phoneticPr fontId="14"/>
  </si>
  <si>
    <t>データ元</t>
    <rPh sb="3" eb="4">
      <t>モト</t>
    </rPh>
    <phoneticPr fontId="14"/>
  </si>
  <si>
    <t xml:space="preserve"> 9 都市計画税</t>
    <rPh sb="3" eb="5">
      <t>トシ</t>
    </rPh>
    <rPh sb="5" eb="7">
      <t>ケイカク</t>
    </rPh>
    <rPh sb="7" eb="8">
      <t>ゼイ</t>
    </rPh>
    <phoneticPr fontId="18"/>
  </si>
  <si>
    <t>※生産額や利益が増えても税収は増えないため考慮せず</t>
    <rPh sb="1" eb="4">
      <t>セイサンガク</t>
    </rPh>
    <rPh sb="5" eb="7">
      <t>リエキ</t>
    </rPh>
    <rPh sb="8" eb="9">
      <t>フ</t>
    </rPh>
    <rPh sb="12" eb="14">
      <t>ゼイシュウ</t>
    </rPh>
    <rPh sb="15" eb="16">
      <t>フ</t>
    </rPh>
    <rPh sb="21" eb="23">
      <t>コウリョ</t>
    </rPh>
    <phoneticPr fontId="14"/>
  </si>
  <si>
    <t>雇用者所得計</t>
    <rPh sb="0" eb="3">
      <t>コヨウシャ</t>
    </rPh>
    <rPh sb="3" eb="5">
      <t>ショトク</t>
    </rPh>
    <rPh sb="5" eb="6">
      <t>ケイ</t>
    </rPh>
    <phoneticPr fontId="14"/>
  </si>
  <si>
    <t>取引基本表　タテ91</t>
    <rPh sb="0" eb="2">
      <t>トリヒキ</t>
    </rPh>
    <rPh sb="2" eb="4">
      <t>キホン</t>
    </rPh>
    <rPh sb="4" eb="5">
      <t>ヒョウ</t>
    </rPh>
    <phoneticPr fontId="14"/>
  </si>
  <si>
    <t>市税合計</t>
    <rPh sb="0" eb="2">
      <t>シゼイ</t>
    </rPh>
    <rPh sb="2" eb="4">
      <t>ゴウケイ</t>
    </rPh>
    <phoneticPr fontId="14"/>
  </si>
  <si>
    <t>取引基本表　タテ92</t>
    <rPh sb="0" eb="2">
      <t>トリヒキ</t>
    </rPh>
    <rPh sb="2" eb="4">
      <t>キホン</t>
    </rPh>
    <rPh sb="4" eb="5">
      <t>ヒョウ</t>
    </rPh>
    <phoneticPr fontId="14"/>
  </si>
  <si>
    <t>依存財源</t>
    <rPh sb="0" eb="2">
      <t>イゾン</t>
    </rPh>
    <rPh sb="2" eb="4">
      <t>ザイゲン</t>
    </rPh>
    <phoneticPr fontId="14"/>
  </si>
  <si>
    <t>地方譲与税</t>
    <rPh sb="0" eb="2">
      <t>チホウ</t>
    </rPh>
    <rPh sb="2" eb="4">
      <t>ジョウヨ</t>
    </rPh>
    <rPh sb="4" eb="5">
      <t>ゼイ</t>
    </rPh>
    <phoneticPr fontId="14"/>
  </si>
  <si>
    <t xml:space="preserve"> 1 地方揮発油譲与税</t>
    <rPh sb="3" eb="5">
      <t>チホウ</t>
    </rPh>
    <rPh sb="5" eb="8">
      <t>キハツユ</t>
    </rPh>
    <rPh sb="8" eb="10">
      <t>ジョウヨ</t>
    </rPh>
    <rPh sb="10" eb="11">
      <t>ゼイ</t>
    </rPh>
    <phoneticPr fontId="14"/>
  </si>
  <si>
    <t>資本減耗引当</t>
    <rPh sb="0" eb="2">
      <t>シホン</t>
    </rPh>
    <rPh sb="2" eb="4">
      <t>ゲンモウ</t>
    </rPh>
    <rPh sb="4" eb="6">
      <t>ヒキアテ</t>
    </rPh>
    <phoneticPr fontId="14"/>
  </si>
  <si>
    <t>取引基本表　タテ93</t>
    <rPh sb="0" eb="2">
      <t>トリヒキ</t>
    </rPh>
    <rPh sb="2" eb="4">
      <t>キホン</t>
    </rPh>
    <rPh sb="4" eb="5">
      <t>ヒョウ</t>
    </rPh>
    <phoneticPr fontId="14"/>
  </si>
  <si>
    <t xml:space="preserve"> 2 自動車重量譲与税</t>
    <rPh sb="3" eb="6">
      <t>ジドウシャ</t>
    </rPh>
    <rPh sb="6" eb="8">
      <t>ジュウリョウ</t>
    </rPh>
    <rPh sb="8" eb="10">
      <t>ジョウヨ</t>
    </rPh>
    <rPh sb="10" eb="11">
      <t>ゼイ</t>
    </rPh>
    <phoneticPr fontId="14"/>
  </si>
  <si>
    <t>〃</t>
    <phoneticPr fontId="14"/>
  </si>
  <si>
    <t>取引基本表　タテ96</t>
    <rPh sb="0" eb="2">
      <t>トリヒキ</t>
    </rPh>
    <rPh sb="2" eb="4">
      <t>キホン</t>
    </rPh>
    <rPh sb="4" eb="5">
      <t>ヒョウ</t>
    </rPh>
    <phoneticPr fontId="14"/>
  </si>
  <si>
    <t xml:space="preserve"> 4 石油ガス譲与税</t>
    <rPh sb="3" eb="5">
      <t>セキユ</t>
    </rPh>
    <rPh sb="7" eb="9">
      <t>ジョウヨ</t>
    </rPh>
    <rPh sb="9" eb="10">
      <t>ゼイ</t>
    </rPh>
    <phoneticPr fontId="14"/>
  </si>
  <si>
    <t>取引基本表　タテ97</t>
    <rPh sb="0" eb="2">
      <t>トリヒキ</t>
    </rPh>
    <rPh sb="2" eb="4">
      <t>キホン</t>
    </rPh>
    <rPh sb="4" eb="5">
      <t>ヒョウ</t>
    </rPh>
    <phoneticPr fontId="14"/>
  </si>
  <si>
    <t xml:space="preserve"> 5</t>
    <phoneticPr fontId="12"/>
  </si>
  <si>
    <t>取引基本表　ヨコ72</t>
    <rPh sb="0" eb="2">
      <t>トリヒキ</t>
    </rPh>
    <rPh sb="2" eb="4">
      <t>キホン</t>
    </rPh>
    <rPh sb="4" eb="5">
      <t>ヒョウ</t>
    </rPh>
    <phoneticPr fontId="14"/>
  </si>
  <si>
    <t>地方譲与税合計</t>
    <phoneticPr fontId="14"/>
  </si>
  <si>
    <t>取引基本表　ヨコ75</t>
    <rPh sb="0" eb="2">
      <t>トリヒキ</t>
    </rPh>
    <rPh sb="2" eb="4">
      <t>キホン</t>
    </rPh>
    <rPh sb="4" eb="5">
      <t>ヒョウ</t>
    </rPh>
    <phoneticPr fontId="14"/>
  </si>
  <si>
    <t>地方交付金</t>
    <rPh sb="0" eb="2">
      <t>チホウ</t>
    </rPh>
    <rPh sb="2" eb="5">
      <t>コウフキン</t>
    </rPh>
    <phoneticPr fontId="14"/>
  </si>
  <si>
    <r>
      <t xml:space="preserve"> 1 地方消費税交付金</t>
    </r>
    <r>
      <rPr>
        <sz val="9"/>
        <color indexed="8"/>
        <rFont val="ＭＳ Ｐ明朝"/>
        <family val="1"/>
        <charset val="128"/>
      </rPr>
      <t>（注1）</t>
    </r>
    <rPh sb="3" eb="5">
      <t>チホウ</t>
    </rPh>
    <rPh sb="8" eb="11">
      <t>コウフキン</t>
    </rPh>
    <phoneticPr fontId="18"/>
  </si>
  <si>
    <t xml:space="preserve"> 2 自動車取得税交付金</t>
    <rPh sb="3" eb="6">
      <t>ジドウシャ</t>
    </rPh>
    <rPh sb="6" eb="8">
      <t>シュトク</t>
    </rPh>
    <rPh sb="8" eb="9">
      <t>ゼイ</t>
    </rPh>
    <rPh sb="9" eb="12">
      <t>コウフキン</t>
    </rPh>
    <phoneticPr fontId="14"/>
  </si>
  <si>
    <t xml:space="preserve"> 3 ほか各種税交付金</t>
    <rPh sb="5" eb="7">
      <t>カクシュ</t>
    </rPh>
    <rPh sb="7" eb="8">
      <t>ゼイ</t>
    </rPh>
    <rPh sb="8" eb="11">
      <t>コウフキン</t>
    </rPh>
    <phoneticPr fontId="6"/>
  </si>
  <si>
    <t>市内生産額合計</t>
  </si>
  <si>
    <t xml:space="preserve"> 4 地方交付金（消費税分）</t>
    <rPh sb="3" eb="5">
      <t>チホウ</t>
    </rPh>
    <rPh sb="5" eb="8">
      <t>コウフキン</t>
    </rPh>
    <rPh sb="9" eb="12">
      <t>ショウヒゼイ</t>
    </rPh>
    <rPh sb="12" eb="13">
      <t>ブン</t>
    </rPh>
    <phoneticPr fontId="14"/>
  </si>
  <si>
    <t>「1.地方消費税交付金」交付額×（3.1％-1.7％）/1.7により算出（注2）</t>
    <rPh sb="3" eb="5">
      <t>チホウ</t>
    </rPh>
    <rPh sb="5" eb="8">
      <t>ショウヒゼイ</t>
    </rPh>
    <rPh sb="8" eb="11">
      <t>コウフキン</t>
    </rPh>
    <rPh sb="12" eb="15">
      <t>コウフガク</t>
    </rPh>
    <rPh sb="34" eb="36">
      <t>サンシュツ</t>
    </rPh>
    <rPh sb="37" eb="38">
      <t>チュウ</t>
    </rPh>
    <phoneticPr fontId="14"/>
  </si>
  <si>
    <t>市税及び経済活動関連交付金合計</t>
    <rPh sb="0" eb="2">
      <t>シゼイ</t>
    </rPh>
    <rPh sb="2" eb="3">
      <t>オヨ</t>
    </rPh>
    <rPh sb="4" eb="6">
      <t>ケイザイ</t>
    </rPh>
    <rPh sb="6" eb="8">
      <t>カツドウ</t>
    </rPh>
    <rPh sb="8" eb="10">
      <t>カンレン</t>
    </rPh>
    <rPh sb="10" eb="13">
      <t>コウフキン</t>
    </rPh>
    <rPh sb="13" eb="15">
      <t>ゴウケイ</t>
    </rPh>
    <phoneticPr fontId="18"/>
  </si>
  <si>
    <t>（注1）平成25年度より消費税率が5％から8％に改訂され、地方消費税交付金は1.7％となり、市町村はその1/2の0.85％となった</t>
    <phoneticPr fontId="6"/>
  </si>
  <si>
    <t>（注1）地方消費税交付金とは別に、交付金には地方消費税（国税）から税率1.4％相当分の地方消費税交付金が交付されるため、</t>
    <rPh sb="4" eb="6">
      <t>チホウ</t>
    </rPh>
    <rPh sb="6" eb="9">
      <t>ショウヒゼイ</t>
    </rPh>
    <rPh sb="9" eb="11">
      <t>コウフ</t>
    </rPh>
    <rPh sb="11" eb="12">
      <t>キン</t>
    </rPh>
    <rPh sb="14" eb="15">
      <t>ベツ</t>
    </rPh>
    <rPh sb="17" eb="20">
      <t>コウフキン</t>
    </rPh>
    <rPh sb="22" eb="24">
      <t>チホウ</t>
    </rPh>
    <rPh sb="24" eb="27">
      <t>ショウヒゼイ</t>
    </rPh>
    <rPh sb="28" eb="30">
      <t>コクゼイ</t>
    </rPh>
    <rPh sb="33" eb="35">
      <t>ゼイリツ</t>
    </rPh>
    <rPh sb="39" eb="41">
      <t>ソウトウ</t>
    </rPh>
    <rPh sb="41" eb="42">
      <t>ブン</t>
    </rPh>
    <rPh sb="43" eb="45">
      <t>チホウ</t>
    </rPh>
    <rPh sb="45" eb="47">
      <t>ショウヒ</t>
    </rPh>
    <rPh sb="47" eb="48">
      <t>ゼイ</t>
    </rPh>
    <rPh sb="48" eb="51">
      <t>コウフキン</t>
    </rPh>
    <rPh sb="52" eb="54">
      <t>コウフ</t>
    </rPh>
    <phoneticPr fontId="14"/>
  </si>
  <si>
    <t xml:space="preserve">  8％の消費税率のうち、最終的には3.1％が地方に交付される。（総務省「地方消費税関係説明資料」平成27年10月）</t>
    <rPh sb="13" eb="16">
      <t>サイシュウテキ</t>
    </rPh>
    <rPh sb="33" eb="36">
      <t>ソウムショウ</t>
    </rPh>
    <rPh sb="37" eb="39">
      <t>チホウ</t>
    </rPh>
    <rPh sb="39" eb="42">
      <t>ショウヒゼイ</t>
    </rPh>
    <rPh sb="42" eb="44">
      <t>カンケイ</t>
    </rPh>
    <rPh sb="44" eb="46">
      <t>セツメイ</t>
    </rPh>
    <rPh sb="46" eb="48">
      <t>シリョウ</t>
    </rPh>
    <rPh sb="49" eb="51">
      <t>ヘイセイ</t>
    </rPh>
    <rPh sb="53" eb="54">
      <t>ネン</t>
    </rPh>
    <rPh sb="56" eb="57">
      <t>ガツ</t>
    </rPh>
    <phoneticPr fontId="14"/>
  </si>
  <si>
    <t>雇用者所得</t>
    <rPh sb="0" eb="3">
      <t>コヨウシャ</t>
    </rPh>
    <rPh sb="3" eb="5">
      <t>ショトク</t>
    </rPh>
    <phoneticPr fontId="14"/>
  </si>
  <si>
    <t>誘発
民間消費計　　　　　　　　　　</t>
    <rPh sb="0" eb="2">
      <t>ユウハツ</t>
    </rPh>
    <rPh sb="3" eb="5">
      <t>ミンカン</t>
    </rPh>
    <rPh sb="5" eb="7">
      <t>ショウヒ</t>
    </rPh>
    <rPh sb="7" eb="8">
      <t>ケイ</t>
    </rPh>
    <phoneticPr fontId="6"/>
  </si>
  <si>
    <t>平均
消費性向</t>
    <rPh sb="0" eb="2">
      <t>ヘイキン</t>
    </rPh>
    <rPh sb="3" eb="5">
      <t>ショウヒ</t>
    </rPh>
    <rPh sb="5" eb="7">
      <t>セイコウ</t>
    </rPh>
    <phoneticPr fontId="12"/>
  </si>
  <si>
    <t>飲食料品</t>
  </si>
  <si>
    <t>電子部品</t>
  </si>
  <si>
    <t>運輸・郵便</t>
  </si>
  <si>
    <t>情報通信</t>
  </si>
  <si>
    <t>医療・福祉</t>
  </si>
  <si>
    <t>自給率</t>
    <rPh sb="0" eb="3">
      <t>ジキュウリツ</t>
    </rPh>
    <phoneticPr fontId="12"/>
  </si>
  <si>
    <t>⊿X1</t>
    <phoneticPr fontId="14"/>
  </si>
  <si>
    <t>内生化
回数</t>
    <rPh sb="0" eb="2">
      <t>ナイセイ</t>
    </rPh>
    <rPh sb="2" eb="3">
      <t>カ</t>
    </rPh>
    <rPh sb="4" eb="6">
      <t>カイスウ</t>
    </rPh>
    <phoneticPr fontId="12"/>
  </si>
  <si>
    <t>直接効果</t>
    <rPh sb="0" eb="2">
      <t>チョクセツ</t>
    </rPh>
    <rPh sb="2" eb="4">
      <t>コウカ</t>
    </rPh>
    <phoneticPr fontId="12"/>
  </si>
  <si>
    <t>÷</t>
    <phoneticPr fontId="12"/>
  </si>
  <si>
    <t>単位：百万円</t>
    <rPh sb="0" eb="2">
      <t>タンイ</t>
    </rPh>
    <rPh sb="3" eb="5">
      <t>ヒャクマン</t>
    </rPh>
    <rPh sb="5" eb="6">
      <t>エン</t>
    </rPh>
    <phoneticPr fontId="6"/>
  </si>
  <si>
    <t>*</t>
    <phoneticPr fontId="12"/>
  </si>
  <si>
    <t>合計</t>
    <rPh sb="0" eb="2">
      <t>ゴウケイ</t>
    </rPh>
    <phoneticPr fontId="6"/>
  </si>
  <si>
    <t>部門別
生産波及効果</t>
    <rPh sb="0" eb="2">
      <t>ブモン</t>
    </rPh>
    <rPh sb="2" eb="3">
      <t>ベツ</t>
    </rPh>
    <rPh sb="4" eb="6">
      <t>セイサン</t>
    </rPh>
    <rPh sb="6" eb="8">
      <t>ハキュウ</t>
    </rPh>
    <rPh sb="8" eb="10">
      <t>コウカ</t>
    </rPh>
    <phoneticPr fontId="12"/>
  </si>
  <si>
    <t>間接税</t>
    <rPh sb="0" eb="3">
      <t>カンセツゼイ</t>
    </rPh>
    <phoneticPr fontId="6"/>
  </si>
  <si>
    <t>直接税</t>
    <rPh sb="0" eb="3">
      <t>チョクセツゼイ</t>
    </rPh>
    <phoneticPr fontId="6"/>
  </si>
  <si>
    <t>参考（含めない）</t>
    <rPh sb="0" eb="2">
      <t>サンコウ</t>
    </rPh>
    <rPh sb="3" eb="4">
      <t>フク</t>
    </rPh>
    <phoneticPr fontId="6"/>
  </si>
  <si>
    <t>農林漁業</t>
  </si>
  <si>
    <t>プラスチック・ゴム製品</t>
  </si>
  <si>
    <t>情報通信機器</t>
  </si>
  <si>
    <t>他に分類されない会員制団体</t>
  </si>
  <si>
    <t>単位：千円</t>
    <rPh sb="0" eb="2">
      <t>タンイ</t>
    </rPh>
    <rPh sb="3" eb="4">
      <t>セン</t>
    </rPh>
    <rPh sb="4" eb="5">
      <t>エン</t>
    </rPh>
    <phoneticPr fontId="6"/>
  </si>
  <si>
    <t>市税収入額</t>
    <rPh sb="0" eb="1">
      <t>シ</t>
    </rPh>
    <rPh sb="1" eb="2">
      <t>ゼイ</t>
    </rPh>
    <rPh sb="2" eb="4">
      <t>シュウニュウ</t>
    </rPh>
    <rPh sb="4" eb="5">
      <t>ガク</t>
    </rPh>
    <phoneticPr fontId="12"/>
  </si>
  <si>
    <t>法人均等割</t>
    <rPh sb="0" eb="5">
      <t>ホウジンキントウワ</t>
    </rPh>
    <phoneticPr fontId="12"/>
  </si>
  <si>
    <t>法人税割</t>
    <rPh sb="0" eb="3">
      <t>ホウジンゼイ</t>
    </rPh>
    <rPh sb="3" eb="4">
      <t>ワリ</t>
    </rPh>
    <phoneticPr fontId="12"/>
  </si>
  <si>
    <t>市町村たばこ税</t>
    <rPh sb="0" eb="3">
      <t>シチョウソン</t>
    </rPh>
    <rPh sb="6" eb="7">
      <t>ゼイ</t>
    </rPh>
    <phoneticPr fontId="12"/>
  </si>
  <si>
    <t>固定資産税</t>
    <rPh sb="0" eb="5">
      <t>コテイシサンゼイ</t>
    </rPh>
    <phoneticPr fontId="12"/>
  </si>
  <si>
    <t>入湯税</t>
    <rPh sb="0" eb="3">
      <t>ニュウトウゼイ</t>
    </rPh>
    <phoneticPr fontId="12"/>
  </si>
  <si>
    <t>軽自動車税</t>
    <rPh sb="0" eb="5">
      <t>ケイジドウシャゼイ</t>
    </rPh>
    <phoneticPr fontId="12"/>
  </si>
  <si>
    <t>事業所税</t>
    <rPh sb="0" eb="3">
      <t>ジギョウショ</t>
    </rPh>
    <rPh sb="3" eb="4">
      <t>ゼイ</t>
    </rPh>
    <phoneticPr fontId="12"/>
  </si>
  <si>
    <t>都市計画税</t>
    <rPh sb="0" eb="5">
      <t>トシケイカクゼイ</t>
    </rPh>
    <phoneticPr fontId="12"/>
  </si>
  <si>
    <t>小計①</t>
    <rPh sb="0" eb="2">
      <t>ショウケイ</t>
    </rPh>
    <phoneticPr fontId="6"/>
  </si>
  <si>
    <t>個人均等割</t>
    <rPh sb="0" eb="2">
      <t>コジン</t>
    </rPh>
    <rPh sb="2" eb="5">
      <t>キントウワ</t>
    </rPh>
    <phoneticPr fontId="12"/>
  </si>
  <si>
    <t>所得割</t>
    <rPh sb="0" eb="3">
      <t>ショトクワリ</t>
    </rPh>
    <phoneticPr fontId="12"/>
  </si>
  <si>
    <t>計</t>
    <rPh sb="0" eb="1">
      <t>ケイ</t>
    </rPh>
    <phoneticPr fontId="12"/>
  </si>
  <si>
    <t>小計②</t>
    <rPh sb="0" eb="2">
      <t>ショウケイ</t>
    </rPh>
    <phoneticPr fontId="6"/>
  </si>
  <si>
    <t>全税収</t>
    <rPh sb="0" eb="1">
      <t>ゼン</t>
    </rPh>
    <rPh sb="1" eb="3">
      <t>ゼイシュウ</t>
    </rPh>
    <phoneticPr fontId="12"/>
  </si>
  <si>
    <t>建 築 補 修</t>
    <phoneticPr fontId="6"/>
  </si>
  <si>
    <t>土 木 補 修</t>
    <phoneticPr fontId="6"/>
  </si>
  <si>
    <t>住宅建築</t>
  </si>
  <si>
    <t>住宅建築
（木造）</t>
  </si>
  <si>
    <t>木造在来
住宅</t>
  </si>
  <si>
    <t>木造量産
住宅</t>
  </si>
  <si>
    <t>住宅建築
（非木造）</t>
  </si>
  <si>
    <t>非住宅建築
（ 木 造 ）</t>
  </si>
  <si>
    <t>木造事務所</t>
  </si>
  <si>
    <t>非住宅建築
（非木造）</t>
  </si>
  <si>
    <t>治     水</t>
  </si>
  <si>
    <t>海     岸</t>
  </si>
  <si>
    <t>砂     防</t>
  </si>
  <si>
    <t>下 水 道</t>
  </si>
  <si>
    <t>港湾・漁港</t>
  </si>
  <si>
    <t>空     港</t>
  </si>
  <si>
    <t>公     園</t>
  </si>
  <si>
    <t>第17表　一般分類建設部門取引額表（生産者価格）</t>
    <rPh sb="5" eb="7">
      <t>イッパン</t>
    </rPh>
    <rPh sb="7" eb="9">
      <t>ブンルイ</t>
    </rPh>
    <rPh sb="9" eb="11">
      <t>ケンセツ</t>
    </rPh>
    <rPh sb="11" eb="13">
      <t>ブモン</t>
    </rPh>
    <rPh sb="13" eb="16">
      <t>トリヒキガク</t>
    </rPh>
    <rPh sb="16" eb="17">
      <t>ヒョウ</t>
    </rPh>
    <rPh sb="18" eb="21">
      <t>セイサンシャ</t>
    </rPh>
    <rPh sb="21" eb="23">
      <t>カカク</t>
    </rPh>
    <phoneticPr fontId="6"/>
  </si>
  <si>
    <t>建設部門分析用産業連関表</t>
    <phoneticPr fontId="6"/>
  </si>
  <si>
    <t xml:space="preserve">
Ｃ　一般分類表（建設部門表）（107×73）</t>
  </si>
  <si>
    <t>https://www.e-stat.go.jp/stat-search/files?page=1&amp;layout=datalist&amp;toukei=00600920&amp;tstat=000001077955&amp;cycle=7&amp;tclass1=000001138808&amp;tclass2=000001138811&amp;tclass3val=0</t>
    <phoneticPr fontId="12"/>
  </si>
  <si>
    <t>需要増加額</t>
    <rPh sb="0" eb="5">
      <t>ジュヨウゾウカガク</t>
    </rPh>
    <phoneticPr fontId="12"/>
  </si>
  <si>
    <t>①</t>
    <phoneticPr fontId="12"/>
  </si>
  <si>
    <t>②</t>
    <phoneticPr fontId="12"/>
  </si>
  <si>
    <t>③</t>
    <phoneticPr fontId="12"/>
  </si>
  <si>
    <t>工事による
需要増加額</t>
    <rPh sb="0" eb="2">
      <t>コウジ</t>
    </rPh>
    <rPh sb="6" eb="11">
      <t>ジュヨウゾウカガク</t>
    </rPh>
    <phoneticPr fontId="14"/>
  </si>
  <si>
    <t>直接効果</t>
    <rPh sb="0" eb="4">
      <t>チョクセツコウカ</t>
    </rPh>
    <phoneticPr fontId="12"/>
  </si>
  <si>
    <t>工事額
①</t>
    <rPh sb="0" eb="3">
      <t>コウジガク</t>
    </rPh>
    <phoneticPr fontId="12"/>
  </si>
  <si>
    <t>調査設計費
②</t>
    <rPh sb="0" eb="2">
      <t>チョウサ</t>
    </rPh>
    <rPh sb="2" eb="5">
      <t>セッケイヒ</t>
    </rPh>
    <phoneticPr fontId="12"/>
  </si>
  <si>
    <t>事務費
③</t>
    <rPh sb="0" eb="3">
      <t>ジムヒ</t>
    </rPh>
    <phoneticPr fontId="12"/>
  </si>
  <si>
    <t>②×A表</t>
    <rPh sb="3" eb="4">
      <t>ヒョウ</t>
    </rPh>
    <phoneticPr fontId="12"/>
  </si>
  <si>
    <t>③×A表</t>
    <rPh sb="3" eb="4">
      <t>ヒョウ</t>
    </rPh>
    <phoneticPr fontId="12"/>
  </si>
  <si>
    <t>需要増加額
域内分</t>
    <rPh sb="0" eb="5">
      <t>ジュヨウゾウカガク</t>
    </rPh>
    <rPh sb="6" eb="9">
      <t>イキナイブン</t>
    </rPh>
    <phoneticPr fontId="12"/>
  </si>
  <si>
    <t>④</t>
    <phoneticPr fontId="12"/>
  </si>
  <si>
    <t>事業分類</t>
    <rPh sb="0" eb="4">
      <t>ジギョウブンルイ</t>
    </rPh>
    <phoneticPr fontId="12"/>
  </si>
  <si>
    <t xml:space="preserve">工事額
</t>
    <phoneticPr fontId="12"/>
  </si>
  <si>
    <t>調査設計費</t>
    <phoneticPr fontId="12"/>
  </si>
  <si>
    <t>事務費</t>
    <phoneticPr fontId="12"/>
  </si>
  <si>
    <t>入力の説明</t>
    <rPh sb="0" eb="2">
      <t>ニュウリョク</t>
    </rPh>
    <rPh sb="3" eb="5">
      <t>セツメイ</t>
    </rPh>
    <phoneticPr fontId="12"/>
  </si>
  <si>
    <t>①</t>
  </si>
  <si>
    <t>該当する建設工事を選んでください</t>
    <rPh sb="0" eb="2">
      <t>ガイトウ</t>
    </rPh>
    <rPh sb="4" eb="8">
      <t>ケンセツコウジ</t>
    </rPh>
    <rPh sb="9" eb="10">
      <t>エラ</t>
    </rPh>
    <phoneticPr fontId="12"/>
  </si>
  <si>
    <t>②</t>
  </si>
  <si>
    <t>③</t>
  </si>
  <si>
    <t>71</t>
    <phoneticPr fontId="12"/>
  </si>
  <si>
    <t>④</t>
    <phoneticPr fontId="12"/>
  </si>
  <si>
    <t>▲→0</t>
    <phoneticPr fontId="6"/>
  </si>
  <si>
    <t>パルプ・
紙・木製品</t>
    <phoneticPr fontId="6"/>
  </si>
  <si>
    <t>情報
通信機器</t>
    <rPh sb="0" eb="2">
      <t>ジョウホウ</t>
    </rPh>
    <rPh sb="3" eb="5">
      <t>ツウシン</t>
    </rPh>
    <rPh sb="5" eb="7">
      <t>キキ</t>
    </rPh>
    <phoneticPr fontId="6"/>
  </si>
  <si>
    <t>民間
消費支出</t>
    <phoneticPr fontId="12"/>
  </si>
  <si>
    <t>一般政府
消費支出</t>
    <phoneticPr fontId="12"/>
  </si>
  <si>
    <t>市内総固定資本形成（公的）</t>
    <rPh sb="0" eb="2">
      <t>シナイ</t>
    </rPh>
    <phoneticPr fontId="12"/>
  </si>
  <si>
    <t>市内総固定資本形成（民間）</t>
    <rPh sb="0" eb="2">
      <t>シナイ</t>
    </rPh>
    <phoneticPr fontId="12"/>
  </si>
  <si>
    <t>調整項目</t>
    <rPh sb="0" eb="4">
      <t>チョウセイコウモク</t>
    </rPh>
    <phoneticPr fontId="41"/>
  </si>
  <si>
    <t>市内
最終需要計</t>
    <rPh sb="0" eb="2">
      <t>シナイ</t>
    </rPh>
    <phoneticPr fontId="12"/>
  </si>
  <si>
    <t>市内
需要合計</t>
    <rPh sb="0" eb="2">
      <t>シナイ</t>
    </rPh>
    <phoneticPr fontId="12"/>
  </si>
  <si>
    <t>移輸出合計</t>
    <rPh sb="0" eb="3">
      <t>イユシュツ</t>
    </rPh>
    <rPh sb="3" eb="5">
      <t>ゴウケイ</t>
    </rPh>
    <phoneticPr fontId="41"/>
  </si>
  <si>
    <t>輸入</t>
    <phoneticPr fontId="12"/>
  </si>
  <si>
    <t>移入</t>
    <phoneticPr fontId="12"/>
  </si>
  <si>
    <t>移輸入合計</t>
    <phoneticPr fontId="6"/>
  </si>
  <si>
    <t>市内生産額</t>
    <rPh sb="0" eb="1">
      <t>シ</t>
    </rPh>
    <phoneticPr fontId="12"/>
  </si>
  <si>
    <t>営業余剰
補正</t>
    <rPh sb="0" eb="4">
      <t>エイギョウヨジョウ</t>
    </rPh>
    <rPh sb="5" eb="7">
      <t>ホセイ</t>
    </rPh>
    <phoneticPr fontId="6"/>
  </si>
  <si>
    <t>間接税
補正</t>
    <rPh sb="0" eb="3">
      <t>カンセツゼイ</t>
    </rPh>
    <rPh sb="4" eb="6">
      <t>ホセイ</t>
    </rPh>
    <phoneticPr fontId="6"/>
  </si>
  <si>
    <t>71</t>
    <phoneticPr fontId="6"/>
  </si>
  <si>
    <t>91</t>
    <phoneticPr fontId="6"/>
  </si>
  <si>
    <t>92</t>
    <phoneticPr fontId="6"/>
  </si>
  <si>
    <t>93</t>
    <phoneticPr fontId="6"/>
  </si>
  <si>
    <t>94</t>
    <phoneticPr fontId="6"/>
  </si>
  <si>
    <t>95</t>
    <phoneticPr fontId="6"/>
  </si>
  <si>
    <t>96</t>
    <phoneticPr fontId="6"/>
  </si>
  <si>
    <t>97</t>
    <phoneticPr fontId="6"/>
  </si>
  <si>
    <t>営業余剰率</t>
    <rPh sb="0" eb="2">
      <t>エイギョウ</t>
    </rPh>
    <rPh sb="2" eb="4">
      <t>ヨジョウ</t>
    </rPh>
    <rPh sb="4" eb="5">
      <t>リツ</t>
    </rPh>
    <phoneticPr fontId="14"/>
  </si>
  <si>
    <t>間接効果（一次効果）</t>
    <rPh sb="0" eb="4">
      <t>カンセツコウカ</t>
    </rPh>
    <rPh sb="5" eb="7">
      <t>イチジ</t>
    </rPh>
    <rPh sb="7" eb="9">
      <t>コウカ</t>
    </rPh>
    <phoneticPr fontId="14"/>
  </si>
  <si>
    <t>間接効果（二次効果）</t>
    <rPh sb="0" eb="4">
      <t>カンセツコウカ</t>
    </rPh>
    <rPh sb="5" eb="7">
      <t>ニジ</t>
    </rPh>
    <rPh sb="7" eb="9">
      <t>コウカ</t>
    </rPh>
    <phoneticPr fontId="14"/>
  </si>
  <si>
    <t>内生化
モデル</t>
    <rPh sb="0" eb="3">
      <t>ナイセイカ</t>
    </rPh>
    <phoneticPr fontId="14"/>
  </si>
  <si>
    <t>内生化モデル</t>
    <rPh sb="0" eb="3">
      <t>ナイセイカ</t>
    </rPh>
    <phoneticPr fontId="14"/>
  </si>
  <si>
    <t>工事の金額を入力してください</t>
    <rPh sb="0" eb="2">
      <t>コウジ</t>
    </rPh>
    <rPh sb="3" eb="5">
      <t>キンガク</t>
    </rPh>
    <rPh sb="6" eb="8">
      <t>ニュウリョク</t>
    </rPh>
    <phoneticPr fontId="12"/>
  </si>
  <si>
    <t>調査設計費を入力してください（0でも可）</t>
    <rPh sb="0" eb="2">
      <t>チョウサ</t>
    </rPh>
    <rPh sb="2" eb="5">
      <t>セッケイヒ</t>
    </rPh>
    <rPh sb="6" eb="8">
      <t>ニュウリョク</t>
    </rPh>
    <rPh sb="18" eb="19">
      <t>カ</t>
    </rPh>
    <phoneticPr fontId="12"/>
  </si>
  <si>
    <t>事務費（委託者事務費）を入力してください（0でも可）</t>
    <rPh sb="0" eb="3">
      <t>ジムヒ</t>
    </rPh>
    <rPh sb="2" eb="3">
      <t>ヒ</t>
    </rPh>
    <rPh sb="4" eb="6">
      <t>イタク</t>
    </rPh>
    <rPh sb="6" eb="7">
      <t>シャ</t>
    </rPh>
    <rPh sb="7" eb="10">
      <t>ジムヒ</t>
    </rPh>
    <rPh sb="12" eb="14">
      <t>ニュウリョク</t>
    </rPh>
    <rPh sb="24" eb="25">
      <t>カ</t>
    </rPh>
    <phoneticPr fontId="12"/>
  </si>
  <si>
    <t>②+③+④</t>
    <phoneticPr fontId="12"/>
  </si>
  <si>
    <t>雇用者誘発人数</t>
    <rPh sb="0" eb="2">
      <t>コヨウ</t>
    </rPh>
    <rPh sb="2" eb="3">
      <t>シャ</t>
    </rPh>
    <rPh sb="3" eb="7">
      <t>ユウハツニンスウ</t>
    </rPh>
    <phoneticPr fontId="14"/>
  </si>
  <si>
    <t>人</t>
    <rPh sb="0" eb="1">
      <t>ニン</t>
    </rPh>
    <phoneticPr fontId="12"/>
  </si>
  <si>
    <t>市内総生産への寄与</t>
    <rPh sb="0" eb="2">
      <t>シナイ</t>
    </rPh>
    <rPh sb="2" eb="5">
      <t>ソウセイサン</t>
    </rPh>
    <rPh sb="7" eb="9">
      <t>キヨ</t>
    </rPh>
    <phoneticPr fontId="14"/>
  </si>
  <si>
    <t>％</t>
    <phoneticPr fontId="12"/>
  </si>
  <si>
    <t>雇用者所得の誘発額</t>
    <rPh sb="0" eb="3">
      <t>コヨウシャ</t>
    </rPh>
    <rPh sb="3" eb="5">
      <t>ショトク</t>
    </rPh>
    <rPh sb="6" eb="8">
      <t>ユウハツ</t>
    </rPh>
    <rPh sb="8" eb="9">
      <t>ガク</t>
    </rPh>
    <phoneticPr fontId="14"/>
  </si>
  <si>
    <t>粗付加価値の誘発額</t>
    <rPh sb="0" eb="1">
      <t>アラ</t>
    </rPh>
    <rPh sb="1" eb="3">
      <t>フカ</t>
    </rPh>
    <rPh sb="3" eb="5">
      <t>カチ</t>
    </rPh>
    <rPh sb="6" eb="9">
      <t>ユウハツガク</t>
    </rPh>
    <phoneticPr fontId="14"/>
  </si>
  <si>
    <t>営業余剰の誘発額</t>
    <rPh sb="0" eb="2">
      <t>エイギョウ</t>
    </rPh>
    <rPh sb="2" eb="4">
      <t>ヨジョウ</t>
    </rPh>
    <rPh sb="5" eb="8">
      <t>ユウハツガク</t>
    </rPh>
    <phoneticPr fontId="14"/>
  </si>
  <si>
    <t>浜松市の税収効果</t>
    <rPh sb="0" eb="3">
      <t>ハママツシ</t>
    </rPh>
    <rPh sb="4" eb="8">
      <t>ゼイシュウコウカ</t>
    </rPh>
    <phoneticPr fontId="14"/>
  </si>
  <si>
    <t>１ 入力の説明</t>
    <rPh sb="2" eb="4">
      <t>ニュウリョク</t>
    </rPh>
    <rPh sb="5" eb="7">
      <t>セツメイ</t>
    </rPh>
    <phoneticPr fontId="12"/>
  </si>
  <si>
    <t>２ 入力</t>
    <rPh sb="2" eb="4">
      <t>ニュウリョク</t>
    </rPh>
    <phoneticPr fontId="12"/>
  </si>
  <si>
    <t>３ 結果</t>
    <rPh sb="2" eb="4">
      <t>ケッカ</t>
    </rPh>
    <phoneticPr fontId="12"/>
  </si>
  <si>
    <t>新規採用もしくは新規採用に相当する残業代増加など</t>
    <rPh sb="0" eb="4">
      <t>シンキサイヨウ</t>
    </rPh>
    <rPh sb="8" eb="10">
      <t>シンキ</t>
    </rPh>
    <rPh sb="10" eb="12">
      <t>サイヨウ</t>
    </rPh>
    <rPh sb="13" eb="15">
      <t>ソウトウ</t>
    </rPh>
    <rPh sb="17" eb="19">
      <t>ザンギョウ</t>
    </rPh>
    <rPh sb="19" eb="20">
      <t>ダイ</t>
    </rPh>
    <rPh sb="20" eb="22">
      <t>ゾウカ</t>
    </rPh>
    <phoneticPr fontId="12"/>
  </si>
  <si>
    <t>給与の発生や増加</t>
    <rPh sb="0" eb="2">
      <t>キュウヨ</t>
    </rPh>
    <rPh sb="3" eb="5">
      <t>ハッセイ</t>
    </rPh>
    <rPh sb="6" eb="8">
      <t>ゾウカ</t>
    </rPh>
    <phoneticPr fontId="12"/>
  </si>
  <si>
    <t>粗利の誘発額</t>
    <rPh sb="0" eb="2">
      <t>アラリ</t>
    </rPh>
    <rPh sb="3" eb="6">
      <t>ユウハツガク</t>
    </rPh>
    <phoneticPr fontId="12"/>
  </si>
  <si>
    <t>法人における概ね当期利益の増加額</t>
    <rPh sb="0" eb="2">
      <t>ホウジン</t>
    </rPh>
    <rPh sb="6" eb="7">
      <t>オオム</t>
    </rPh>
    <rPh sb="8" eb="12">
      <t>トウキリエキ</t>
    </rPh>
    <rPh sb="13" eb="15">
      <t>ゾウカ</t>
    </rPh>
    <rPh sb="15" eb="16">
      <t>ガク</t>
    </rPh>
    <phoneticPr fontId="12"/>
  </si>
  <si>
    <t>市内総生産（国でいうところのGDP）の誘発割合</t>
    <rPh sb="0" eb="5">
      <t>シナイソウセイサン</t>
    </rPh>
    <rPh sb="6" eb="7">
      <t>クニ</t>
    </rPh>
    <rPh sb="19" eb="21">
      <t>ユウハツ</t>
    </rPh>
    <rPh sb="21" eb="23">
      <t>ワリアイ</t>
    </rPh>
    <phoneticPr fontId="12"/>
  </si>
  <si>
    <t>浜松市税の税収効果</t>
    <rPh sb="0" eb="3">
      <t>ハママツシ</t>
    </rPh>
    <rPh sb="3" eb="4">
      <t>ゼイ</t>
    </rPh>
    <rPh sb="5" eb="9">
      <t>ゼイシュウコウカ</t>
    </rPh>
    <phoneticPr fontId="12"/>
  </si>
  <si>
    <t>合計</t>
    <rPh sb="0" eb="2">
      <t>ゴウケイケイ</t>
    </rPh>
    <phoneticPr fontId="12"/>
  </si>
  <si>
    <t xml:space="preserve"> 百万円</t>
    <rPh sb="1" eb="4">
      <t>ヒャクマンエン</t>
    </rPh>
    <phoneticPr fontId="12"/>
  </si>
  <si>
    <t>経済波及効果＝直接効果+間接効果</t>
    <rPh sb="0" eb="6">
      <t>ケイザイハキュウコウカ</t>
    </rPh>
    <rPh sb="7" eb="11">
      <t>チョクセツコウカ</t>
    </rPh>
    <rPh sb="12" eb="16">
      <t>カンセツコウカ</t>
    </rPh>
    <phoneticPr fontId="12"/>
  </si>
  <si>
    <t>市税
税収
合計</t>
    <rPh sb="3" eb="5">
      <t>ゼイシュウ</t>
    </rPh>
    <rPh sb="6" eb="8">
      <t>ゴウケイ</t>
    </rPh>
    <phoneticPr fontId="12"/>
  </si>
  <si>
    <t>合計①+②</t>
    <rPh sb="0" eb="2">
      <t>ゴウケイ</t>
    </rPh>
    <phoneticPr fontId="6"/>
  </si>
  <si>
    <t>経済効果に関連する税額</t>
    <rPh sb="0" eb="4">
      <t>ケイザイコウカ</t>
    </rPh>
    <rPh sb="5" eb="7">
      <t>カンレン</t>
    </rPh>
    <rPh sb="9" eb="11">
      <t>ゼイガク</t>
    </rPh>
    <phoneticPr fontId="12"/>
  </si>
  <si>
    <t>４ 留意点</t>
    <rPh sb="2" eb="5">
      <t>リュウイテン</t>
    </rPh>
    <phoneticPr fontId="12"/>
  </si>
  <si>
    <t>・土地の購入代金は生産活動ではないため、工事額から除外すること</t>
  </si>
  <si>
    <t>浜松市産の商品・サービスの購入</t>
    <rPh sb="0" eb="2">
      <t>ハママツ</t>
    </rPh>
    <rPh sb="2" eb="3">
      <t>シ</t>
    </rPh>
    <rPh sb="3" eb="4">
      <t>サン</t>
    </rPh>
    <rPh sb="5" eb="7">
      <t>ショウヒン</t>
    </rPh>
    <rPh sb="13" eb="15">
      <t>コウニュウ</t>
    </rPh>
    <phoneticPr fontId="12"/>
  </si>
  <si>
    <t>工事の金額を入力してください （単位 百万円）</t>
    <rPh sb="0" eb="2">
      <t>コウジ</t>
    </rPh>
    <rPh sb="3" eb="5">
      <t>キンガク</t>
    </rPh>
    <rPh sb="6" eb="8">
      <t>ニュウリョク</t>
    </rPh>
    <rPh sb="16" eb="18">
      <t>タンイ</t>
    </rPh>
    <rPh sb="19" eb="22">
      <t>ヒャクマンエン</t>
    </rPh>
    <phoneticPr fontId="12"/>
  </si>
  <si>
    <t>調査設計費（受託者側）を入力してください （0でも可）</t>
    <rPh sb="0" eb="2">
      <t>チョウサ</t>
    </rPh>
    <rPh sb="2" eb="5">
      <t>セッケイヒ</t>
    </rPh>
    <rPh sb="6" eb="9">
      <t>ジュタクシャ</t>
    </rPh>
    <rPh sb="9" eb="10">
      <t>ガワ</t>
    </rPh>
    <rPh sb="12" eb="14">
      <t>ニュウリョク</t>
    </rPh>
    <rPh sb="25" eb="26">
      <t>カ</t>
    </rPh>
    <phoneticPr fontId="12"/>
  </si>
  <si>
    <t>事務費（委託者事務費）を入力してください （0でも可）</t>
    <rPh sb="0" eb="3">
      <t>ジムヒ</t>
    </rPh>
    <rPh sb="2" eb="3">
      <t>ヒ</t>
    </rPh>
    <rPh sb="4" eb="6">
      <t>イタク</t>
    </rPh>
    <rPh sb="6" eb="7">
      <t>シャ</t>
    </rPh>
    <rPh sb="7" eb="10">
      <t>ジムヒ</t>
    </rPh>
    <rPh sb="12" eb="14">
      <t>ニュウリョク</t>
    </rPh>
    <rPh sb="25" eb="26">
      <t>カ</t>
    </rPh>
    <phoneticPr fontId="12"/>
  </si>
  <si>
    <t>工事費</t>
    <rPh sb="0" eb="3">
      <t>コウジヒ</t>
    </rPh>
    <phoneticPr fontId="12"/>
  </si>
  <si>
    <t>上・工業用
水道</t>
    <phoneticPr fontId="12"/>
  </si>
  <si>
    <t>建      設</t>
    <phoneticPr fontId="12"/>
  </si>
  <si>
    <t>道      路</t>
    <phoneticPr fontId="12"/>
  </si>
  <si>
    <t>建      築</t>
    <phoneticPr fontId="12"/>
  </si>
  <si>
    <t>土      木</t>
    <phoneticPr fontId="12"/>
  </si>
  <si>
    <t>木造工場</t>
    <phoneticPr fontId="12"/>
  </si>
  <si>
    <t>ＳＲＣ
事務所</t>
    <phoneticPr fontId="12"/>
  </si>
  <si>
    <t>建築補修</t>
    <phoneticPr fontId="6"/>
  </si>
  <si>
    <t>公共事業</t>
    <phoneticPr fontId="12"/>
  </si>
  <si>
    <t>道路関係
公共事業</t>
    <phoneticPr fontId="12"/>
  </si>
  <si>
    <t>一般道路</t>
    <phoneticPr fontId="12"/>
  </si>
  <si>
    <t>道路改良</t>
    <phoneticPr fontId="12"/>
  </si>
  <si>
    <t>道路舗装</t>
    <phoneticPr fontId="12"/>
  </si>
  <si>
    <t>道路橋梁</t>
    <phoneticPr fontId="12"/>
  </si>
  <si>
    <t>道路補修</t>
    <phoneticPr fontId="12"/>
  </si>
  <si>
    <t>街路改良</t>
    <phoneticPr fontId="12"/>
  </si>
  <si>
    <t>街路舗装</t>
    <phoneticPr fontId="12"/>
  </si>
  <si>
    <t>街路橋梁</t>
    <phoneticPr fontId="12"/>
  </si>
  <si>
    <t>有料道路</t>
    <phoneticPr fontId="12"/>
  </si>
  <si>
    <t>地方公社等</t>
    <rPh sb="2" eb="3">
      <t>コウ</t>
    </rPh>
    <rPh sb="3" eb="4">
      <t>シャ</t>
    </rPh>
    <rPh sb="4" eb="5">
      <t>トウ</t>
    </rPh>
    <phoneticPr fontId="6"/>
  </si>
  <si>
    <t>区画整理</t>
    <phoneticPr fontId="12"/>
  </si>
  <si>
    <t>河川・下水道・その他の公共事業</t>
    <phoneticPr fontId="12"/>
  </si>
  <si>
    <t>河川改修</t>
    <phoneticPr fontId="12"/>
  </si>
  <si>
    <t>災害復旧</t>
    <phoneticPr fontId="12"/>
  </si>
  <si>
    <t>電力施設
建設</t>
    <phoneticPr fontId="12"/>
  </si>
  <si>
    <t>電気通信
施設建設</t>
    <phoneticPr fontId="12"/>
  </si>
  <si>
    <t>土地造成</t>
    <phoneticPr fontId="12"/>
  </si>
  <si>
    <t>その他の
土木</t>
    <phoneticPr fontId="12"/>
  </si>
  <si>
    <t>首都高速
道路（株）</t>
    <phoneticPr fontId="12"/>
  </si>
  <si>
    <t>阪神高速
道路（株）</t>
    <phoneticPr fontId="12"/>
  </si>
  <si>
    <t>本州四国
連絡高速道路（株）</t>
    <phoneticPr fontId="12"/>
  </si>
  <si>
    <t>東日本・
中日本・
西日本高速道路（株）</t>
    <phoneticPr fontId="12"/>
  </si>
  <si>
    <t>河川
総合開発</t>
    <rPh sb="5" eb="6">
      <t>カイ</t>
    </rPh>
    <rPh sb="6" eb="7">
      <t>ハツ</t>
    </rPh>
    <phoneticPr fontId="6"/>
  </si>
  <si>
    <t>農林関係
公共事業</t>
    <phoneticPr fontId="12"/>
  </si>
  <si>
    <t>その他の
土木建設</t>
    <phoneticPr fontId="12"/>
  </si>
  <si>
    <t>ＳＲＣ
住宅</t>
    <phoneticPr fontId="12"/>
  </si>
  <si>
    <t>ＲＣ
住宅</t>
    <phoneticPr fontId="12"/>
  </si>
  <si>
    <t>ＲＣ
在来住宅</t>
    <phoneticPr fontId="12"/>
  </si>
  <si>
    <t>ＲＣ
量産住宅</t>
    <phoneticPr fontId="12"/>
  </si>
  <si>
    <t>Ｓ
住宅</t>
    <phoneticPr fontId="12"/>
  </si>
  <si>
    <t>Ｓ
在来住宅</t>
    <phoneticPr fontId="12"/>
  </si>
  <si>
    <t>Ｓ
量産住宅</t>
    <phoneticPr fontId="12"/>
  </si>
  <si>
    <t>ＣＢ
住宅</t>
    <phoneticPr fontId="12"/>
  </si>
  <si>
    <t>非住宅建築</t>
    <phoneticPr fontId="12"/>
  </si>
  <si>
    <t>ＳＲＣ
工場</t>
    <phoneticPr fontId="12"/>
  </si>
  <si>
    <t>ＲＣ
工場</t>
    <phoneticPr fontId="12"/>
  </si>
  <si>
    <t>ＲＣ
学校</t>
    <phoneticPr fontId="12"/>
  </si>
  <si>
    <t>ＲＣ
事務所</t>
    <phoneticPr fontId="12"/>
  </si>
  <si>
    <t>Ｓ
工場</t>
    <phoneticPr fontId="12"/>
  </si>
  <si>
    <t>Ｓ
事務所</t>
    <phoneticPr fontId="12"/>
  </si>
  <si>
    <t>ＣＢ
非住宅</t>
    <phoneticPr fontId="12"/>
  </si>
  <si>
    <t>高速有料
道路</t>
    <phoneticPr fontId="12"/>
  </si>
  <si>
    <t>東日本・中日本・西日本高速道路（株）</t>
    <phoneticPr fontId="12"/>
  </si>
  <si>
    <t>一般
有料道路</t>
    <phoneticPr fontId="12"/>
  </si>
  <si>
    <t>廃棄物
処理施設</t>
    <phoneticPr fontId="6"/>
  </si>
  <si>
    <t>鉄道
軌道建設</t>
    <phoneticPr fontId="12"/>
  </si>
  <si>
    <t>間接的な効果（原材料経由の誘発）</t>
    <rPh sb="0" eb="3">
      <t>カンセツテキ</t>
    </rPh>
    <rPh sb="4" eb="6">
      <t>コウカ</t>
    </rPh>
    <rPh sb="7" eb="10">
      <t>ゲンザイリョウ</t>
    </rPh>
    <rPh sb="10" eb="12">
      <t>ケイユ</t>
    </rPh>
    <rPh sb="13" eb="15">
      <t>ユウハツ</t>
    </rPh>
    <phoneticPr fontId="12"/>
  </si>
  <si>
    <t>間接的な効果（給与の発生による消費）</t>
    <rPh sb="0" eb="3">
      <t>カンセツテキ</t>
    </rPh>
    <rPh sb="4" eb="6">
      <t>コウカ</t>
    </rPh>
    <rPh sb="7" eb="9">
      <t>キュウヨ</t>
    </rPh>
    <rPh sb="10" eb="12">
      <t>ハッセイ</t>
    </rPh>
    <rPh sb="15" eb="17">
      <t>ショウヒ</t>
    </rPh>
    <phoneticPr fontId="12"/>
  </si>
  <si>
    <t>該当する工事種別をプルダウンから選んでください</t>
    <rPh sb="0" eb="2">
      <t>ガイトウ</t>
    </rPh>
    <rPh sb="4" eb="6">
      <t>コウジ</t>
    </rPh>
    <rPh sb="6" eb="8">
      <t>シュベツ</t>
    </rPh>
    <rPh sb="16" eb="17">
      <t>エラ</t>
    </rPh>
    <phoneticPr fontId="12"/>
  </si>
  <si>
    <t>工事種別</t>
    <rPh sb="0" eb="4">
      <t>コウジシュベツ</t>
    </rPh>
    <phoneticPr fontId="12"/>
  </si>
  <si>
    <t>収束演算前</t>
    <rPh sb="0" eb="5">
      <t>シュウソクエンザンマエ</t>
    </rPh>
    <phoneticPr fontId="12"/>
  </si>
  <si>
    <t>収束演算</t>
    <rPh sb="0" eb="4">
      <t>シュウソクエンザン</t>
    </rPh>
    <phoneticPr fontId="12"/>
  </si>
  <si>
    <t>間接
二次効果</t>
    <rPh sb="0" eb="2">
      <t>カンセツ</t>
    </rPh>
    <rPh sb="3" eb="7">
      <t>ニジコウカ</t>
    </rPh>
    <phoneticPr fontId="12"/>
  </si>
  <si>
    <t>雇用効果</t>
    <rPh sb="0" eb="4">
      <t>コヨウコウカ</t>
    </rPh>
    <phoneticPr fontId="12"/>
  </si>
  <si>
    <t>雇用者数
有給社員数のみ</t>
    <rPh sb="0" eb="3">
      <t>コヨウシャ</t>
    </rPh>
    <rPh sb="3" eb="4">
      <t>スウ</t>
    </rPh>
    <rPh sb="5" eb="7">
      <t>ユウキュウ</t>
    </rPh>
    <rPh sb="7" eb="10">
      <t>シャインスウ</t>
    </rPh>
    <phoneticPr fontId="14"/>
  </si>
  <si>
    <t>雇用効果</t>
    <rPh sb="0" eb="4">
      <t>コヨウコウカ</t>
    </rPh>
    <phoneticPr fontId="14"/>
  </si>
  <si>
    <t>間接
一次効果</t>
    <rPh sb="0" eb="2">
      <t>カンセツ</t>
    </rPh>
    <rPh sb="3" eb="7">
      <t>イチジコウカ</t>
    </rPh>
    <phoneticPr fontId="12"/>
  </si>
  <si>
    <t>一次効果</t>
    <rPh sb="0" eb="4">
      <t>イチジコウカ</t>
    </rPh>
    <phoneticPr fontId="12"/>
  </si>
  <si>
    <t>二次効果</t>
    <rPh sb="0" eb="4">
      <t>ニジコウカ</t>
    </rPh>
    <phoneticPr fontId="12"/>
  </si>
  <si>
    <t>通常
モデル
生産誘発
効果</t>
    <rPh sb="0" eb="2">
      <t>ツウジョウ</t>
    </rPh>
    <rPh sb="7" eb="9">
      <t>セイサン</t>
    </rPh>
    <rPh sb="9" eb="11">
      <t>ユウハツ</t>
    </rPh>
    <rPh sb="12" eb="14">
      <t>コウカ</t>
    </rPh>
    <phoneticPr fontId="6"/>
  </si>
  <si>
    <t>経済波及
効果</t>
    <rPh sb="0" eb="2">
      <t>ケイザイ</t>
    </rPh>
    <rPh sb="2" eb="4">
      <t>ハキュウ</t>
    </rPh>
    <rPh sb="5" eb="7">
      <t>コウカ</t>
    </rPh>
    <phoneticPr fontId="12"/>
  </si>
  <si>
    <t>⊿X</t>
  </si>
  <si>
    <t>⊿X</t>
    <phoneticPr fontId="12"/>
  </si>
  <si>
    <t>消費支出
構成比</t>
    <rPh sb="0" eb="2">
      <t>ショウヒ</t>
    </rPh>
    <rPh sb="2" eb="4">
      <t>シシュツ</t>
    </rPh>
    <rPh sb="5" eb="8">
      <t>コウセイヒ</t>
    </rPh>
    <phoneticPr fontId="12"/>
  </si>
  <si>
    <t>H27浜松市</t>
    <rPh sb="3" eb="6">
      <t>ハママツシ</t>
    </rPh>
    <phoneticPr fontId="12"/>
  </si>
  <si>
    <t>⊿X2</t>
    <phoneticPr fontId="12"/>
  </si>
  <si>
    <t>一回目</t>
    <rPh sb="0" eb="3">
      <t>イッカイメ</t>
    </rPh>
    <phoneticPr fontId="12"/>
  </si>
  <si>
    <t>間接二次
生産誘発
二回目</t>
    <rPh sb="0" eb="2">
      <t>カンセツ</t>
    </rPh>
    <rPh sb="2" eb="4">
      <t>ニジ</t>
    </rPh>
    <rPh sb="5" eb="7">
      <t>セイサン</t>
    </rPh>
    <rPh sb="7" eb="9">
      <t>ユウハツ</t>
    </rPh>
    <rPh sb="10" eb="13">
      <t>ニカイメ</t>
    </rPh>
    <phoneticPr fontId="12"/>
  </si>
  <si>
    <t>間接二次
生産誘発</t>
    <rPh sb="0" eb="2">
      <t>カンセツ</t>
    </rPh>
    <rPh sb="2" eb="4">
      <t>ニジ</t>
    </rPh>
    <rPh sb="5" eb="9">
      <t>セイサンユウハツ</t>
    </rPh>
    <phoneticPr fontId="6"/>
  </si>
  <si>
    <t>間接二次
直接効果
一回目</t>
    <rPh sb="0" eb="2">
      <t>カンセツ</t>
    </rPh>
    <rPh sb="2" eb="4">
      <t>ニジ</t>
    </rPh>
    <rPh sb="5" eb="7">
      <t>チョクセツ</t>
    </rPh>
    <rPh sb="7" eb="9">
      <t>コウカ</t>
    </rPh>
    <rPh sb="10" eb="13">
      <t>イッカイメ</t>
    </rPh>
    <phoneticPr fontId="6"/>
  </si>
  <si>
    <t>民間
消費支出</t>
    <rPh sb="0" eb="2">
      <t>ミンカン</t>
    </rPh>
    <rPh sb="3" eb="5">
      <t>ショウヒ</t>
    </rPh>
    <rPh sb="5" eb="7">
      <t>シシュツ</t>
    </rPh>
    <phoneticPr fontId="6"/>
  </si>
  <si>
    <t>各種経済効果</t>
    <rPh sb="0" eb="2">
      <t>カクシュ</t>
    </rPh>
    <rPh sb="2" eb="4">
      <t>ケイザイ</t>
    </rPh>
    <rPh sb="4" eb="6">
      <t>コウカ</t>
    </rPh>
    <phoneticPr fontId="12"/>
  </si>
  <si>
    <t>営業余剰
押し上げ
効果</t>
    <rPh sb="0" eb="2">
      <t>エイギョウ</t>
    </rPh>
    <rPh sb="2" eb="4">
      <t>ヨジョウ</t>
    </rPh>
    <rPh sb="5" eb="6">
      <t>オ</t>
    </rPh>
    <rPh sb="7" eb="8">
      <t>ア</t>
    </rPh>
    <rPh sb="10" eb="12">
      <t>コウカ</t>
    </rPh>
    <phoneticPr fontId="14"/>
  </si>
  <si>
    <t>逆行列係数表</t>
    <rPh sb="0" eb="5">
      <t>ギャクギョウレツケイスウ</t>
    </rPh>
    <rPh sb="5" eb="6">
      <t>ヒョウ</t>
    </rPh>
    <phoneticPr fontId="6"/>
  </si>
  <si>
    <t>投入係数表</t>
    <rPh sb="0" eb="2">
      <t>トウニュウ</t>
    </rPh>
    <rPh sb="2" eb="4">
      <t>ケイスウ</t>
    </rPh>
    <rPh sb="4" eb="5">
      <t>ヒョウ</t>
    </rPh>
    <phoneticPr fontId="6"/>
  </si>
  <si>
    <t>平成27年浜松市</t>
    <rPh sb="0" eb="2">
      <t>ヘイセイ</t>
    </rPh>
    <rPh sb="4" eb="5">
      <t>ネン</t>
    </rPh>
    <rPh sb="5" eb="8">
      <t>ハママツシ</t>
    </rPh>
    <phoneticPr fontId="12"/>
  </si>
  <si>
    <t>直接効果</t>
    <rPh sb="0" eb="4">
      <t>チョクセツコウカ</t>
    </rPh>
    <phoneticPr fontId="12"/>
  </si>
  <si>
    <t>経済波及効果</t>
    <rPh sb="0" eb="2">
      <t>ケイザイ</t>
    </rPh>
    <rPh sb="2" eb="4">
      <t>ハキュウ</t>
    </rPh>
    <rPh sb="4" eb="6">
      <t>コウカ</t>
    </rPh>
    <phoneticPr fontId="12"/>
  </si>
  <si>
    <t>市税収
押し上げ
効果</t>
    <rPh sb="0" eb="1">
      <t>シ</t>
    </rPh>
    <rPh sb="1" eb="3">
      <t>ゼイシュウ</t>
    </rPh>
    <rPh sb="4" eb="5">
      <t>オ</t>
    </rPh>
    <rPh sb="6" eb="7">
      <t>ア</t>
    </rPh>
    <rPh sb="9" eb="11">
      <t>コウカ</t>
    </rPh>
    <phoneticPr fontId="14"/>
  </si>
  <si>
    <t>経済波及
効果</t>
    <rPh sb="0" eb="2">
      <t>ケイザイ</t>
    </rPh>
    <rPh sb="2" eb="4">
      <t>ハキュウ</t>
    </rPh>
    <rPh sb="5" eb="7">
      <t>コウカ</t>
    </rPh>
    <phoneticPr fontId="12"/>
  </si>
  <si>
    <t>建設用　経済波及効果分析ソフト</t>
    <rPh sb="0" eb="2">
      <t>ケンセツ</t>
    </rPh>
    <rPh sb="2" eb="3">
      <t>ヨウ</t>
    </rPh>
    <rPh sb="4" eb="6">
      <t>ケイザイ</t>
    </rPh>
    <rPh sb="6" eb="8">
      <t>ハキュウ</t>
    </rPh>
    <rPh sb="8" eb="10">
      <t>コウカ</t>
    </rPh>
    <rPh sb="10" eb="12">
      <t>ブンセキ</t>
    </rPh>
    <phoneticPr fontId="12"/>
  </si>
  <si>
    <r>
      <rPr>
        <sz val="9"/>
        <color theme="1"/>
        <rFont val="ＭＳ Ｐ明朝"/>
        <family val="1"/>
        <charset val="128"/>
      </rPr>
      <t>粗付加価値</t>
    </r>
    <r>
      <rPr>
        <sz val="10"/>
        <color theme="1"/>
        <rFont val="ＭＳ Ｐ明朝"/>
        <family val="1"/>
        <charset val="128"/>
      </rPr>
      <t xml:space="preserve">
押し上げ
効果</t>
    </r>
    <rPh sb="0" eb="1">
      <t>アラ</t>
    </rPh>
    <rPh sb="1" eb="3">
      <t>フカ</t>
    </rPh>
    <rPh sb="3" eb="5">
      <t>カチ</t>
    </rPh>
    <rPh sb="6" eb="7">
      <t>オ</t>
    </rPh>
    <rPh sb="8" eb="9">
      <t>ア</t>
    </rPh>
    <rPh sb="11" eb="13">
      <t>コウカ</t>
    </rPh>
    <phoneticPr fontId="14"/>
  </si>
  <si>
    <r>
      <rPr>
        <sz val="9"/>
        <color theme="1"/>
        <rFont val="ＭＳ Ｐ明朝"/>
        <family val="1"/>
        <charset val="128"/>
      </rPr>
      <t>雇用者所得</t>
    </r>
    <r>
      <rPr>
        <sz val="10"/>
        <color theme="1"/>
        <rFont val="ＭＳ Ｐ明朝"/>
        <family val="1"/>
        <charset val="128"/>
      </rPr>
      <t xml:space="preserve">
押し上げ
効果</t>
    </r>
    <rPh sb="0" eb="3">
      <t>コヨウシャ</t>
    </rPh>
    <rPh sb="3" eb="5">
      <t>ショトク</t>
    </rPh>
    <rPh sb="6" eb="7">
      <t>オ</t>
    </rPh>
    <rPh sb="8" eb="9">
      <t>ア</t>
    </rPh>
    <rPh sb="11" eb="13">
      <t>コウカ</t>
    </rPh>
    <phoneticPr fontId="14"/>
  </si>
  <si>
    <t>家計外消費支出（列）</t>
    <phoneticPr fontId="12"/>
  </si>
  <si>
    <t>家計外消費支出（行）</t>
    <phoneticPr fontId="12"/>
  </si>
  <si>
    <t>間接税（関税・輸入品商品税を除く。）</t>
    <phoneticPr fontId="12"/>
  </si>
  <si>
    <t>鉱業</t>
    <phoneticPr fontId="6"/>
  </si>
  <si>
    <t>繊維製品</t>
    <phoneticPr fontId="6"/>
  </si>
  <si>
    <t>化学製品</t>
    <phoneticPr fontId="6"/>
  </si>
  <si>
    <t>金属製品</t>
    <phoneticPr fontId="6"/>
  </si>
  <si>
    <t>輸送機械</t>
    <phoneticPr fontId="6"/>
  </si>
  <si>
    <t>電力・ガス・熱供給</t>
    <phoneticPr fontId="6"/>
  </si>
  <si>
    <t>商業</t>
    <phoneticPr fontId="6"/>
  </si>
  <si>
    <t>不動産</t>
    <phoneticPr fontId="6"/>
  </si>
  <si>
    <t>公務</t>
    <phoneticPr fontId="6"/>
  </si>
  <si>
    <t>各種係数</t>
    <rPh sb="0" eb="4">
      <t>カクシュケイスウ</t>
    </rPh>
    <phoneticPr fontId="12"/>
  </si>
  <si>
    <t>取引基本表</t>
    <rPh sb="0" eb="2">
      <t>トリヒキ</t>
    </rPh>
    <rPh sb="2" eb="5">
      <t>キホンヒョウ</t>
    </rPh>
    <phoneticPr fontId="6"/>
  </si>
  <si>
    <t>×</t>
    <phoneticPr fontId="12"/>
  </si>
  <si>
    <t>部門別
営業余剰</t>
    <rPh sb="0" eb="2">
      <t>ブモン</t>
    </rPh>
    <rPh sb="2" eb="3">
      <t>ベツ</t>
    </rPh>
    <rPh sb="4" eb="6">
      <t>エイギョウ</t>
    </rPh>
    <rPh sb="6" eb="8">
      <t>ヨジョウ</t>
    </rPh>
    <phoneticPr fontId="12"/>
  </si>
  <si>
    <t>÷</t>
    <phoneticPr fontId="12"/>
  </si>
  <si>
    <t>部門別
生産額</t>
    <rPh sb="0" eb="2">
      <t>ブモン</t>
    </rPh>
    <rPh sb="2" eb="3">
      <t>ベツ</t>
    </rPh>
    <rPh sb="4" eb="7">
      <t>セイサンガク</t>
    </rPh>
    <phoneticPr fontId="12"/>
  </si>
  <si>
    <t>＝</t>
    <phoneticPr fontId="12"/>
  </si>
  <si>
    <t>H27</t>
    <phoneticPr fontId="12"/>
  </si>
  <si>
    <t>部門別
雇用者所得</t>
    <rPh sb="0" eb="2">
      <t>ブモン</t>
    </rPh>
    <rPh sb="2" eb="3">
      <t>ベツ</t>
    </rPh>
    <rPh sb="4" eb="7">
      <t>コヨウシャ</t>
    </rPh>
    <rPh sb="7" eb="9">
      <t>ショトク</t>
    </rPh>
    <phoneticPr fontId="12"/>
  </si>
  <si>
    <t>部門別
間接税</t>
    <rPh sb="0" eb="2">
      <t>ブモン</t>
    </rPh>
    <rPh sb="2" eb="3">
      <t>ベツ</t>
    </rPh>
    <rPh sb="4" eb="7">
      <t>カンセツゼイ</t>
    </rPh>
    <phoneticPr fontId="12"/>
  </si>
  <si>
    <t>浜松市</t>
    <rPh sb="0" eb="3">
      <t>ハママツシ</t>
    </rPh>
    <phoneticPr fontId="12"/>
  </si>
  <si>
    <t>市税　直接税　法人分</t>
    <rPh sb="0" eb="1">
      <t>シ</t>
    </rPh>
    <rPh sb="1" eb="2">
      <t>ゼイ</t>
    </rPh>
    <rPh sb="3" eb="6">
      <t>チョクセツゼイ</t>
    </rPh>
    <rPh sb="7" eb="9">
      <t>ホウジン</t>
    </rPh>
    <rPh sb="9" eb="10">
      <t>ブン</t>
    </rPh>
    <phoneticPr fontId="12"/>
  </si>
  <si>
    <t>市税
直接税
法人分</t>
    <rPh sb="3" eb="6">
      <t>チョクセツゼイ</t>
    </rPh>
    <rPh sb="7" eb="9">
      <t>ホウジン</t>
    </rPh>
    <rPh sb="9" eb="10">
      <t>ブン</t>
    </rPh>
    <phoneticPr fontId="12"/>
  </si>
  <si>
    <t>市税
直接税
個人分</t>
  </si>
  <si>
    <t>市税
間接税</t>
  </si>
  <si>
    <t>市税
直接税
個人分</t>
    <rPh sb="3" eb="6">
      <t>チョクセツゼイ</t>
    </rPh>
    <rPh sb="7" eb="9">
      <t>コジン</t>
    </rPh>
    <rPh sb="9" eb="10">
      <t>ブン</t>
    </rPh>
    <phoneticPr fontId="12"/>
  </si>
  <si>
    <t>市税
間接税</t>
    <rPh sb="3" eb="6">
      <t>カンセツゼイ</t>
    </rPh>
    <phoneticPr fontId="12"/>
  </si>
  <si>
    <t>市税　直接税　個人分　</t>
    <rPh sb="0" eb="1">
      <t>シ</t>
    </rPh>
    <rPh sb="1" eb="2">
      <t>ゼイ</t>
    </rPh>
    <rPh sb="3" eb="6">
      <t>チョクセツゼイ</t>
    </rPh>
    <rPh sb="7" eb="9">
      <t>コジン</t>
    </rPh>
    <rPh sb="9" eb="10">
      <t>ブン</t>
    </rPh>
    <phoneticPr fontId="12"/>
  </si>
  <si>
    <t>市税　間接税</t>
    <rPh sb="0" eb="1">
      <t>シ</t>
    </rPh>
    <rPh sb="1" eb="2">
      <t>ゼイ</t>
    </rPh>
    <rPh sb="3" eb="6">
      <t>カンセツゼイ</t>
    </rPh>
    <phoneticPr fontId="6"/>
  </si>
  <si>
    <t>非表示</t>
    <rPh sb="0" eb="3">
      <t>ヒヒョウジ</t>
    </rPh>
    <phoneticPr fontId="12"/>
  </si>
  <si>
    <t>営業余剰計</t>
    <rPh sb="0" eb="2">
      <t>エイギョウ</t>
    </rPh>
    <rPh sb="2" eb="4">
      <t>ヨジョウ</t>
    </rPh>
    <rPh sb="4" eb="5">
      <t>ケイ</t>
    </rPh>
    <phoneticPr fontId="12"/>
  </si>
  <si>
    <t>雇用者所得計</t>
    <rPh sb="0" eb="3">
      <t>コヨウシャ</t>
    </rPh>
    <rPh sb="3" eb="5">
      <t>ショトク</t>
    </rPh>
    <rPh sb="5" eb="6">
      <t>ケイ</t>
    </rPh>
    <phoneticPr fontId="12"/>
  </si>
  <si>
    <t>間接税計</t>
    <rPh sb="0" eb="3">
      <t>カンセツゼイ</t>
    </rPh>
    <rPh sb="3" eb="4">
      <t>ケイ</t>
    </rPh>
    <phoneticPr fontId="12"/>
  </si>
  <si>
    <t xml:space="preserve">市税項目
</t>
    <rPh sb="0" eb="2">
      <t>シゼイ</t>
    </rPh>
    <rPh sb="2" eb="4">
      <t>コウモク</t>
    </rPh>
    <phoneticPr fontId="12"/>
  </si>
  <si>
    <t>建設部門表</t>
    <rPh sb="0" eb="2">
      <t>ケンセツ</t>
    </rPh>
    <rPh sb="2" eb="5">
      <t>ブモンヒョウ</t>
    </rPh>
    <phoneticPr fontId="12"/>
  </si>
  <si>
    <t>・作成年月　令和4年12月作成</t>
    <rPh sb="1" eb="4">
      <t>サクセイネン</t>
    </rPh>
    <rPh sb="4" eb="5">
      <t>ゲツ</t>
    </rPh>
    <rPh sb="6" eb="8">
      <t>レイワ</t>
    </rPh>
    <rPh sb="9" eb="10">
      <t>ネン</t>
    </rPh>
    <rPh sb="12" eb="13">
      <t>ガツ</t>
    </rPh>
    <rPh sb="13" eb="15">
      <t>サクセイ</t>
    </rPh>
    <phoneticPr fontId="10"/>
  </si>
  <si>
    <t>非表示</t>
    <rPh sb="0" eb="3">
      <t>ヒヒョウジ</t>
    </rPh>
    <phoneticPr fontId="12"/>
  </si>
  <si>
    <t>・分析ソフト　平成27年浜松市産業連関表</t>
    <rPh sb="1" eb="3">
      <t>ブンセキ</t>
    </rPh>
    <rPh sb="7" eb="9">
      <t>ヘイセイ</t>
    </rPh>
    <rPh sb="11" eb="12">
      <t>ネン</t>
    </rPh>
    <rPh sb="12" eb="14">
      <t>ハママツ</t>
    </rPh>
    <rPh sb="14" eb="15">
      <t>シ</t>
    </rPh>
    <rPh sb="15" eb="16">
      <t>サン</t>
    </rPh>
    <rPh sb="16" eb="17">
      <t>ギョウ</t>
    </rPh>
    <rPh sb="17" eb="19">
      <t>レンカン</t>
    </rPh>
    <rPh sb="19" eb="20">
      <t>ヒョウ</t>
    </rPh>
    <phoneticPr fontId="10"/>
  </si>
  <si>
    <t>①+②</t>
    <phoneticPr fontId="12"/>
  </si>
  <si>
    <t>鉱産税</t>
  </si>
  <si>
    <t>特別土地保有税</t>
  </si>
  <si>
    <t>事業所税</t>
    <rPh sb="0" eb="3">
      <t>ジギョウショ</t>
    </rPh>
    <rPh sb="3" eb="4">
      <t>ゼイ</t>
    </rPh>
    <phoneticPr fontId="6"/>
  </si>
  <si>
    <t>区画整理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</si>
</sst>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_ "/>
    <numFmt numFmtId="177" formatCode="0.0%"/>
    <numFmt numFmtId="178" formatCode="#,##0.000;[Red]\-#,##0.000"/>
    <numFmt numFmtId="179" formatCode="#,##0.0000;[Red]\-#,##0.0000"/>
    <numFmt numFmtId="180" formatCode="#,##0.0;[Red]\-#,##0.0"/>
    <numFmt numFmtId="181" formatCode="#,##0.00000;[Red]\-#,##0.00000"/>
    <numFmt numFmtId="182" formatCode="#,##0.000000;[Red]\-#,##0.000000"/>
    <numFmt numFmtId="183" formatCode="#,##0.0"/>
    <numFmt numFmtId="184" formatCode="#,##0.0_ "/>
    <numFmt numFmtId="185" formatCode="0_);[Red]\(0\)"/>
    <numFmt numFmtId="186" formatCode="0.00&quot;倍&quot;"/>
    <numFmt numFmtId="187" formatCode="0.00000%"/>
    <numFmt numFmtId="188" formatCode="#,##0.00000"/>
    <numFmt numFmtId="189" formatCode="0.0000_);[Red]\(0.0000\)"/>
    <numFmt numFmtId="190" formatCode="0.00000_);[Red]\(0.00000\)"/>
  </numFmts>
  <fonts count="62">
    <font>
      <sz val="11"/>
      <name val="ＭＳ ゴシック"/>
      <family val="3"/>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name val="ＭＳ 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4"/>
      <name val="ＭＳ Ｐゴシック"/>
      <family val="3"/>
      <charset val="128"/>
    </font>
    <font>
      <sz val="11"/>
      <name val="ＭＳ ゴシック"/>
      <family val="3"/>
      <charset val="128"/>
    </font>
    <font>
      <sz val="10"/>
      <name val="ＭＳ ゴシック"/>
      <family val="3"/>
      <charset val="128"/>
    </font>
    <font>
      <b/>
      <sz val="10"/>
      <name val="ＭＳ Ｐゴシック"/>
      <family val="3"/>
      <charset val="128"/>
    </font>
    <font>
      <sz val="6"/>
      <name val="ＭＳ ゴシック"/>
      <family val="3"/>
      <charset val="128"/>
    </font>
    <font>
      <sz val="6"/>
      <name val="ＭＳ Ｐゴシック"/>
      <family val="3"/>
      <charset val="128"/>
    </font>
    <font>
      <sz val="6"/>
      <name val="游ゴシック"/>
      <family val="3"/>
      <charset val="128"/>
    </font>
    <font>
      <sz val="10"/>
      <name val="Arial"/>
      <family val="2"/>
    </font>
    <font>
      <sz val="10"/>
      <name val="ＭＳ Ｐ明朝"/>
      <family val="1"/>
      <charset val="128"/>
    </font>
    <font>
      <sz val="10"/>
      <color indexed="8"/>
      <name val="ＭＳ Ｐ明朝"/>
      <family val="1"/>
      <charset val="128"/>
    </font>
    <font>
      <sz val="6"/>
      <name val="ＭＳ Ｐ明朝"/>
      <family val="1"/>
      <charset val="128"/>
    </font>
    <font>
      <sz val="9"/>
      <color indexed="8"/>
      <name val="ＭＳ Ｐ明朝"/>
      <family val="1"/>
      <charset val="128"/>
    </font>
    <font>
      <sz val="11"/>
      <name val="ＭＳ 明朝"/>
      <family val="1"/>
      <charset val="128"/>
    </font>
    <font>
      <b/>
      <sz val="10"/>
      <color indexed="8"/>
      <name val="ＭＳ Ｐ明朝"/>
      <family val="1"/>
      <charset val="128"/>
    </font>
    <font>
      <sz val="9"/>
      <name val="ＭＳ Ｐ明朝"/>
      <family val="1"/>
      <charset val="128"/>
    </font>
    <font>
      <sz val="9"/>
      <name val="ＭＳ 明朝"/>
      <family val="1"/>
      <charset val="128"/>
    </font>
    <font>
      <sz val="11"/>
      <color theme="1"/>
      <name val="ＭＳ Ｐゴシック"/>
      <family val="3"/>
      <charset val="128"/>
    </font>
    <font>
      <sz val="11"/>
      <color theme="1"/>
      <name val="游ゴシック"/>
      <family val="3"/>
      <charset val="128"/>
      <scheme val="minor"/>
    </font>
    <font>
      <u/>
      <sz val="11"/>
      <color theme="10"/>
      <name val="ＭＳ ゴシック"/>
      <family val="3"/>
      <charset val="128"/>
    </font>
    <font>
      <sz val="10"/>
      <color theme="1"/>
      <name val="游ゴシック"/>
      <family val="3"/>
      <charset val="128"/>
      <scheme val="minor"/>
    </font>
    <font>
      <sz val="9"/>
      <color theme="1"/>
      <name val="ＭＳ Ｐ明朝"/>
      <family val="1"/>
      <charset val="128"/>
    </font>
    <font>
      <sz val="10"/>
      <color theme="1"/>
      <name val="ＭＳ Ｐゴシック"/>
      <family val="3"/>
      <charset val="128"/>
    </font>
    <font>
      <sz val="10"/>
      <color rgb="FFC00000"/>
      <name val="ＭＳ Ｐゴシック"/>
      <family val="3"/>
      <charset val="128"/>
    </font>
    <font>
      <sz val="10"/>
      <color theme="8" tint="-0.249977111117893"/>
      <name val="ＭＳ Ｐゴシック"/>
      <family val="3"/>
      <charset val="128"/>
    </font>
    <font>
      <sz val="10"/>
      <color theme="8" tint="-0.249977111117893"/>
      <name val="ＭＳ Ｐ明朝"/>
      <family val="1"/>
      <charset val="128"/>
    </font>
    <font>
      <sz val="10"/>
      <color theme="0" tint="-0.34998626667073579"/>
      <name val="ＭＳ Ｐ明朝"/>
      <family val="1"/>
      <charset val="128"/>
    </font>
    <font>
      <sz val="10"/>
      <color rgb="FFFF0000"/>
      <name val="ＭＳ Ｐゴシック"/>
      <family val="3"/>
      <charset val="128"/>
    </font>
    <font>
      <sz val="10"/>
      <color theme="1"/>
      <name val="ＭＳ Ｐ明朝"/>
      <family val="1"/>
      <charset val="128"/>
    </font>
    <font>
      <sz val="9"/>
      <color theme="0" tint="-0.34998626667073579"/>
      <name val="ＭＳ Ｐ明朝"/>
      <family val="1"/>
      <charset val="128"/>
    </font>
    <font>
      <sz val="10"/>
      <color theme="0" tint="-0.34998626667073579"/>
      <name val="ＭＳ Ｐゴシック"/>
      <family val="3"/>
      <charset val="128"/>
    </font>
    <font>
      <sz val="10"/>
      <color rgb="FFC00000"/>
      <name val="ＭＳ Ｐ明朝"/>
      <family val="1"/>
      <charset val="128"/>
    </font>
    <font>
      <b/>
      <sz val="10"/>
      <color theme="1"/>
      <name val="ＭＳ Ｐ明朝"/>
      <family val="1"/>
      <charset val="128"/>
    </font>
    <font>
      <sz val="10"/>
      <color theme="5" tint="-0.249977111117893"/>
      <name val="ＭＳ Ｐゴシック"/>
      <family val="3"/>
      <charset val="128"/>
    </font>
    <font>
      <sz val="6"/>
      <name val="ＭＳ Ｐゴシック"/>
      <family val="2"/>
      <charset val="128"/>
    </font>
    <font>
      <u/>
      <sz val="11"/>
      <color theme="10"/>
      <name val="ＭＳ Ｐゴシック"/>
      <family val="2"/>
      <charset val="128"/>
    </font>
    <font>
      <sz val="11"/>
      <name val="ＭＳ Ｐ明朝"/>
      <family val="1"/>
      <charset val="128"/>
    </font>
    <font>
      <sz val="11"/>
      <color rgb="FFC00000"/>
      <name val="ＭＳ Ｐ明朝"/>
      <family val="1"/>
      <charset val="128"/>
    </font>
    <font>
      <sz val="11"/>
      <color theme="1"/>
      <name val="游ゴシック"/>
      <family val="2"/>
      <scheme val="minor"/>
    </font>
    <font>
      <u/>
      <sz val="11"/>
      <color theme="10"/>
      <name val="游ゴシック"/>
      <family val="3"/>
      <charset val="128"/>
      <scheme val="minor"/>
    </font>
    <font>
      <sz val="10"/>
      <color theme="1" tint="0.34998626667073579"/>
      <name val="ＭＳ Ｐゴシック"/>
      <family val="3"/>
      <charset val="128"/>
    </font>
    <font>
      <sz val="11"/>
      <color theme="1"/>
      <name val="ＭＳ Ｐ明朝"/>
      <family val="1"/>
      <charset val="128"/>
    </font>
    <font>
      <b/>
      <sz val="11"/>
      <color theme="1"/>
      <name val="ＭＳ Ｐ明朝"/>
      <family val="1"/>
      <charset val="128"/>
    </font>
    <font>
      <sz val="10.5"/>
      <color theme="1"/>
      <name val="ＭＳ Ｐ明朝"/>
      <family val="1"/>
      <charset val="128"/>
    </font>
    <font>
      <sz val="10"/>
      <color theme="1" tint="0.34998626667073579"/>
      <name val="ＭＳ Ｐ明朝"/>
      <family val="1"/>
      <charset val="128"/>
    </font>
    <font>
      <sz val="11"/>
      <color theme="1" tint="0.499984740745262"/>
      <name val="ＭＳ Ｐ明朝"/>
      <family val="1"/>
      <charset val="128"/>
    </font>
    <font>
      <sz val="9"/>
      <color theme="1" tint="0.34998626667073579"/>
      <name val="ＭＳ Ｐ明朝"/>
      <family val="1"/>
      <charset val="128"/>
    </font>
    <font>
      <u/>
      <sz val="11"/>
      <name val="ＭＳ Ｐゴシック"/>
      <family val="3"/>
      <charset val="128"/>
    </font>
    <font>
      <sz val="10"/>
      <color rgb="FFFF0000"/>
      <name val="ＭＳ ゴシック"/>
      <family val="3"/>
      <charset val="128"/>
    </font>
    <font>
      <sz val="10"/>
      <color theme="0" tint="-0.249977111117893"/>
      <name val="ＭＳ ゴシック"/>
      <family val="3"/>
      <charset val="128"/>
    </font>
    <font>
      <sz val="11"/>
      <color rgb="FFC00000"/>
      <name val="ＭＳ ゴシック"/>
      <family val="3"/>
      <charset val="128"/>
    </font>
    <font>
      <sz val="13"/>
      <color rgb="FFC00000"/>
      <name val="ＭＳ ゴシック"/>
      <family val="3"/>
      <charset val="128"/>
    </font>
    <font>
      <sz val="11"/>
      <color rgb="FFC00000"/>
      <name val="ＭＳ Ｐゴシック"/>
      <family val="3"/>
      <charset val="128"/>
    </font>
    <font>
      <u/>
      <sz val="11"/>
      <color rgb="FFC00000"/>
      <name val="ＭＳ Ｐゴシック"/>
      <family val="3"/>
      <charset val="128"/>
    </font>
    <font>
      <sz val="9"/>
      <color theme="1" tint="0.499984740745262"/>
      <name val="ＭＳ Ｐ明朝"/>
      <family val="1"/>
      <charset val="128"/>
    </font>
  </fonts>
  <fills count="6">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rgb="FFFFCCCC"/>
        <bgColor indexed="64"/>
      </patternFill>
    </fill>
    <fill>
      <patternFill patternType="solid">
        <fgColor theme="7" tint="0.79998168889431442"/>
        <bgColor indexed="64"/>
      </patternFill>
    </fill>
  </fills>
  <borders count="153">
    <border>
      <left/>
      <right/>
      <top/>
      <bottom/>
      <diagonal/>
    </border>
    <border>
      <left/>
      <right/>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bottom style="hair">
        <color indexed="64"/>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top/>
      <bottom/>
      <diagonal/>
    </border>
    <border>
      <left/>
      <right style="thin">
        <color indexed="64"/>
      </right>
      <top/>
      <bottom style="hair">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dashed">
        <color indexed="64"/>
      </left>
      <right style="thin">
        <color indexed="64"/>
      </right>
      <top style="thin">
        <color indexed="64"/>
      </top>
      <bottom/>
      <diagonal/>
    </border>
    <border>
      <left style="dotted">
        <color indexed="64"/>
      </left>
      <right style="thin">
        <color indexed="64"/>
      </right>
      <top style="thin">
        <color indexed="64"/>
      </top>
      <bottom/>
      <diagonal/>
    </border>
    <border>
      <left style="dashed">
        <color indexed="64"/>
      </left>
      <right style="thin">
        <color indexed="64"/>
      </right>
      <top/>
      <bottom/>
      <diagonal/>
    </border>
    <border>
      <left style="dott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dashed">
        <color indexed="64"/>
      </left>
      <right/>
      <top style="medium">
        <color indexed="64"/>
      </top>
      <bottom/>
      <diagonal/>
    </border>
    <border>
      <left/>
      <right style="dashed">
        <color indexed="64"/>
      </right>
      <top style="medium">
        <color indexed="64"/>
      </top>
      <bottom/>
      <diagonal/>
    </border>
    <border>
      <left/>
      <right style="medium">
        <color indexed="64"/>
      </right>
      <top style="medium">
        <color indexed="64"/>
      </top>
      <bottom/>
      <diagonal/>
    </border>
    <border>
      <left style="dashed">
        <color indexed="64"/>
      </left>
      <right style="medium">
        <color indexed="64"/>
      </right>
      <top style="medium">
        <color indexed="64"/>
      </top>
      <bottom/>
      <diagonal/>
    </border>
    <border>
      <left style="dotted">
        <color indexed="64"/>
      </left>
      <right style="thin">
        <color indexed="64"/>
      </right>
      <top/>
      <bottom/>
      <diagonal/>
    </border>
    <border>
      <left style="medium">
        <color indexed="64"/>
      </left>
      <right/>
      <top/>
      <bottom/>
      <diagonal/>
    </border>
    <border>
      <left style="dashed">
        <color indexed="64"/>
      </left>
      <right/>
      <top/>
      <bottom/>
      <diagonal/>
    </border>
    <border>
      <left/>
      <right style="dashed">
        <color indexed="64"/>
      </right>
      <top/>
      <bottom/>
      <diagonal/>
    </border>
    <border>
      <left/>
      <right style="medium">
        <color indexed="64"/>
      </right>
      <top/>
      <bottom/>
      <diagonal/>
    </border>
    <border>
      <left style="dashed">
        <color indexed="64"/>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dashed">
        <color indexed="64"/>
      </left>
      <right/>
      <top/>
      <bottom style="medium">
        <color indexed="64"/>
      </bottom>
      <diagonal/>
    </border>
    <border>
      <left/>
      <right style="dashed">
        <color indexed="64"/>
      </right>
      <top/>
      <bottom style="medium">
        <color indexed="64"/>
      </bottom>
      <diagonal/>
    </border>
    <border>
      <left/>
      <right style="medium">
        <color indexed="64"/>
      </right>
      <top/>
      <bottom style="medium">
        <color indexed="64"/>
      </bottom>
      <diagonal/>
    </border>
    <border>
      <left style="dashed">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dashed">
        <color indexed="64"/>
      </left>
      <right style="thin">
        <color indexed="64"/>
      </right>
      <top/>
      <bottom style="thin">
        <color indexed="64"/>
      </bottom>
      <diagonal/>
    </border>
    <border>
      <left style="dotted">
        <color indexed="64"/>
      </left>
      <right style="dotted">
        <color indexed="64"/>
      </right>
      <top style="thin">
        <color indexed="64"/>
      </top>
      <bottom/>
      <diagonal/>
    </border>
    <border>
      <left style="dotted">
        <color indexed="64"/>
      </left>
      <right style="dotted">
        <color indexed="64"/>
      </right>
      <top/>
      <bottom style="thin">
        <color indexed="64"/>
      </bottom>
      <diagonal/>
    </border>
    <border>
      <left style="dotted">
        <color indexed="64"/>
      </left>
      <right style="dotted">
        <color indexed="64"/>
      </right>
      <top style="thin">
        <color indexed="64"/>
      </top>
      <bottom style="medium">
        <color indexed="64"/>
      </bottom>
      <diagonal/>
    </border>
    <border>
      <left style="dotted">
        <color indexed="64"/>
      </left>
      <right style="dott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thin">
        <color indexed="64"/>
      </left>
      <right style="dashed">
        <color indexed="64"/>
      </right>
      <top style="thin">
        <color indexed="64"/>
      </top>
      <bottom/>
      <diagonal/>
    </border>
    <border>
      <left style="dashed">
        <color indexed="64"/>
      </left>
      <right/>
      <top/>
      <bottom style="thin">
        <color indexed="64"/>
      </bottom>
      <diagonal/>
    </border>
    <border>
      <left style="dashed">
        <color indexed="64"/>
      </left>
      <right/>
      <top style="thin">
        <color indexed="64"/>
      </top>
      <bottom style="medium">
        <color indexed="64"/>
      </bottom>
      <diagonal/>
    </border>
    <border>
      <left style="dashed">
        <color indexed="64"/>
      </left>
      <right/>
      <top style="thin">
        <color indexed="64"/>
      </top>
      <bottom/>
      <diagonal/>
    </border>
    <border>
      <left style="dashed">
        <color indexed="64"/>
      </left>
      <right style="dashed">
        <color indexed="64"/>
      </right>
      <top style="thin">
        <color indexed="64"/>
      </top>
      <bottom/>
      <diagonal/>
    </border>
    <border>
      <left style="dashed">
        <color indexed="64"/>
      </left>
      <right style="dashed">
        <color indexed="64"/>
      </right>
      <top/>
      <bottom style="thin">
        <color indexed="64"/>
      </bottom>
      <diagonal/>
    </border>
    <border>
      <left style="dashed">
        <color indexed="64"/>
      </left>
      <right style="dashed">
        <color indexed="64"/>
      </right>
      <top style="thin">
        <color indexed="64"/>
      </top>
      <bottom style="medium">
        <color indexed="64"/>
      </bottom>
      <diagonal/>
    </border>
    <border>
      <left style="dashed">
        <color indexed="64"/>
      </left>
      <right style="dashed">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style="dashed">
        <color indexed="64"/>
      </left>
      <right/>
      <top style="medium">
        <color indexed="64"/>
      </top>
      <bottom style="thin">
        <color theme="0" tint="-0.499984740745262"/>
      </bottom>
      <diagonal/>
    </border>
    <border>
      <left/>
      <right style="dashed">
        <color indexed="64"/>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dashed">
        <color indexed="64"/>
      </left>
      <right style="medium">
        <color indexed="64"/>
      </right>
      <top style="medium">
        <color indexed="64"/>
      </top>
      <bottom style="thin">
        <color theme="0" tint="-0.499984740745262"/>
      </bottom>
      <diagonal/>
    </border>
    <border>
      <left style="medium">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dashed">
        <color indexed="64"/>
      </left>
      <right/>
      <top style="thin">
        <color theme="0" tint="-0.499984740745262"/>
      </top>
      <bottom style="thin">
        <color theme="0" tint="-0.499984740745262"/>
      </bottom>
      <diagonal/>
    </border>
    <border>
      <left/>
      <right style="dashed">
        <color indexed="64"/>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dashed">
        <color indexed="64"/>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style="medium">
        <color indexed="64"/>
      </bottom>
      <diagonal/>
    </border>
    <border>
      <left/>
      <right/>
      <top style="thin">
        <color theme="0" tint="-0.499984740745262"/>
      </top>
      <bottom style="medium">
        <color indexed="64"/>
      </bottom>
      <diagonal/>
    </border>
    <border>
      <left style="dashed">
        <color indexed="64"/>
      </left>
      <right/>
      <top style="thin">
        <color theme="0" tint="-0.499984740745262"/>
      </top>
      <bottom style="medium">
        <color indexed="64"/>
      </bottom>
      <diagonal/>
    </border>
    <border>
      <left/>
      <right style="dashed">
        <color indexed="64"/>
      </right>
      <top style="thin">
        <color theme="0" tint="-0.499984740745262"/>
      </top>
      <bottom style="medium">
        <color indexed="64"/>
      </bottom>
      <diagonal/>
    </border>
    <border>
      <left/>
      <right style="medium">
        <color indexed="64"/>
      </right>
      <top style="thin">
        <color theme="0" tint="-0.499984740745262"/>
      </top>
      <bottom style="medium">
        <color indexed="64"/>
      </bottom>
      <diagonal/>
    </border>
    <border>
      <left style="dashed">
        <color indexed="64"/>
      </left>
      <right style="medium">
        <color indexed="64"/>
      </right>
      <top style="thin">
        <color theme="0" tint="-0.499984740745262"/>
      </top>
      <bottom style="medium">
        <color indexed="64"/>
      </bottom>
      <diagonal/>
    </border>
    <border>
      <left style="medium">
        <color indexed="64"/>
      </left>
      <right/>
      <top/>
      <bottom style="thin">
        <color theme="0" tint="-0.499984740745262"/>
      </bottom>
      <diagonal/>
    </border>
    <border>
      <left/>
      <right style="medium">
        <color indexed="64"/>
      </right>
      <top/>
      <bottom style="thin">
        <color theme="0" tint="-0.499984740745262"/>
      </bottom>
      <diagonal/>
    </border>
    <border>
      <left style="dashed">
        <color theme="1"/>
      </left>
      <right/>
      <top style="thin">
        <color theme="0" tint="-0.499984740745262"/>
      </top>
      <bottom style="medium">
        <color indexed="64"/>
      </bottom>
      <diagonal/>
    </border>
    <border>
      <left style="medium">
        <color indexed="64"/>
      </left>
      <right/>
      <top style="thin">
        <color theme="0" tint="-0.499984740745262"/>
      </top>
      <bottom/>
      <diagonal/>
    </border>
    <border>
      <left/>
      <right style="medium">
        <color indexed="64"/>
      </right>
      <top style="thin">
        <color theme="0" tint="-0.499984740745262"/>
      </top>
      <bottom/>
      <diagonal/>
    </border>
    <border>
      <left/>
      <right/>
      <top style="medium">
        <color indexed="64"/>
      </top>
      <bottom style="thin">
        <color indexed="64"/>
      </bottom>
      <diagonal/>
    </border>
    <border>
      <left/>
      <right/>
      <top style="medium">
        <color indexed="64"/>
      </top>
      <bottom style="medium">
        <color indexed="64"/>
      </bottom>
      <diagonal/>
    </border>
    <border>
      <left/>
      <right/>
      <top style="thin">
        <color indexed="64"/>
      </top>
      <bottom style="medium">
        <color indexed="64"/>
      </bottom>
      <diagonal/>
    </border>
    <border>
      <left style="thin">
        <color indexed="64"/>
      </left>
      <right/>
      <top/>
      <bottom style="dashed">
        <color indexed="64"/>
      </bottom>
      <diagonal/>
    </border>
    <border>
      <left style="thin">
        <color indexed="64"/>
      </left>
      <right style="dashed">
        <color indexed="64"/>
      </right>
      <top style="dashed">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medium">
        <color indexed="64"/>
      </bottom>
      <diagonal/>
    </border>
    <border>
      <left style="thin">
        <color indexed="64"/>
      </left>
      <right style="thin">
        <color indexed="64"/>
      </right>
      <top style="dashed">
        <color indexed="64"/>
      </top>
      <bottom style="medium">
        <color indexed="64"/>
      </bottom>
      <diagonal/>
    </border>
    <border>
      <left style="thin">
        <color indexed="64"/>
      </left>
      <right style="thin">
        <color indexed="64"/>
      </right>
      <top style="dashed">
        <color indexed="64"/>
      </top>
      <bottom style="thin">
        <color indexed="64"/>
      </bottom>
      <diagonal/>
    </border>
    <border>
      <left style="dotted">
        <color auto="1"/>
      </left>
      <right/>
      <top/>
      <bottom/>
      <diagonal/>
    </border>
    <border>
      <left style="dotted">
        <color indexed="64"/>
      </left>
      <right/>
      <top style="thin">
        <color indexed="64"/>
      </top>
      <bottom/>
      <diagonal/>
    </border>
    <border>
      <left style="dotted">
        <color indexed="64"/>
      </left>
      <right/>
      <top/>
      <bottom style="thin">
        <color indexed="64"/>
      </bottom>
      <diagonal/>
    </border>
    <border>
      <left style="dotted">
        <color indexed="64"/>
      </left>
      <right/>
      <top style="thin">
        <color indexed="64"/>
      </top>
      <bottom style="medium">
        <color indexed="64"/>
      </bottom>
      <diagonal/>
    </border>
    <border>
      <left style="thin">
        <color indexed="64"/>
      </left>
      <right style="dotted">
        <color indexed="64"/>
      </right>
      <top style="thin">
        <color indexed="64"/>
      </top>
      <bottom/>
      <diagonal/>
    </border>
    <border>
      <left style="thin">
        <color indexed="64"/>
      </left>
      <right style="dotted">
        <color indexed="64"/>
      </right>
      <top/>
      <bottom style="thin">
        <color indexed="64"/>
      </bottom>
      <diagonal/>
    </border>
    <border>
      <left style="thin">
        <color indexed="64"/>
      </left>
      <right style="dotted">
        <color indexed="64"/>
      </right>
      <top style="thin">
        <color indexed="64"/>
      </top>
      <bottom style="medium">
        <color indexed="64"/>
      </bottom>
      <diagonal/>
    </border>
    <border>
      <left style="thin">
        <color indexed="64"/>
      </left>
      <right style="dotted">
        <color indexed="64"/>
      </right>
      <top/>
      <bottom/>
      <diagonal/>
    </border>
    <border>
      <left style="thin">
        <color indexed="64"/>
      </left>
      <right style="thin">
        <color indexed="64"/>
      </right>
      <top style="medium">
        <color indexed="64"/>
      </top>
      <bottom style="thin">
        <color theme="2" tint="-9.9948118533890809E-2"/>
      </bottom>
      <diagonal/>
    </border>
    <border>
      <left style="thin">
        <color indexed="64"/>
      </left>
      <right/>
      <top style="medium">
        <color indexed="64"/>
      </top>
      <bottom style="thin">
        <color theme="2" tint="-9.9948118533890809E-2"/>
      </bottom>
      <diagonal/>
    </border>
    <border>
      <left style="thin">
        <color indexed="64"/>
      </left>
      <right style="thin">
        <color indexed="64"/>
      </right>
      <top style="thin">
        <color theme="2" tint="-9.9948118533890809E-2"/>
      </top>
      <bottom style="thin">
        <color theme="2" tint="-9.9948118533890809E-2"/>
      </bottom>
      <diagonal/>
    </border>
    <border>
      <left style="thin">
        <color indexed="64"/>
      </left>
      <right/>
      <top style="thin">
        <color theme="2" tint="-9.9948118533890809E-2"/>
      </top>
      <bottom style="thin">
        <color theme="2" tint="-9.9948118533890809E-2"/>
      </bottom>
      <diagonal/>
    </border>
    <border>
      <left style="thin">
        <color indexed="64"/>
      </left>
      <right style="thin">
        <color indexed="64"/>
      </right>
      <top style="thin">
        <color theme="2" tint="-9.9948118533890809E-2"/>
      </top>
      <bottom style="thin">
        <color indexed="64"/>
      </bottom>
      <diagonal/>
    </border>
    <border>
      <left style="thin">
        <color indexed="64"/>
      </left>
      <right/>
      <top style="thin">
        <color theme="2" tint="-9.9948118533890809E-2"/>
      </top>
      <bottom style="thin">
        <color indexed="64"/>
      </bottom>
      <diagonal/>
    </border>
    <border>
      <left/>
      <right style="thin">
        <color theme="0" tint="-0.24994659260841701"/>
      </right>
      <top style="thin">
        <color indexed="64"/>
      </top>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indexed="64"/>
      </left>
      <right style="thin">
        <color theme="0" tint="-0.24994659260841701"/>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top/>
      <bottom style="thin">
        <color theme="0" tint="-0.2499465926084170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indexed="64"/>
      </left>
      <right style="thin">
        <color indexed="64"/>
      </right>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style="thin">
        <color indexed="64"/>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style="thin">
        <color indexed="64"/>
      </left>
      <right style="thin">
        <color theme="0" tint="-0.24994659260841701"/>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style="thin">
        <color indexed="64"/>
      </right>
      <top style="thin">
        <color indexed="64"/>
      </top>
      <bottom style="thin">
        <color indexed="64"/>
      </bottom>
      <diagonal/>
    </border>
    <border>
      <left style="thin">
        <color indexed="64"/>
      </left>
      <right style="thin">
        <color theme="0" tint="-0.24994659260841701"/>
      </right>
      <top style="thin">
        <color theme="0" tint="-0.24994659260841701"/>
      </top>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indexed="64"/>
      </right>
      <top style="thin">
        <color theme="0" tint="-0.24994659260841701"/>
      </top>
      <bottom/>
      <diagonal/>
    </border>
    <border>
      <left style="thin">
        <color indexed="64"/>
      </left>
      <right style="thin">
        <color theme="0" tint="-0.24994659260841701"/>
      </right>
      <top/>
      <bottom style="thin">
        <color indexed="64"/>
      </bottom>
      <diagonal/>
    </border>
    <border>
      <left style="thin">
        <color theme="0" tint="-0.24994659260841701"/>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style="thin">
        <color theme="0" tint="-0.24994659260841701"/>
      </left>
      <right style="thin">
        <color theme="1"/>
      </right>
      <top style="thin">
        <color theme="0" tint="-0.24994659260841701"/>
      </top>
      <bottom style="thin">
        <color theme="0" tint="-0.24994659260841701"/>
      </bottom>
      <diagonal/>
    </border>
    <border>
      <left style="thin">
        <color theme="1"/>
      </left>
      <right style="thin">
        <color theme="0" tint="-0.24994659260841701"/>
      </right>
      <top style="thin">
        <color theme="0" tint="-0.24994659260841701"/>
      </top>
      <bottom style="thin">
        <color theme="0" tint="-0.24994659260841701"/>
      </bottom>
      <diagonal/>
    </border>
    <border>
      <left style="thin">
        <color theme="1"/>
      </left>
      <right style="thin">
        <color theme="0" tint="-0.24994659260841701"/>
      </right>
      <top style="thin">
        <color theme="0" tint="-0.24994659260841701"/>
      </top>
      <bottom style="thin">
        <color theme="1"/>
      </bottom>
      <diagonal/>
    </border>
    <border>
      <left style="thin">
        <color theme="0" tint="-0.24994659260841701"/>
      </left>
      <right style="thin">
        <color theme="0" tint="-0.24994659260841701"/>
      </right>
      <top style="thin">
        <color theme="0" tint="-0.24994659260841701"/>
      </top>
      <bottom style="thin">
        <color theme="1"/>
      </bottom>
      <diagonal/>
    </border>
    <border>
      <left style="thin">
        <color theme="0" tint="-0.24994659260841701"/>
      </left>
      <right style="thin">
        <color theme="1"/>
      </right>
      <top style="thin">
        <color theme="0" tint="-0.24994659260841701"/>
      </top>
      <bottom style="thin">
        <color theme="1"/>
      </bottom>
      <diagonal/>
    </border>
  </borders>
  <cellStyleXfs count="45">
    <xf numFmtId="0" fontId="0" fillId="0" borderId="0"/>
    <xf numFmtId="9" fontId="4" fillId="0" borderId="0" applyFont="0" applyFill="0" applyBorder="0" applyAlignment="0" applyProtection="0"/>
    <xf numFmtId="9" fontId="9" fillId="0" borderId="0" applyFont="0" applyFill="0" applyBorder="0" applyAlignment="0" applyProtection="0"/>
    <xf numFmtId="9" fontId="25" fillId="0" borderId="0" applyFont="0" applyFill="0" applyBorder="0" applyAlignment="0" applyProtection="0">
      <alignment vertical="center"/>
    </xf>
    <xf numFmtId="9" fontId="25" fillId="0" borderId="0" applyFont="0" applyFill="0" applyBorder="0" applyAlignment="0" applyProtection="0">
      <alignment vertical="center"/>
    </xf>
    <xf numFmtId="0" fontId="26" fillId="0" borderId="0" applyNumberFormat="0" applyFill="0" applyBorder="0" applyAlignment="0" applyProtection="0"/>
    <xf numFmtId="38" fontId="4" fillId="0" borderId="0" applyFont="0" applyFill="0" applyBorder="0" applyAlignment="0" applyProtection="0"/>
    <xf numFmtId="38" fontId="25" fillId="0" borderId="0" applyFont="0" applyFill="0" applyBorder="0" applyAlignment="0" applyProtection="0">
      <alignment vertical="center"/>
    </xf>
    <xf numFmtId="38" fontId="9" fillId="0" borderId="0" applyFont="0" applyFill="0" applyBorder="0" applyAlignment="0" applyProtection="0"/>
    <xf numFmtId="38" fontId="25" fillId="0" borderId="0" applyFont="0" applyFill="0" applyBorder="0" applyAlignment="0" applyProtection="0">
      <alignment vertical="center"/>
    </xf>
    <xf numFmtId="38" fontId="25" fillId="0" borderId="0" applyFont="0" applyFill="0" applyBorder="0" applyAlignment="0" applyProtection="0">
      <alignment vertical="center"/>
    </xf>
    <xf numFmtId="38" fontId="27" fillId="0" borderId="0" applyFont="0" applyFill="0" applyBorder="0" applyAlignment="0" applyProtection="0">
      <alignment vertical="center"/>
    </xf>
    <xf numFmtId="38" fontId="9" fillId="0" borderId="0" applyFont="0" applyFill="0" applyBorder="0" applyAlignment="0" applyProtection="0"/>
    <xf numFmtId="38" fontId="25" fillId="0" borderId="0" applyFont="0" applyFill="0" applyBorder="0" applyAlignment="0" applyProtection="0">
      <alignment vertical="center"/>
    </xf>
    <xf numFmtId="38" fontId="5" fillId="0" borderId="0" applyFont="0" applyFill="0" applyBorder="0" applyAlignment="0" applyProtection="0"/>
    <xf numFmtId="38" fontId="9" fillId="0" borderId="0" applyFont="0" applyFill="0" applyBorder="0" applyAlignment="0" applyProtection="0"/>
    <xf numFmtId="38" fontId="5" fillId="0" borderId="0" applyFont="0" applyFill="0" applyBorder="0" applyAlignment="0" applyProtection="0">
      <alignment vertical="center"/>
    </xf>
    <xf numFmtId="38" fontId="9" fillId="0" borderId="0" applyFont="0" applyFill="0" applyBorder="0" applyAlignment="0" applyProtection="0"/>
    <xf numFmtId="38" fontId="19" fillId="0" borderId="0" applyFont="0" applyFill="0" applyBorder="0" applyAlignment="0" applyProtection="0">
      <alignment vertical="center"/>
    </xf>
    <xf numFmtId="38" fontId="20" fillId="0" borderId="0" applyFont="0" applyFill="0" applyBorder="0" applyAlignment="0" applyProtection="0"/>
    <xf numFmtId="0" fontId="28" fillId="0" borderId="0">
      <alignment vertical="center"/>
    </xf>
    <xf numFmtId="0" fontId="24" fillId="0" borderId="0">
      <alignment vertical="center"/>
    </xf>
    <xf numFmtId="0" fontId="25" fillId="0" borderId="0">
      <alignment vertical="center"/>
    </xf>
    <xf numFmtId="0" fontId="15" fillId="0" borderId="0"/>
    <xf numFmtId="0" fontId="27" fillId="0" borderId="0">
      <alignment vertical="center"/>
    </xf>
    <xf numFmtId="0" fontId="23" fillId="0" borderId="0"/>
    <xf numFmtId="0" fontId="5" fillId="0" borderId="0"/>
    <xf numFmtId="0" fontId="9" fillId="0" borderId="0"/>
    <xf numFmtId="0" fontId="5" fillId="0" borderId="0">
      <alignment vertical="center"/>
    </xf>
    <xf numFmtId="0" fontId="3" fillId="0" borderId="0">
      <alignment vertical="center"/>
    </xf>
    <xf numFmtId="38" fontId="3" fillId="0" borderId="0" applyFont="0" applyFill="0" applyBorder="0" applyAlignment="0" applyProtection="0">
      <alignment vertical="center"/>
    </xf>
    <xf numFmtId="0" fontId="42" fillId="0" borderId="0" applyNumberFormat="0" applyFill="0" applyBorder="0" applyAlignment="0" applyProtection="0">
      <alignment vertical="center"/>
    </xf>
    <xf numFmtId="0" fontId="4" fillId="0" borderId="0"/>
    <xf numFmtId="38" fontId="2" fillId="0" borderId="0" applyFont="0" applyFill="0" applyBorder="0" applyAlignment="0" applyProtection="0">
      <alignment vertical="center"/>
    </xf>
    <xf numFmtId="38" fontId="4" fillId="0" borderId="0" applyFont="0" applyFill="0" applyBorder="0" applyAlignment="0" applyProtection="0"/>
    <xf numFmtId="0" fontId="2" fillId="0" borderId="0">
      <alignment vertical="center"/>
    </xf>
    <xf numFmtId="9" fontId="4" fillId="0" borderId="0" applyFont="0" applyFill="0" applyBorder="0" applyAlignment="0" applyProtection="0"/>
    <xf numFmtId="38" fontId="4" fillId="0" borderId="0" applyFont="0" applyFill="0" applyBorder="0" applyAlignment="0" applyProtection="0"/>
    <xf numFmtId="0" fontId="45" fillId="0" borderId="0"/>
    <xf numFmtId="0" fontId="5" fillId="0" borderId="0"/>
    <xf numFmtId="0" fontId="46" fillId="0" borderId="0" applyNumberForma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45" fillId="0" borderId="0"/>
    <xf numFmtId="38" fontId="4" fillId="0" borderId="0" applyFont="0" applyFill="0" applyBorder="0" applyAlignment="0" applyProtection="0"/>
  </cellStyleXfs>
  <cellXfs count="1198">
    <xf numFmtId="0" fontId="0" fillId="0" borderId="0" xfId="0"/>
    <xf numFmtId="0" fontId="7" fillId="0" borderId="0" xfId="0" applyFont="1" applyFill="1" applyAlignment="1">
      <alignment horizontal="right"/>
    </xf>
    <xf numFmtId="0" fontId="10" fillId="0" borderId="0" xfId="0" applyFont="1"/>
    <xf numFmtId="0" fontId="7" fillId="0" borderId="0" xfId="0" applyFont="1"/>
    <xf numFmtId="0" fontId="7" fillId="0" borderId="0" xfId="0" applyFont="1" applyAlignment="1">
      <alignment vertical="center"/>
    </xf>
    <xf numFmtId="176" fontId="7" fillId="0" borderId="0" xfId="9" applyNumberFormat="1" applyFont="1">
      <alignment vertical="center"/>
    </xf>
    <xf numFmtId="0" fontId="7" fillId="0" borderId="0" xfId="0" applyFont="1" applyAlignment="1">
      <alignment horizontal="right"/>
    </xf>
    <xf numFmtId="0" fontId="7" fillId="0" borderId="0" xfId="0" quotePrefix="1" applyFont="1" applyAlignment="1">
      <alignment horizontal="right"/>
    </xf>
    <xf numFmtId="0" fontId="7" fillId="0" borderId="0" xfId="0" quotePrefix="1" applyFont="1"/>
    <xf numFmtId="0" fontId="7" fillId="0" borderId="0" xfId="0" applyFont="1" applyAlignment="1">
      <alignment horizontal="center" vertical="top"/>
    </xf>
    <xf numFmtId="0" fontId="7" fillId="0" borderId="0" xfId="0" applyFont="1" applyAlignment="1">
      <alignment horizontal="left" vertical="top"/>
    </xf>
    <xf numFmtId="0" fontId="7" fillId="0" borderId="0" xfId="0" applyFont="1" applyFill="1" applyAlignment="1">
      <alignment vertical="center"/>
    </xf>
    <xf numFmtId="0" fontId="7" fillId="0" borderId="0" xfId="0" applyFont="1" applyFill="1"/>
    <xf numFmtId="0" fontId="7" fillId="0" borderId="0" xfId="0" applyFont="1" applyFill="1" applyAlignment="1">
      <alignment horizontal="center" vertical="top"/>
    </xf>
    <xf numFmtId="49" fontId="7" fillId="0" borderId="12" xfId="0" applyNumberFormat="1" applyFont="1" applyFill="1" applyBorder="1" applyAlignment="1">
      <alignment horizontal="center" vertical="center"/>
    </xf>
    <xf numFmtId="49" fontId="7" fillId="0" borderId="14" xfId="0" applyNumberFormat="1" applyFont="1" applyFill="1" applyBorder="1" applyAlignment="1">
      <alignment horizontal="center" vertical="center"/>
    </xf>
    <xf numFmtId="0" fontId="7" fillId="0" borderId="2" xfId="0" applyFont="1" applyFill="1" applyBorder="1" applyAlignment="1">
      <alignment vertical="center" shrinkToFit="1"/>
    </xf>
    <xf numFmtId="178" fontId="29" fillId="0" borderId="0" xfId="10" applyNumberFormat="1" applyFont="1">
      <alignment vertical="center"/>
    </xf>
    <xf numFmtId="38" fontId="7" fillId="0" borderId="11" xfId="6" applyFont="1" applyFill="1" applyBorder="1" applyAlignment="1">
      <alignment vertical="center"/>
    </xf>
    <xf numFmtId="179" fontId="7" fillId="0" borderId="0" xfId="6" applyNumberFormat="1" applyFont="1" applyFill="1"/>
    <xf numFmtId="179" fontId="7" fillId="0" borderId="0" xfId="6" applyNumberFormat="1" applyFont="1" applyFill="1" applyAlignment="1">
      <alignment vertical="center"/>
    </xf>
    <xf numFmtId="38" fontId="10" fillId="0" borderId="0" xfId="8" applyFont="1" applyFill="1" applyBorder="1" applyAlignment="1">
      <alignment vertical="center"/>
    </xf>
    <xf numFmtId="38" fontId="10" fillId="0" borderId="0" xfId="8" applyFont="1" applyFill="1" applyBorder="1"/>
    <xf numFmtId="38" fontId="7" fillId="0" borderId="0" xfId="8" applyFont="1" applyFill="1" applyBorder="1" applyAlignment="1">
      <alignment horizontal="right"/>
    </xf>
    <xf numFmtId="38" fontId="7" fillId="0" borderId="0" xfId="8" applyFont="1" applyFill="1" applyBorder="1" applyAlignment="1"/>
    <xf numFmtId="38" fontId="10" fillId="0" borderId="0" xfId="8" applyFont="1" applyFill="1" applyBorder="1" applyAlignment="1">
      <alignment horizontal="center"/>
    </xf>
    <xf numFmtId="0" fontId="10" fillId="0" borderId="0" xfId="0" applyFont="1" applyAlignment="1">
      <alignment vertical="top"/>
    </xf>
    <xf numFmtId="0" fontId="7" fillId="0" borderId="8" xfId="0" applyFont="1" applyBorder="1"/>
    <xf numFmtId="0" fontId="7" fillId="0" borderId="0" xfId="0" applyFont="1" applyAlignment="1">
      <alignment vertical="top"/>
    </xf>
    <xf numFmtId="3" fontId="7" fillId="0" borderId="19" xfId="12" applyNumberFormat="1" applyFont="1" applyFill="1" applyBorder="1" applyAlignment="1">
      <alignment horizontal="right"/>
    </xf>
    <xf numFmtId="183" fontId="7" fillId="0" borderId="19" xfId="12" applyNumberFormat="1" applyFont="1" applyFill="1" applyBorder="1" applyAlignment="1">
      <alignment horizontal="right"/>
    </xf>
    <xf numFmtId="3" fontId="7" fillId="0" borderId="12" xfId="12" applyNumberFormat="1" applyFont="1" applyFill="1" applyBorder="1" applyAlignment="1">
      <alignment horizontal="right"/>
    </xf>
    <xf numFmtId="183" fontId="7" fillId="0" borderId="12" xfId="12" applyNumberFormat="1" applyFont="1" applyFill="1" applyBorder="1" applyAlignment="1">
      <alignment horizontal="right"/>
    </xf>
    <xf numFmtId="3" fontId="7" fillId="0" borderId="16" xfId="12" applyNumberFormat="1" applyFont="1" applyFill="1" applyBorder="1" applyAlignment="1">
      <alignment horizontal="right"/>
    </xf>
    <xf numFmtId="183" fontId="7" fillId="0" borderId="16" xfId="12" applyNumberFormat="1" applyFont="1" applyFill="1" applyBorder="1" applyAlignment="1">
      <alignment horizontal="right"/>
    </xf>
    <xf numFmtId="3" fontId="7" fillId="0" borderId="14" xfId="12" applyNumberFormat="1" applyFont="1" applyFill="1" applyBorder="1" applyAlignment="1">
      <alignment horizontal="right"/>
    </xf>
    <xf numFmtId="183" fontId="7" fillId="0" borderId="14" xfId="12" applyNumberFormat="1" applyFont="1" applyFill="1" applyBorder="1" applyAlignment="1">
      <alignment horizontal="right"/>
    </xf>
    <xf numFmtId="38" fontId="10" fillId="0" borderId="0" xfId="12" applyFont="1" applyFill="1" applyBorder="1" applyAlignment="1">
      <alignment vertical="center"/>
    </xf>
    <xf numFmtId="38" fontId="10" fillId="0" borderId="0" xfId="12" applyFont="1" applyFill="1" applyBorder="1" applyAlignment="1"/>
    <xf numFmtId="38" fontId="7" fillId="0" borderId="0" xfId="12" applyFont="1" applyFill="1" applyBorder="1" applyAlignment="1">
      <alignment horizontal="right"/>
    </xf>
    <xf numFmtId="38" fontId="7" fillId="0" borderId="0" xfId="12" applyFont="1" applyFill="1" applyBorder="1" applyAlignment="1"/>
    <xf numFmtId="38" fontId="10" fillId="0" borderId="0" xfId="12" applyFont="1" applyFill="1" applyBorder="1" applyAlignment="1">
      <alignment horizontal="center"/>
    </xf>
    <xf numFmtId="38" fontId="7" fillId="0" borderId="0" xfId="12" applyFont="1" applyFill="1" applyBorder="1" applyAlignment="1">
      <alignment vertical="center"/>
    </xf>
    <xf numFmtId="38" fontId="7" fillId="0" borderId="12" xfId="12" applyFont="1" applyFill="1" applyBorder="1" applyProtection="1">
      <protection locked="0"/>
    </xf>
    <xf numFmtId="38" fontId="7" fillId="0" borderId="12" xfId="12" applyFont="1" applyFill="1" applyBorder="1" applyAlignment="1">
      <alignment horizontal="right" shrinkToFit="1"/>
    </xf>
    <xf numFmtId="3" fontId="7" fillId="0" borderId="8" xfId="12" applyNumberFormat="1" applyFont="1" applyFill="1" applyBorder="1" applyAlignment="1">
      <alignment horizontal="right"/>
    </xf>
    <xf numFmtId="38" fontId="10" fillId="0" borderId="0" xfId="12" applyFont="1" applyFill="1" applyBorder="1"/>
    <xf numFmtId="38" fontId="7" fillId="0" borderId="0" xfId="12" applyFont="1" applyFill="1" applyBorder="1"/>
    <xf numFmtId="38" fontId="7" fillId="0" borderId="19" xfId="8" applyFont="1" applyFill="1" applyBorder="1" applyAlignment="1">
      <alignment horizontal="right"/>
    </xf>
    <xf numFmtId="38" fontId="10" fillId="0" borderId="0" xfId="8" applyFont="1" applyFill="1"/>
    <xf numFmtId="180" fontId="7" fillId="0" borderId="19" xfId="8" applyNumberFormat="1" applyFont="1" applyFill="1" applyBorder="1" applyAlignment="1">
      <alignment horizontal="right"/>
    </xf>
    <xf numFmtId="38" fontId="7" fillId="0" borderId="12" xfId="8" applyFont="1" applyFill="1" applyBorder="1" applyAlignment="1">
      <alignment horizontal="right"/>
    </xf>
    <xf numFmtId="180" fontId="7" fillId="0" borderId="12" xfId="8" applyNumberFormat="1" applyFont="1" applyFill="1" applyBorder="1" applyAlignment="1">
      <alignment horizontal="right"/>
    </xf>
    <xf numFmtId="38" fontId="7" fillId="0" borderId="16" xfId="8" applyFont="1" applyFill="1" applyBorder="1" applyAlignment="1">
      <alignment horizontal="right"/>
    </xf>
    <xf numFmtId="180" fontId="7" fillId="0" borderId="16" xfId="8" applyNumberFormat="1" applyFont="1" applyFill="1" applyBorder="1" applyAlignment="1">
      <alignment horizontal="right"/>
    </xf>
    <xf numFmtId="38" fontId="7" fillId="0" borderId="14" xfId="8" applyFont="1" applyFill="1" applyBorder="1" applyAlignment="1">
      <alignment horizontal="right"/>
    </xf>
    <xf numFmtId="180" fontId="7" fillId="0" borderId="14" xfId="8" applyNumberFormat="1" applyFont="1" applyFill="1" applyBorder="1" applyAlignment="1">
      <alignment horizontal="right"/>
    </xf>
    <xf numFmtId="38" fontId="7" fillId="0" borderId="8" xfId="8" applyFont="1" applyFill="1" applyBorder="1" applyAlignment="1">
      <alignment horizontal="right"/>
    </xf>
    <xf numFmtId="180" fontId="5" fillId="0" borderId="0" xfId="6" applyNumberFormat="1" applyFont="1" applyFill="1" applyBorder="1" applyAlignment="1">
      <alignment vertical="center"/>
    </xf>
    <xf numFmtId="180" fontId="5" fillId="0" borderId="0" xfId="6" applyNumberFormat="1" applyFont="1" applyFill="1" applyBorder="1" applyAlignment="1">
      <alignment horizontal="center" vertical="center"/>
    </xf>
    <xf numFmtId="180" fontId="5" fillId="0" borderId="0" xfId="6" applyNumberFormat="1" applyFont="1" applyFill="1" applyBorder="1" applyAlignment="1">
      <alignment horizontal="right" vertical="top" wrapText="1"/>
    </xf>
    <xf numFmtId="182" fontId="5" fillId="0" borderId="17" xfId="6" applyNumberFormat="1" applyFont="1" applyFill="1" applyBorder="1" applyAlignment="1">
      <alignment horizontal="right" vertical="top"/>
    </xf>
    <xf numFmtId="0" fontId="5" fillId="0" borderId="0" xfId="0" applyFont="1" applyFill="1" applyAlignment="1">
      <alignment vertical="center"/>
    </xf>
    <xf numFmtId="180" fontId="5" fillId="0" borderId="0" xfId="6" applyNumberFormat="1" applyFont="1" applyFill="1" applyAlignment="1">
      <alignment vertical="center"/>
    </xf>
    <xf numFmtId="182" fontId="7" fillId="0" borderId="0" xfId="6" applyNumberFormat="1" applyFont="1" applyAlignment="1">
      <alignment vertical="center"/>
    </xf>
    <xf numFmtId="182" fontId="7" fillId="0" borderId="0" xfId="6" applyNumberFormat="1" applyFont="1" applyFill="1"/>
    <xf numFmtId="182" fontId="7" fillId="0" borderId="0" xfId="6" quotePrefix="1" applyNumberFormat="1" applyFont="1" applyFill="1" applyAlignment="1">
      <alignment horizontal="right"/>
    </xf>
    <xf numFmtId="182" fontId="7" fillId="0" borderId="0" xfId="6" quotePrefix="1" applyNumberFormat="1" applyFont="1" applyFill="1"/>
    <xf numFmtId="180" fontId="0" fillId="0" borderId="0" xfId="6" applyNumberFormat="1" applyFont="1" applyFill="1" applyAlignment="1">
      <alignment vertical="center"/>
    </xf>
    <xf numFmtId="0" fontId="5" fillId="0" borderId="0" xfId="0" applyFont="1" applyFill="1" applyAlignment="1">
      <alignment horizontal="center" vertical="center"/>
    </xf>
    <xf numFmtId="182" fontId="5" fillId="0" borderId="0" xfId="6" applyNumberFormat="1" applyFont="1" applyFill="1" applyBorder="1" applyAlignment="1">
      <alignment horizontal="right" vertical="top"/>
    </xf>
    <xf numFmtId="185" fontId="5" fillId="0" borderId="0" xfId="6" applyNumberFormat="1" applyFont="1" applyFill="1" applyBorder="1" applyAlignment="1">
      <alignment horizontal="center" vertical="center"/>
    </xf>
    <xf numFmtId="180" fontId="0" fillId="0" borderId="0" xfId="6" applyNumberFormat="1" applyFont="1" applyFill="1" applyBorder="1" applyAlignment="1">
      <alignment vertical="center"/>
    </xf>
    <xf numFmtId="0" fontId="43" fillId="0" borderId="0" xfId="0" applyFont="1" applyAlignment="1">
      <alignment horizontal="center" vertical="center"/>
    </xf>
    <xf numFmtId="0" fontId="7" fillId="0" borderId="0" xfId="32" applyFont="1"/>
    <xf numFmtId="181" fontId="7" fillId="0" borderId="0" xfId="6" applyNumberFormat="1" applyFont="1" applyFill="1" applyAlignment="1">
      <alignment vertical="center"/>
    </xf>
    <xf numFmtId="38" fontId="7" fillId="0" borderId="0" xfId="6" applyFont="1" applyFill="1" applyAlignment="1">
      <alignment vertical="center"/>
    </xf>
    <xf numFmtId="179" fontId="7" fillId="2" borderId="7" xfId="6" applyNumberFormat="1" applyFont="1" applyFill="1" applyBorder="1"/>
    <xf numFmtId="181" fontId="7" fillId="0" borderId="8" xfId="6" applyNumberFormat="1" applyFont="1" applyFill="1" applyBorder="1" applyAlignment="1">
      <alignment horizontal="center"/>
    </xf>
    <xf numFmtId="179" fontId="7" fillId="0" borderId="8" xfId="6" applyNumberFormat="1" applyFont="1" applyFill="1" applyBorder="1"/>
    <xf numFmtId="0" fontId="7" fillId="0" borderId="0" xfId="32" applyFont="1" applyAlignment="1">
      <alignment vertical="top"/>
    </xf>
    <xf numFmtId="181" fontId="7" fillId="0" borderId="12" xfId="6" applyNumberFormat="1" applyFont="1" applyFill="1" applyBorder="1" applyAlignment="1">
      <alignment horizontal="center" vertical="top" wrapText="1"/>
    </xf>
    <xf numFmtId="38" fontId="7" fillId="0" borderId="12" xfId="6" applyFont="1" applyFill="1" applyBorder="1" applyAlignment="1">
      <alignment horizontal="center" vertical="top" wrapText="1"/>
    </xf>
    <xf numFmtId="179" fontId="7" fillId="0" borderId="12" xfId="6" applyNumberFormat="1" applyFont="1" applyFill="1" applyBorder="1" applyAlignment="1">
      <alignment horizontal="center" vertical="top" wrapText="1"/>
    </xf>
    <xf numFmtId="37" fontId="7" fillId="0" borderId="0" xfId="32" applyNumberFormat="1" applyFont="1" applyAlignment="1">
      <alignment vertical="center"/>
    </xf>
    <xf numFmtId="0" fontId="7" fillId="0" borderId="0" xfId="32" applyFont="1" applyAlignment="1">
      <alignment vertical="center"/>
    </xf>
    <xf numFmtId="181" fontId="7" fillId="0" borderId="19" xfId="34" applyNumberFormat="1" applyFont="1" applyFill="1" applyBorder="1"/>
    <xf numFmtId="38" fontId="7" fillId="0" borderId="19" xfId="6" applyFont="1" applyFill="1" applyBorder="1" applyAlignment="1">
      <alignment vertical="center"/>
    </xf>
    <xf numFmtId="38" fontId="7" fillId="0" borderId="12" xfId="6" applyFont="1" applyFill="1" applyBorder="1" applyAlignment="1">
      <alignment vertical="center"/>
    </xf>
    <xf numFmtId="181" fontId="7" fillId="0" borderId="19" xfId="6" applyNumberFormat="1" applyFont="1" applyFill="1" applyBorder="1" applyAlignment="1">
      <alignment vertical="center"/>
    </xf>
    <xf numFmtId="181" fontId="7" fillId="0" borderId="12" xfId="34" applyNumberFormat="1" applyFont="1" applyFill="1" applyBorder="1"/>
    <xf numFmtId="181" fontId="7" fillId="0" borderId="12" xfId="6" applyNumberFormat="1" applyFont="1" applyFill="1" applyBorder="1" applyAlignment="1">
      <alignment vertical="center"/>
    </xf>
    <xf numFmtId="181" fontId="7" fillId="0" borderId="11" xfId="34" applyNumberFormat="1" applyFont="1" applyFill="1" applyBorder="1"/>
    <xf numFmtId="181" fontId="7" fillId="0" borderId="11" xfId="6" applyNumberFormat="1" applyFont="1" applyFill="1" applyBorder="1" applyAlignment="1">
      <alignment vertical="center"/>
    </xf>
    <xf numFmtId="38" fontId="7" fillId="0" borderId="8" xfId="34" applyFont="1" applyFill="1" applyBorder="1" applyAlignment="1">
      <alignment vertical="center"/>
    </xf>
    <xf numFmtId="181" fontId="7" fillId="0" borderId="8" xfId="6" applyNumberFormat="1" applyFont="1" applyFill="1" applyBorder="1" applyAlignment="1">
      <alignment vertical="center"/>
    </xf>
    <xf numFmtId="181" fontId="7" fillId="0" borderId="0" xfId="6" applyNumberFormat="1" applyFont="1" applyFill="1"/>
    <xf numFmtId="38" fontId="7" fillId="0" borderId="0" xfId="34" applyFont="1" applyFill="1"/>
    <xf numFmtId="38" fontId="7" fillId="0" borderId="0" xfId="6" applyFont="1" applyFill="1"/>
    <xf numFmtId="9" fontId="7" fillId="0" borderId="0" xfId="1" applyFont="1" applyFill="1" applyAlignment="1">
      <alignment vertical="center"/>
    </xf>
    <xf numFmtId="9" fontId="7" fillId="0" borderId="0" xfId="1" applyFont="1" applyFill="1" applyAlignment="1">
      <alignment horizontal="left" vertical="center"/>
    </xf>
    <xf numFmtId="9" fontId="7" fillId="0" borderId="0" xfId="1" applyFont="1" applyFill="1"/>
    <xf numFmtId="176" fontId="7" fillId="0" borderId="0" xfId="7" applyNumberFormat="1" applyFont="1" applyFill="1">
      <alignment vertical="center"/>
    </xf>
    <xf numFmtId="176" fontId="7" fillId="0" borderId="0" xfId="7" applyNumberFormat="1" applyFont="1" applyFill="1" applyAlignment="1">
      <alignment horizontal="left" vertical="center"/>
    </xf>
    <xf numFmtId="9" fontId="7" fillId="0" borderId="0" xfId="3" applyFont="1" applyFill="1">
      <alignment vertical="center"/>
    </xf>
    <xf numFmtId="9" fontId="7" fillId="0" borderId="0" xfId="3" applyFont="1" applyFill="1" applyAlignment="1">
      <alignment horizontal="left" vertical="center"/>
    </xf>
    <xf numFmtId="182" fontId="5" fillId="0" borderId="0" xfId="6" applyNumberFormat="1" applyFont="1" applyFill="1" applyAlignment="1">
      <alignment vertical="center"/>
    </xf>
    <xf numFmtId="38" fontId="5" fillId="0" borderId="0" xfId="6" applyFont="1" applyFill="1" applyAlignment="1">
      <alignment vertical="center"/>
    </xf>
    <xf numFmtId="182" fontId="5" fillId="0" borderId="0" xfId="6" applyNumberFormat="1" applyFont="1" applyFill="1" applyBorder="1" applyAlignment="1">
      <alignment vertical="center"/>
    </xf>
    <xf numFmtId="38" fontId="5" fillId="0" borderId="0" xfId="6" applyFont="1" applyFill="1" applyBorder="1" applyAlignment="1">
      <alignment vertical="center"/>
    </xf>
    <xf numFmtId="185" fontId="5" fillId="0" borderId="13" xfId="0" applyNumberFormat="1" applyFont="1" applyFill="1" applyBorder="1" applyAlignment="1">
      <alignment horizontal="center" vertical="center"/>
    </xf>
    <xf numFmtId="185" fontId="5" fillId="0" borderId="0" xfId="0" applyNumberFormat="1" applyFont="1" applyFill="1" applyAlignment="1">
      <alignment horizontal="center" vertical="center"/>
    </xf>
    <xf numFmtId="0" fontId="5" fillId="0" borderId="1" xfId="0" applyFont="1" applyFill="1" applyBorder="1" applyAlignment="1">
      <alignment horizontal="center" vertical="top" wrapText="1"/>
    </xf>
    <xf numFmtId="182" fontId="5" fillId="0" borderId="9" xfId="6" applyNumberFormat="1" applyFont="1" applyFill="1" applyBorder="1" applyAlignment="1">
      <alignment horizontal="right" vertical="top"/>
    </xf>
    <xf numFmtId="38" fontId="5" fillId="0" borderId="0" xfId="6" applyFont="1" applyFill="1" applyBorder="1" applyAlignment="1">
      <alignment horizontal="right" vertical="top" wrapText="1"/>
    </xf>
    <xf numFmtId="182" fontId="5" fillId="0" borderId="0" xfId="0" applyNumberFormat="1" applyFont="1" applyFill="1" applyAlignment="1">
      <alignment vertical="center"/>
    </xf>
    <xf numFmtId="38" fontId="0" fillId="0" borderId="0" xfId="6" applyFont="1" applyFill="1" applyBorder="1" applyAlignment="1">
      <alignment vertical="center"/>
    </xf>
    <xf numFmtId="0" fontId="48" fillId="0" borderId="0" xfId="24" applyFont="1" applyAlignment="1">
      <alignment vertical="top"/>
    </xf>
    <xf numFmtId="0" fontId="43" fillId="0" borderId="0" xfId="0" applyFont="1" applyAlignment="1">
      <alignment vertical="center"/>
    </xf>
    <xf numFmtId="0" fontId="43" fillId="0" borderId="4" xfId="0" applyFont="1" applyBorder="1" applyAlignment="1">
      <alignment vertical="center"/>
    </xf>
    <xf numFmtId="0" fontId="43" fillId="0" borderId="13" xfId="0" applyFont="1" applyBorder="1" applyAlignment="1">
      <alignment horizontal="center" vertical="center"/>
    </xf>
    <xf numFmtId="0" fontId="43" fillId="0" borderId="17" xfId="0" applyFont="1" applyBorder="1" applyAlignment="1">
      <alignment vertical="center"/>
    </xf>
    <xf numFmtId="0" fontId="43" fillId="0" borderId="0" xfId="0" applyFont="1" applyAlignment="1">
      <alignment vertical="top"/>
    </xf>
    <xf numFmtId="0" fontId="43" fillId="0" borderId="9" xfId="0" applyFont="1" applyBorder="1" applyAlignment="1">
      <alignment vertical="center"/>
    </xf>
    <xf numFmtId="0" fontId="43" fillId="0" borderId="1" xfId="0" applyFont="1" applyBorder="1" applyAlignment="1">
      <alignment horizontal="center" vertical="center"/>
    </xf>
    <xf numFmtId="0" fontId="43" fillId="0" borderId="1" xfId="0" applyFont="1" applyBorder="1" applyAlignment="1">
      <alignment vertical="center"/>
    </xf>
    <xf numFmtId="0" fontId="43" fillId="0" borderId="10" xfId="0" applyFont="1" applyBorder="1" applyAlignment="1">
      <alignment vertical="center"/>
    </xf>
    <xf numFmtId="182" fontId="44" fillId="0" borderId="13" xfId="6" applyNumberFormat="1" applyFont="1" applyBorder="1" applyAlignment="1">
      <alignment horizontal="center" vertical="center"/>
    </xf>
    <xf numFmtId="38" fontId="44" fillId="0" borderId="13" xfId="6" applyFont="1" applyBorder="1" applyAlignment="1">
      <alignment horizontal="center" vertical="center"/>
    </xf>
    <xf numFmtId="38" fontId="52" fillId="0" borderId="13" xfId="6" applyFont="1" applyBorder="1" applyAlignment="1">
      <alignment horizontal="center" vertical="center"/>
    </xf>
    <xf numFmtId="0" fontId="43" fillId="0" borderId="13" xfId="0" applyFont="1" applyBorder="1" applyAlignment="1">
      <alignment vertical="center"/>
    </xf>
    <xf numFmtId="0" fontId="43" fillId="0" borderId="3" xfId="0" applyFont="1" applyBorder="1" applyAlignment="1">
      <alignment vertical="center"/>
    </xf>
    <xf numFmtId="0" fontId="43" fillId="0" borderId="0" xfId="0" applyFont="1" applyBorder="1" applyAlignment="1">
      <alignment horizontal="center" vertical="center"/>
    </xf>
    <xf numFmtId="182" fontId="43" fillId="0" borderId="19" xfId="6" applyNumberFormat="1" applyFont="1" applyBorder="1" applyAlignment="1">
      <alignment horizontal="center" vertical="top"/>
    </xf>
    <xf numFmtId="38" fontId="43" fillId="2" borderId="19" xfId="6" applyFont="1" applyFill="1" applyBorder="1" applyAlignment="1">
      <alignment horizontal="center" vertical="top" wrapText="1"/>
    </xf>
    <xf numFmtId="180" fontId="43" fillId="2" borderId="19" xfId="6" applyNumberFormat="1" applyFont="1" applyFill="1" applyBorder="1" applyAlignment="1">
      <alignment horizontal="center" vertical="top"/>
    </xf>
    <xf numFmtId="38" fontId="52" fillId="0" borderId="8" xfId="6" applyFont="1" applyBorder="1" applyAlignment="1">
      <alignment horizontal="center" vertical="top"/>
    </xf>
    <xf numFmtId="0" fontId="43" fillId="0" borderId="0" xfId="0" applyFont="1" applyBorder="1" applyAlignment="1">
      <alignment vertical="center"/>
    </xf>
    <xf numFmtId="0" fontId="43" fillId="0" borderId="2" xfId="0" applyFont="1" applyBorder="1" applyAlignment="1">
      <alignment vertical="center"/>
    </xf>
    <xf numFmtId="38" fontId="52" fillId="0" borderId="7" xfId="6" applyFont="1" applyBorder="1" applyAlignment="1">
      <alignment vertical="center"/>
    </xf>
    <xf numFmtId="38" fontId="48" fillId="0" borderId="100" xfId="11" applyFont="1" applyFill="1" applyBorder="1" applyAlignment="1">
      <alignment vertical="center"/>
    </xf>
    <xf numFmtId="38" fontId="48" fillId="0" borderId="102" xfId="11" applyFont="1" applyFill="1" applyBorder="1" applyAlignment="1">
      <alignment vertical="center"/>
    </xf>
    <xf numFmtId="0" fontId="48" fillId="2" borderId="0" xfId="23" applyFont="1" applyFill="1" applyBorder="1" applyAlignment="1">
      <alignment vertical="center"/>
    </xf>
    <xf numFmtId="0" fontId="48" fillId="0" borderId="0" xfId="23" applyFont="1" applyBorder="1" applyAlignment="1">
      <alignment horizontal="left" vertical="center" wrapText="1"/>
    </xf>
    <xf numFmtId="38" fontId="48" fillId="0" borderId="92" xfId="11" applyFont="1" applyFill="1" applyBorder="1" applyAlignment="1">
      <alignment vertical="center"/>
    </xf>
    <xf numFmtId="179" fontId="48" fillId="0" borderId="102" xfId="11" applyNumberFormat="1" applyFont="1" applyFill="1" applyBorder="1" applyAlignment="1">
      <alignment vertical="center"/>
    </xf>
    <xf numFmtId="38" fontId="48" fillId="2" borderId="105" xfId="11" applyFont="1" applyFill="1" applyBorder="1" applyAlignment="1">
      <alignment vertical="center"/>
    </xf>
    <xf numFmtId="0" fontId="53" fillId="0" borderId="0" xfId="0" applyFont="1" applyBorder="1" applyAlignment="1">
      <alignment horizontal="left" vertical="center"/>
    </xf>
    <xf numFmtId="0" fontId="53" fillId="0" borderId="0" xfId="0" applyFont="1" applyBorder="1" applyAlignment="1">
      <alignment vertical="center"/>
    </xf>
    <xf numFmtId="0" fontId="50" fillId="0" borderId="100" xfId="23" applyFont="1" applyBorder="1" applyAlignment="1">
      <alignment vertical="center"/>
    </xf>
    <xf numFmtId="0" fontId="50" fillId="0" borderId="100" xfId="23" applyFont="1" applyBorder="1" applyAlignment="1">
      <alignment horizontal="left" vertical="center"/>
    </xf>
    <xf numFmtId="0" fontId="50" fillId="0" borderId="102" xfId="23" applyFont="1" applyBorder="1" applyAlignment="1">
      <alignment vertical="center"/>
    </xf>
    <xf numFmtId="0" fontId="50" fillId="0" borderId="102" xfId="23" applyFont="1" applyBorder="1" applyAlignment="1">
      <alignment horizontal="left" vertical="center" wrapText="1"/>
    </xf>
    <xf numFmtId="0" fontId="50" fillId="0" borderId="105" xfId="23" applyFont="1" applyBorder="1" applyAlignment="1">
      <alignment vertical="center"/>
    </xf>
    <xf numFmtId="0" fontId="50" fillId="0" borderId="105" xfId="23" applyFont="1" applyBorder="1" applyAlignment="1">
      <alignment horizontal="left" vertical="center" wrapText="1"/>
    </xf>
    <xf numFmtId="0" fontId="16" fillId="0" borderId="0" xfId="32" applyFont="1"/>
    <xf numFmtId="181" fontId="16" fillId="0" borderId="0" xfId="6" applyNumberFormat="1" applyFont="1"/>
    <xf numFmtId="181" fontId="16" fillId="2" borderId="10" xfId="6" applyNumberFormat="1" applyFont="1" applyFill="1" applyBorder="1"/>
    <xf numFmtId="181" fontId="29" fillId="2" borderId="19" xfId="6" applyNumberFormat="1" applyFont="1" applyFill="1" applyBorder="1" applyAlignment="1">
      <alignment horizontal="center" vertical="top" wrapText="1"/>
    </xf>
    <xf numFmtId="181" fontId="16" fillId="0" borderId="12" xfId="6" applyNumberFormat="1" applyFont="1" applyBorder="1" applyAlignment="1">
      <alignment vertical="center"/>
    </xf>
    <xf numFmtId="181" fontId="16" fillId="0" borderId="8" xfId="6" applyNumberFormat="1" applyFont="1" applyBorder="1" applyAlignment="1">
      <alignment vertical="center"/>
    </xf>
    <xf numFmtId="181" fontId="16" fillId="0" borderId="0" xfId="6" applyNumberFormat="1" applyFont="1" applyAlignment="1">
      <alignment vertical="center"/>
    </xf>
    <xf numFmtId="181" fontId="16" fillId="0" borderId="0" xfId="6" applyNumberFormat="1" applyFont="1" applyFill="1" applyAlignment="1">
      <alignment vertical="center"/>
    </xf>
    <xf numFmtId="182" fontId="43" fillId="5" borderId="20" xfId="6" applyNumberFormat="1" applyFont="1" applyFill="1" applyBorder="1" applyAlignment="1" applyProtection="1">
      <alignment horizontal="center" vertical="center"/>
      <protection locked="0"/>
    </xf>
    <xf numFmtId="38" fontId="43" fillId="5" borderId="20" xfId="6" applyFont="1" applyFill="1" applyBorder="1" applyAlignment="1" applyProtection="1">
      <alignment vertical="center"/>
      <protection locked="0"/>
    </xf>
    <xf numFmtId="38" fontId="43" fillId="5" borderId="93" xfId="6" applyFont="1" applyFill="1" applyBorder="1" applyAlignment="1" applyProtection="1">
      <alignment vertical="center"/>
      <protection locked="0"/>
    </xf>
    <xf numFmtId="177" fontId="7" fillId="2" borderId="112" xfId="1" applyNumberFormat="1" applyFont="1" applyFill="1" applyBorder="1" applyAlignment="1" applyProtection="1">
      <protection locked="0"/>
    </xf>
    <xf numFmtId="3" fontId="7" fillId="0" borderId="0" xfId="21" applyNumberFormat="1" applyFont="1">
      <alignment vertical="center"/>
    </xf>
    <xf numFmtId="3" fontId="7" fillId="0" borderId="12" xfId="34" applyNumberFormat="1" applyFont="1" applyFill="1" applyBorder="1" applyAlignment="1">
      <alignment vertical="top" shrinkToFit="1"/>
    </xf>
    <xf numFmtId="3" fontId="7" fillId="0" borderId="19" xfId="34" applyNumberFormat="1" applyFont="1" applyFill="1" applyBorder="1"/>
    <xf numFmtId="3" fontId="7" fillId="0" borderId="12" xfId="34" applyNumberFormat="1" applyFont="1" applyFill="1" applyBorder="1"/>
    <xf numFmtId="3" fontId="7" fillId="0" borderId="11" xfId="34" applyNumberFormat="1" applyFont="1" applyFill="1" applyBorder="1"/>
    <xf numFmtId="3" fontId="7" fillId="0" borderId="8" xfId="34" applyNumberFormat="1" applyFont="1" applyFill="1" applyBorder="1" applyAlignment="1">
      <alignment vertical="center"/>
    </xf>
    <xf numFmtId="3" fontId="7" fillId="0" borderId="0" xfId="34" applyNumberFormat="1" applyFont="1" applyFill="1"/>
    <xf numFmtId="3" fontId="7" fillId="0" borderId="0" xfId="1" applyNumberFormat="1" applyFont="1" applyFill="1" applyAlignment="1">
      <alignment vertical="center"/>
    </xf>
    <xf numFmtId="3" fontId="7" fillId="0" borderId="0" xfId="7" applyNumberFormat="1" applyFont="1" applyFill="1">
      <alignment vertical="center"/>
    </xf>
    <xf numFmtId="3" fontId="7" fillId="0" borderId="0" xfId="3" applyNumberFormat="1" applyFont="1" applyFill="1">
      <alignment vertical="center"/>
    </xf>
    <xf numFmtId="3" fontId="7" fillId="0" borderId="0" xfId="21" applyNumberFormat="1" applyFont="1" applyAlignment="1"/>
    <xf numFmtId="3" fontId="7" fillId="0" borderId="0" xfId="6" applyNumberFormat="1" applyFont="1" applyFill="1" applyAlignment="1">
      <alignment vertical="center"/>
    </xf>
    <xf numFmtId="3" fontId="7" fillId="2" borderId="5" xfId="6" applyNumberFormat="1" applyFont="1" applyFill="1" applyBorder="1"/>
    <xf numFmtId="3" fontId="7" fillId="0" borderId="8" xfId="6" applyNumberFormat="1" applyFont="1" applyFill="1" applyBorder="1"/>
    <xf numFmtId="3" fontId="7" fillId="0" borderId="12" xfId="6" applyNumberFormat="1" applyFont="1" applyFill="1" applyBorder="1" applyAlignment="1">
      <alignment horizontal="center" vertical="top" wrapText="1"/>
    </xf>
    <xf numFmtId="3" fontId="7" fillId="0" borderId="19" xfId="6" applyNumberFormat="1" applyFont="1" applyFill="1" applyBorder="1" applyAlignment="1">
      <alignment vertical="center"/>
    </xf>
    <xf numFmtId="3" fontId="7" fillId="0" borderId="12" xfId="6" applyNumberFormat="1" applyFont="1" applyFill="1" applyBorder="1" applyAlignment="1">
      <alignment vertical="center"/>
    </xf>
    <xf numFmtId="3" fontId="7" fillId="0" borderId="11" xfId="6" applyNumberFormat="1" applyFont="1" applyFill="1" applyBorder="1" applyAlignment="1">
      <alignment vertical="center"/>
    </xf>
    <xf numFmtId="3" fontId="7" fillId="0" borderId="0" xfId="6" applyNumberFormat="1" applyFont="1" applyFill="1"/>
    <xf numFmtId="3" fontId="7" fillId="2" borderId="6" xfId="6" applyNumberFormat="1" applyFont="1" applyFill="1" applyBorder="1"/>
    <xf numFmtId="3" fontId="7" fillId="0" borderId="8" xfId="6" applyNumberFormat="1" applyFont="1" applyFill="1" applyBorder="1" applyAlignment="1">
      <alignment horizontal="center"/>
    </xf>
    <xf numFmtId="3" fontId="16" fillId="0" borderId="0" xfId="32" applyNumberFormat="1" applyFont="1"/>
    <xf numFmtId="3" fontId="16" fillId="2" borderId="9" xfId="32" applyNumberFormat="1" applyFont="1" applyFill="1" applyBorder="1"/>
    <xf numFmtId="3" fontId="29" fillId="2" borderId="4" xfId="7" applyNumberFormat="1" applyFont="1" applyFill="1" applyBorder="1" applyAlignment="1">
      <alignment horizontal="center" vertical="top" wrapText="1"/>
    </xf>
    <xf numFmtId="3" fontId="29" fillId="0" borderId="17" xfId="7" applyNumberFormat="1" applyFont="1" applyFill="1" applyBorder="1">
      <alignment vertical="center"/>
    </xf>
    <xf numFmtId="3" fontId="16" fillId="0" borderId="5" xfId="34" applyNumberFormat="1" applyFont="1" applyFill="1" applyBorder="1" applyAlignment="1">
      <alignment vertical="center"/>
    </xf>
    <xf numFmtId="3" fontId="16" fillId="0" borderId="0" xfId="32" applyNumberFormat="1" applyFont="1" applyAlignment="1">
      <alignment vertical="center"/>
    </xf>
    <xf numFmtId="3" fontId="16" fillId="0" borderId="0" xfId="0" applyNumberFormat="1" applyFont="1"/>
    <xf numFmtId="3" fontId="16" fillId="0" borderId="0" xfId="1" applyNumberFormat="1" applyFont="1" applyFill="1" applyAlignment="1">
      <alignment vertical="center"/>
    </xf>
    <xf numFmtId="3" fontId="16" fillId="0" borderId="0" xfId="7" applyNumberFormat="1" applyFont="1" applyFill="1">
      <alignment vertical="center"/>
    </xf>
    <xf numFmtId="3" fontId="16" fillId="0" borderId="0" xfId="3" applyNumberFormat="1" applyFont="1" applyFill="1">
      <alignment vertical="center"/>
    </xf>
    <xf numFmtId="3" fontId="7" fillId="0" borderId="0" xfId="32" applyNumberFormat="1" applyFont="1"/>
    <xf numFmtId="3" fontId="7" fillId="0" borderId="0" xfId="33" applyNumberFormat="1" applyFont="1" applyFill="1" applyAlignment="1"/>
    <xf numFmtId="3" fontId="7" fillId="0" borderId="1" xfId="32" applyNumberFormat="1" applyFont="1" applyBorder="1"/>
    <xf numFmtId="3" fontId="7" fillId="0" borderId="1" xfId="32" quotePrefix="1" applyNumberFormat="1" applyFont="1" applyBorder="1" applyAlignment="1">
      <alignment horizontal="right"/>
    </xf>
    <xf numFmtId="3" fontId="7" fillId="0" borderId="1" xfId="32" quotePrefix="1" applyNumberFormat="1" applyFont="1" applyBorder="1"/>
    <xf numFmtId="3" fontId="7" fillId="0" borderId="1" xfId="33" applyNumberFormat="1" applyFont="1" applyFill="1" applyBorder="1" applyAlignment="1"/>
    <xf numFmtId="3" fontId="7" fillId="0" borderId="0" xfId="32" applyNumberFormat="1" applyFont="1" applyAlignment="1">
      <alignment vertical="center"/>
    </xf>
    <xf numFmtId="3" fontId="7" fillId="0" borderId="0" xfId="33" applyNumberFormat="1" applyFont="1" applyFill="1" applyAlignment="1">
      <alignment vertical="center"/>
    </xf>
    <xf numFmtId="3" fontId="7" fillId="0" borderId="0" xfId="32" applyNumberFormat="1" applyFont="1" applyAlignment="1">
      <alignment horizontal="center" vertical="center"/>
    </xf>
    <xf numFmtId="3" fontId="7" fillId="0" borderId="0" xfId="34" applyNumberFormat="1" applyFont="1" applyFill="1" applyBorder="1" applyAlignment="1">
      <alignment horizontal="left" vertical="top" wrapText="1"/>
    </xf>
    <xf numFmtId="3" fontId="7" fillId="0" borderId="0" xfId="35" applyNumberFormat="1" applyFont="1">
      <alignment vertical="center"/>
    </xf>
    <xf numFmtId="3" fontId="7" fillId="0" borderId="0" xfId="34" applyNumberFormat="1" applyFont="1" applyFill="1" applyAlignment="1">
      <alignment vertical="center"/>
    </xf>
    <xf numFmtId="3" fontId="7" fillId="0" borderId="0" xfId="9" applyNumberFormat="1" applyFont="1" applyFill="1">
      <alignment vertical="center"/>
    </xf>
    <xf numFmtId="3" fontId="7" fillId="0" borderId="0" xfId="0" applyNumberFormat="1" applyFont="1"/>
    <xf numFmtId="3" fontId="7" fillId="0" borderId="0" xfId="1" applyNumberFormat="1" applyFont="1" applyFill="1" applyAlignment="1">
      <alignment horizontal="right" vertical="center"/>
    </xf>
    <xf numFmtId="3" fontId="7" fillId="0" borderId="0" xfId="36" applyNumberFormat="1" applyFont="1" applyFill="1" applyAlignment="1">
      <alignment vertical="center"/>
    </xf>
    <xf numFmtId="3" fontId="7" fillId="0" borderId="0" xfId="36" applyNumberFormat="1" applyFont="1" applyFill="1" applyAlignment="1">
      <alignment horizontal="right" vertical="center"/>
    </xf>
    <xf numFmtId="3" fontId="7" fillId="0" borderId="0" xfId="37" applyNumberFormat="1" applyFont="1" applyFill="1" applyAlignment="1">
      <alignment vertical="center"/>
    </xf>
    <xf numFmtId="3" fontId="7" fillId="0" borderId="0" xfId="3" applyNumberFormat="1" applyFont="1" applyFill="1" applyAlignment="1">
      <alignment horizontal="right" vertical="center"/>
    </xf>
    <xf numFmtId="3" fontId="7" fillId="0" borderId="0" xfId="32" quotePrefix="1" applyNumberFormat="1" applyFont="1" applyBorder="1"/>
    <xf numFmtId="3" fontId="7" fillId="0" borderId="0" xfId="32" applyNumberFormat="1" applyFont="1" applyBorder="1" applyAlignment="1">
      <alignment horizontal="center"/>
    </xf>
    <xf numFmtId="3" fontId="7" fillId="0" borderId="0" xfId="32" applyNumberFormat="1" applyFont="1" applyBorder="1" applyAlignment="1">
      <alignment horizontal="center" vertical="top" wrapText="1"/>
    </xf>
    <xf numFmtId="3" fontId="7" fillId="0" borderId="0" xfId="32" applyNumberFormat="1" applyFont="1" applyBorder="1" applyAlignment="1">
      <alignment vertical="center"/>
    </xf>
    <xf numFmtId="49" fontId="7" fillId="0" borderId="0" xfId="32" applyNumberFormat="1" applyFont="1" applyBorder="1" applyAlignment="1">
      <alignment horizontal="center" vertical="center"/>
    </xf>
    <xf numFmtId="0" fontId="7" fillId="0" borderId="0" xfId="32" applyFont="1" applyBorder="1" applyAlignment="1">
      <alignment vertical="center"/>
    </xf>
    <xf numFmtId="0" fontId="16" fillId="0" borderId="1" xfId="32" applyFont="1" applyBorder="1"/>
    <xf numFmtId="0" fontId="16" fillId="0" borderId="1" xfId="32" applyFont="1" applyBorder="1" applyAlignment="1">
      <alignment horizontal="right"/>
    </xf>
    <xf numFmtId="0" fontId="43" fillId="0" borderId="0" xfId="0" applyFont="1" applyAlignment="1" applyProtection="1">
      <alignment vertical="top"/>
      <protection locked="0"/>
    </xf>
    <xf numFmtId="0" fontId="43" fillId="0" borderId="0" xfId="0" applyFont="1" applyAlignment="1" applyProtection="1">
      <alignment vertical="center"/>
      <protection locked="0"/>
    </xf>
    <xf numFmtId="0" fontId="43" fillId="0" borderId="0" xfId="0" applyFont="1" applyAlignment="1" applyProtection="1">
      <alignment horizontal="center" vertical="center"/>
      <protection locked="0"/>
    </xf>
    <xf numFmtId="0" fontId="10" fillId="0" borderId="0" xfId="0" applyFont="1" applyFill="1"/>
    <xf numFmtId="0" fontId="10" fillId="0" borderId="0" xfId="0" applyFont="1" applyFill="1" applyAlignment="1">
      <alignment vertical="top"/>
    </xf>
    <xf numFmtId="0" fontId="7" fillId="0" borderId="0" xfId="0" applyFont="1" applyFill="1" applyAlignment="1">
      <alignment vertical="top"/>
    </xf>
    <xf numFmtId="38" fontId="7" fillId="0" borderId="12" xfId="8" applyFont="1" applyFill="1" applyBorder="1" applyAlignment="1">
      <alignment vertical="center"/>
    </xf>
    <xf numFmtId="3" fontId="10" fillId="0" borderId="0" xfId="12" applyNumberFormat="1" applyFont="1" applyFill="1"/>
    <xf numFmtId="0" fontId="7" fillId="0" borderId="19" xfId="0" applyFont="1" applyFill="1" applyBorder="1"/>
    <xf numFmtId="0" fontId="7" fillId="0" borderId="15" xfId="0" applyFont="1" applyFill="1" applyBorder="1" applyAlignment="1">
      <alignment vertical="center" shrinkToFit="1"/>
    </xf>
    <xf numFmtId="38" fontId="7" fillId="0" borderId="16" xfId="8" applyFont="1" applyFill="1" applyBorder="1" applyAlignment="1">
      <alignment vertical="center"/>
    </xf>
    <xf numFmtId="0" fontId="7" fillId="0" borderId="8" xfId="0" applyFont="1" applyFill="1" applyBorder="1" applyAlignment="1">
      <alignment horizontal="left"/>
    </xf>
    <xf numFmtId="38" fontId="7" fillId="0" borderId="8" xfId="12" applyFont="1" applyFill="1" applyBorder="1"/>
    <xf numFmtId="0" fontId="7" fillId="0" borderId="12" xfId="0" applyFont="1" applyFill="1" applyBorder="1"/>
    <xf numFmtId="38" fontId="7" fillId="0" borderId="12" xfId="12" applyFont="1" applyFill="1" applyBorder="1"/>
    <xf numFmtId="0" fontId="7" fillId="0" borderId="18" xfId="0" applyFont="1" applyFill="1" applyBorder="1" applyAlignment="1">
      <alignment vertical="center" shrinkToFit="1"/>
    </xf>
    <xf numFmtId="38" fontId="7" fillId="0" borderId="14" xfId="8" applyFont="1" applyFill="1" applyBorder="1" applyAlignment="1">
      <alignment vertical="center"/>
    </xf>
    <xf numFmtId="38" fontId="7" fillId="0" borderId="13" xfId="12" applyFont="1" applyFill="1" applyBorder="1"/>
    <xf numFmtId="0" fontId="7" fillId="0" borderId="14" xfId="0" applyFont="1" applyFill="1" applyBorder="1" applyAlignment="1">
      <alignment horizontal="center"/>
    </xf>
    <xf numFmtId="0" fontId="7" fillId="0" borderId="18" xfId="0" applyFont="1" applyFill="1" applyBorder="1" applyAlignment="1">
      <alignment shrinkToFit="1"/>
    </xf>
    <xf numFmtId="0" fontId="7" fillId="0" borderId="16" xfId="0" applyFont="1" applyFill="1" applyBorder="1" applyAlignment="1">
      <alignment horizontal="center"/>
    </xf>
    <xf numFmtId="0" fontId="7" fillId="0" borderId="16" xfId="0" applyFont="1" applyFill="1" applyBorder="1" applyAlignment="1">
      <alignment shrinkToFit="1"/>
    </xf>
    <xf numFmtId="0" fontId="7" fillId="0" borderId="11" xfId="0" applyFont="1" applyFill="1" applyBorder="1" applyAlignment="1">
      <alignment horizontal="center"/>
    </xf>
    <xf numFmtId="0" fontId="7" fillId="0" borderId="11" xfId="0" applyFont="1" applyFill="1" applyBorder="1" applyAlignment="1">
      <alignment shrinkToFit="1"/>
    </xf>
    <xf numFmtId="0" fontId="7" fillId="0" borderId="5" xfId="0" applyFont="1" applyFill="1" applyBorder="1"/>
    <xf numFmtId="0" fontId="7" fillId="0" borderId="7" xfId="0" applyFont="1" applyFill="1" applyBorder="1"/>
    <xf numFmtId="38" fontId="7" fillId="0" borderId="8" xfId="8" applyFont="1" applyFill="1" applyBorder="1"/>
    <xf numFmtId="0" fontId="7" fillId="0" borderId="12" xfId="0" applyFont="1" applyFill="1" applyBorder="1" applyAlignment="1">
      <alignment horizontal="right" shrinkToFit="1"/>
    </xf>
    <xf numFmtId="3" fontId="7" fillId="0" borderId="8" xfId="0" applyNumberFormat="1" applyFont="1" applyFill="1" applyBorder="1" applyAlignment="1">
      <alignment shrinkToFit="1"/>
    </xf>
    <xf numFmtId="38" fontId="7" fillId="0" borderId="8" xfId="8" applyFont="1" applyFill="1" applyBorder="1" applyAlignment="1">
      <alignment shrinkToFit="1"/>
    </xf>
    <xf numFmtId="0" fontId="16" fillId="2" borderId="120" xfId="32" applyFont="1" applyFill="1" applyBorder="1"/>
    <xf numFmtId="3" fontId="16" fillId="0" borderId="121" xfId="32" applyNumberFormat="1" applyFont="1" applyBorder="1" applyAlignment="1">
      <alignment horizontal="center"/>
    </xf>
    <xf numFmtId="3" fontId="16" fillId="0" borderId="122" xfId="32" applyNumberFormat="1" applyFont="1" applyBorder="1" applyAlignment="1">
      <alignment horizontal="center"/>
    </xf>
    <xf numFmtId="3" fontId="16" fillId="0" borderId="123" xfId="32" applyNumberFormat="1" applyFont="1" applyBorder="1" applyAlignment="1">
      <alignment horizontal="center"/>
    </xf>
    <xf numFmtId="3" fontId="16" fillId="0" borderId="124" xfId="32" applyNumberFormat="1" applyFont="1" applyBorder="1" applyAlignment="1">
      <alignment horizontal="center"/>
    </xf>
    <xf numFmtId="3" fontId="16" fillId="0" borderId="123" xfId="30" applyNumberFormat="1" applyFont="1" applyFill="1" applyBorder="1" applyAlignment="1">
      <alignment horizontal="center"/>
    </xf>
    <xf numFmtId="3" fontId="16" fillId="0" borderId="121" xfId="30" applyNumberFormat="1" applyFont="1" applyFill="1" applyBorder="1" applyAlignment="1">
      <alignment horizontal="center"/>
    </xf>
    <xf numFmtId="3" fontId="16" fillId="0" borderId="122" xfId="30" applyNumberFormat="1" applyFont="1" applyFill="1" applyBorder="1" applyAlignment="1">
      <alignment horizontal="center"/>
    </xf>
    <xf numFmtId="0" fontId="16" fillId="2" borderId="125" xfId="32" applyFont="1" applyFill="1" applyBorder="1" applyAlignment="1">
      <alignment horizontal="left" vertical="top"/>
    </xf>
    <xf numFmtId="0" fontId="16" fillId="2" borderId="126" xfId="32" quotePrefix="1" applyFont="1" applyFill="1" applyBorder="1" applyAlignment="1">
      <alignment horizontal="right"/>
    </xf>
    <xf numFmtId="3" fontId="16" fillId="0" borderId="127" xfId="32" applyNumberFormat="1" applyFont="1" applyBorder="1" applyAlignment="1">
      <alignment horizontal="center" vertical="top" wrapText="1"/>
    </xf>
    <xf numFmtId="3" fontId="16" fillId="0" borderId="128" xfId="32" applyNumberFormat="1" applyFont="1" applyBorder="1" applyAlignment="1">
      <alignment horizontal="center" vertical="top" wrapText="1"/>
    </xf>
    <xf numFmtId="3" fontId="16" fillId="0" borderId="130" xfId="32" applyNumberFormat="1" applyFont="1" applyBorder="1" applyAlignment="1">
      <alignment horizontal="center" vertical="top" wrapText="1"/>
    </xf>
    <xf numFmtId="3" fontId="16" fillId="0" borderId="131" xfId="32" applyNumberFormat="1" applyFont="1" applyBorder="1" applyAlignment="1">
      <alignment horizontal="center" vertical="top" wrapText="1"/>
    </xf>
    <xf numFmtId="3" fontId="16" fillId="0" borderId="130" xfId="30" applyNumberFormat="1" applyFont="1" applyFill="1" applyBorder="1" applyAlignment="1">
      <alignment horizontal="center" vertical="top" wrapText="1"/>
    </xf>
    <xf numFmtId="3" fontId="16" fillId="0" borderId="127" xfId="30" applyNumberFormat="1" applyFont="1" applyFill="1" applyBorder="1" applyAlignment="1">
      <alignment horizontal="center" vertical="top" wrapText="1"/>
    </xf>
    <xf numFmtId="3" fontId="16" fillId="0" borderId="128" xfId="30" applyNumberFormat="1" applyFont="1" applyFill="1" applyBorder="1" applyAlignment="1">
      <alignment horizontal="center" vertical="top" wrapText="1"/>
    </xf>
    <xf numFmtId="3" fontId="16" fillId="0" borderId="130" xfId="6" quotePrefix="1" applyNumberFormat="1" applyFont="1" applyFill="1" applyBorder="1" applyAlignment="1">
      <alignment horizontal="center" vertical="top" wrapText="1"/>
    </xf>
    <xf numFmtId="3" fontId="16" fillId="0" borderId="127" xfId="6" quotePrefix="1" applyNumberFormat="1" applyFont="1" applyFill="1" applyBorder="1" applyAlignment="1">
      <alignment horizontal="center" vertical="top" wrapText="1"/>
    </xf>
    <xf numFmtId="3" fontId="16" fillId="0" borderId="128" xfId="6" applyNumberFormat="1" applyFont="1" applyFill="1" applyBorder="1" applyAlignment="1">
      <alignment horizontal="center" vertical="top" wrapText="1"/>
    </xf>
    <xf numFmtId="49" fontId="16" fillId="0" borderId="132" xfId="32" applyNumberFormat="1" applyFont="1" applyBorder="1" applyAlignment="1">
      <alignment horizontal="center" vertical="center"/>
    </xf>
    <xf numFmtId="0" fontId="16" fillId="0" borderId="133" xfId="32" applyFont="1" applyBorder="1" applyAlignment="1">
      <alignment vertical="center"/>
    </xf>
    <xf numFmtId="3" fontId="16" fillId="0" borderId="133" xfId="34" applyNumberFormat="1" applyFont="1" applyFill="1" applyBorder="1" applyAlignment="1">
      <alignment vertical="center"/>
    </xf>
    <xf numFmtId="3" fontId="16" fillId="0" borderId="133" xfId="32" applyNumberFormat="1" applyFont="1" applyBorder="1" applyAlignment="1">
      <alignment vertical="center"/>
    </xf>
    <xf numFmtId="3" fontId="16" fillId="0" borderId="134" xfId="32" applyNumberFormat="1" applyFont="1" applyBorder="1" applyAlignment="1">
      <alignment vertical="center"/>
    </xf>
    <xf numFmtId="3" fontId="16" fillId="0" borderId="132" xfId="32" applyNumberFormat="1" applyFont="1" applyBorder="1" applyAlignment="1">
      <alignment vertical="center"/>
    </xf>
    <xf numFmtId="3" fontId="16" fillId="0" borderId="132" xfId="30" applyNumberFormat="1" applyFont="1" applyFill="1" applyBorder="1" applyAlignment="1">
      <alignment vertical="center"/>
    </xf>
    <xf numFmtId="3" fontId="16" fillId="0" borderId="133" xfId="30" applyNumberFormat="1" applyFont="1" applyFill="1" applyBorder="1" applyAlignment="1">
      <alignment vertical="center"/>
    </xf>
    <xf numFmtId="3" fontId="16" fillId="0" borderId="134" xfId="30" applyNumberFormat="1" applyFont="1" applyFill="1" applyBorder="1" applyAlignment="1">
      <alignment vertical="center"/>
    </xf>
    <xf numFmtId="3" fontId="16" fillId="0" borderId="129" xfId="32" applyNumberFormat="1" applyFont="1" applyBorder="1" applyAlignment="1">
      <alignment vertical="center"/>
    </xf>
    <xf numFmtId="49" fontId="16" fillId="0" borderId="130" xfId="32" applyNumberFormat="1" applyFont="1" applyBorder="1" applyAlignment="1">
      <alignment horizontal="center" vertical="center"/>
    </xf>
    <xf numFmtId="0" fontId="16" fillId="0" borderId="127" xfId="32" applyFont="1" applyBorder="1" applyAlignment="1">
      <alignment vertical="center"/>
    </xf>
    <xf numFmtId="3" fontId="16" fillId="0" borderId="127" xfId="32" applyNumberFormat="1" applyFont="1" applyBorder="1" applyAlignment="1">
      <alignment vertical="center"/>
    </xf>
    <xf numFmtId="3" fontId="16" fillId="0" borderId="128" xfId="32" applyNumberFormat="1" applyFont="1" applyBorder="1" applyAlignment="1">
      <alignment vertical="center"/>
    </xf>
    <xf numFmtId="3" fontId="16" fillId="0" borderId="130" xfId="32" applyNumberFormat="1" applyFont="1" applyBorder="1" applyAlignment="1">
      <alignment vertical="center"/>
    </xf>
    <xf numFmtId="3" fontId="16" fillId="0" borderId="130" xfId="30" applyNumberFormat="1" applyFont="1" applyFill="1" applyBorder="1" applyAlignment="1">
      <alignment vertical="center"/>
    </xf>
    <xf numFmtId="3" fontId="16" fillId="0" borderId="127" xfId="30" applyNumberFormat="1" applyFont="1" applyFill="1" applyBorder="1" applyAlignment="1">
      <alignment vertical="center"/>
    </xf>
    <xf numFmtId="3" fontId="16" fillId="0" borderId="128" xfId="30" applyNumberFormat="1" applyFont="1" applyFill="1" applyBorder="1" applyAlignment="1">
      <alignment vertical="center"/>
    </xf>
    <xf numFmtId="3" fontId="16" fillId="0" borderId="131" xfId="32" applyNumberFormat="1" applyFont="1" applyBorder="1" applyAlignment="1">
      <alignment vertical="center"/>
    </xf>
    <xf numFmtId="0" fontId="16" fillId="0" borderId="127" xfId="32" applyFont="1" applyBorder="1" applyAlignment="1">
      <alignment vertical="center" shrinkToFit="1"/>
    </xf>
    <xf numFmtId="49" fontId="16" fillId="0" borderId="135" xfId="32" applyNumberFormat="1" applyFont="1" applyBorder="1" applyAlignment="1">
      <alignment horizontal="center" vertical="center"/>
    </xf>
    <xf numFmtId="0" fontId="16" fillId="0" borderId="136" xfId="32" applyFont="1" applyBorder="1" applyAlignment="1">
      <alignment vertical="center"/>
    </xf>
    <xf numFmtId="3" fontId="16" fillId="0" borderId="136" xfId="32" applyNumberFormat="1" applyFont="1" applyBorder="1" applyAlignment="1">
      <alignment vertical="center"/>
    </xf>
    <xf numFmtId="3" fontId="16" fillId="0" borderId="137" xfId="32" applyNumberFormat="1" applyFont="1" applyBorder="1" applyAlignment="1">
      <alignment vertical="center"/>
    </xf>
    <xf numFmtId="3" fontId="16" fillId="0" borderId="11" xfId="32" applyNumberFormat="1" applyFont="1" applyBorder="1" applyAlignment="1">
      <alignment vertical="center"/>
    </xf>
    <xf numFmtId="3" fontId="16" fillId="0" borderId="135" xfId="32" applyNumberFormat="1" applyFont="1" applyBorder="1" applyAlignment="1">
      <alignment vertical="center"/>
    </xf>
    <xf numFmtId="3" fontId="16" fillId="0" borderId="135" xfId="30" applyNumberFormat="1" applyFont="1" applyFill="1" applyBorder="1" applyAlignment="1">
      <alignment vertical="center"/>
    </xf>
    <xf numFmtId="3" fontId="16" fillId="0" borderId="136" xfId="30" applyNumberFormat="1" applyFont="1" applyFill="1" applyBorder="1" applyAlignment="1">
      <alignment vertical="center"/>
    </xf>
    <xf numFmtId="3" fontId="16" fillId="0" borderId="137" xfId="30" applyNumberFormat="1" applyFont="1" applyFill="1" applyBorder="1" applyAlignment="1">
      <alignment vertical="center"/>
    </xf>
    <xf numFmtId="3" fontId="16" fillId="0" borderId="138" xfId="32" applyNumberFormat="1" applyFont="1" applyBorder="1" applyAlignment="1">
      <alignment vertical="center"/>
    </xf>
    <xf numFmtId="49" fontId="16" fillId="0" borderId="5" xfId="32" applyNumberFormat="1" applyFont="1" applyBorder="1" applyAlignment="1">
      <alignment horizontal="center" vertical="center"/>
    </xf>
    <xf numFmtId="0" fontId="16" fillId="0" borderId="6" xfId="32" applyFont="1" applyBorder="1" applyAlignment="1">
      <alignment vertical="center"/>
    </xf>
    <xf numFmtId="3" fontId="16" fillId="0" borderId="6" xfId="32" applyNumberFormat="1" applyFont="1" applyBorder="1" applyAlignment="1">
      <alignment vertical="center"/>
    </xf>
    <xf numFmtId="3" fontId="16" fillId="0" borderId="7" xfId="32" applyNumberFormat="1" applyFont="1" applyBorder="1" applyAlignment="1">
      <alignment vertical="center"/>
    </xf>
    <xf numFmtId="3" fontId="16" fillId="0" borderId="19" xfId="32" applyNumberFormat="1" applyFont="1" applyBorder="1" applyAlignment="1">
      <alignment vertical="center"/>
    </xf>
    <xf numFmtId="3" fontId="16" fillId="0" borderId="139" xfId="32" applyNumberFormat="1" applyFont="1" applyBorder="1" applyAlignment="1">
      <alignment vertical="center"/>
    </xf>
    <xf numFmtId="3" fontId="16" fillId="0" borderId="140" xfId="32" applyNumberFormat="1" applyFont="1" applyBorder="1" applyAlignment="1">
      <alignment vertical="center"/>
    </xf>
    <xf numFmtId="3" fontId="16" fillId="0" borderId="141" xfId="32" applyNumberFormat="1" applyFont="1" applyBorder="1" applyAlignment="1">
      <alignment vertical="center"/>
    </xf>
    <xf numFmtId="3" fontId="16" fillId="0" borderId="8" xfId="32" applyNumberFormat="1" applyFont="1" applyBorder="1" applyAlignment="1">
      <alignment vertical="center"/>
    </xf>
    <xf numFmtId="3" fontId="16" fillId="0" borderId="139" xfId="30" applyNumberFormat="1" applyFont="1" applyFill="1" applyBorder="1" applyAlignment="1">
      <alignment vertical="center"/>
    </xf>
    <xf numFmtId="3" fontId="16" fillId="0" borderId="140" xfId="30" applyNumberFormat="1" applyFont="1" applyFill="1" applyBorder="1" applyAlignment="1">
      <alignment vertical="center"/>
    </xf>
    <xf numFmtId="3" fontId="16" fillId="0" borderId="141" xfId="30" applyNumberFormat="1" applyFont="1" applyFill="1" applyBorder="1" applyAlignment="1">
      <alignment vertical="center"/>
    </xf>
    <xf numFmtId="49" fontId="16" fillId="0" borderId="123" xfId="32" applyNumberFormat="1" applyFont="1" applyBorder="1" applyAlignment="1">
      <alignment horizontal="center" vertical="center"/>
    </xf>
    <xf numFmtId="0" fontId="16" fillId="0" borderId="121" xfId="32" applyFont="1" applyBorder="1" applyAlignment="1">
      <alignment vertical="center" shrinkToFit="1"/>
    </xf>
    <xf numFmtId="3" fontId="16" fillId="0" borderId="121" xfId="32" applyNumberFormat="1" applyFont="1" applyBorder="1" applyAlignment="1">
      <alignment vertical="center"/>
    </xf>
    <xf numFmtId="3" fontId="16" fillId="0" borderId="122" xfId="32" applyNumberFormat="1" applyFont="1" applyBorder="1" applyAlignment="1">
      <alignment vertical="center"/>
    </xf>
    <xf numFmtId="3" fontId="16" fillId="2" borderId="0" xfId="32" applyNumberFormat="1" applyFont="1" applyFill="1"/>
    <xf numFmtId="3" fontId="16" fillId="2" borderId="0" xfId="32" applyNumberFormat="1" applyFont="1" applyFill="1" applyAlignment="1">
      <alignment horizontal="center" vertical="center"/>
    </xf>
    <xf numFmtId="3" fontId="16" fillId="2" borderId="0" xfId="32" applyNumberFormat="1" applyFont="1" applyFill="1" applyAlignment="1">
      <alignment vertical="center"/>
    </xf>
    <xf numFmtId="3" fontId="16" fillId="2" borderId="0" xfId="30" applyNumberFormat="1" applyFont="1" applyFill="1" applyAlignment="1">
      <alignment horizontal="center" vertical="center"/>
    </xf>
    <xf numFmtId="3" fontId="16" fillId="2" borderId="0" xfId="30" applyNumberFormat="1" applyFont="1" applyFill="1" applyAlignment="1">
      <alignment vertical="center"/>
    </xf>
    <xf numFmtId="3" fontId="16" fillId="2" borderId="0" xfId="34" applyNumberFormat="1" applyFont="1" applyFill="1" applyBorder="1" applyAlignment="1">
      <alignment horizontal="left" vertical="top" wrapText="1"/>
    </xf>
    <xf numFmtId="3" fontId="16" fillId="2" borderId="0" xfId="29" applyNumberFormat="1" applyFont="1" applyFill="1">
      <alignment vertical="center"/>
    </xf>
    <xf numFmtId="3" fontId="16" fillId="2" borderId="0" xfId="34" applyNumberFormat="1" applyFont="1" applyFill="1" applyAlignment="1">
      <alignment vertical="center"/>
    </xf>
    <xf numFmtId="3" fontId="16" fillId="2" borderId="0" xfId="9" applyNumberFormat="1" applyFont="1" applyFill="1">
      <alignment vertical="center"/>
    </xf>
    <xf numFmtId="0" fontId="16" fillId="0" borderId="127" xfId="32" applyFont="1" applyBorder="1" applyAlignment="1">
      <alignment vertical="center" wrapText="1"/>
    </xf>
    <xf numFmtId="49" fontId="16" fillId="0" borderId="142" xfId="32" applyNumberFormat="1" applyFont="1" applyBorder="1" applyAlignment="1">
      <alignment horizontal="center" vertical="center"/>
    </xf>
    <xf numFmtId="0" fontId="16" fillId="0" borderId="143" xfId="32" applyFont="1" applyBorder="1" applyAlignment="1">
      <alignment vertical="center" shrinkToFit="1"/>
    </xf>
    <xf numFmtId="3" fontId="16" fillId="0" borderId="143" xfId="32" applyNumberFormat="1" applyFont="1" applyBorder="1" applyAlignment="1">
      <alignment vertical="center"/>
    </xf>
    <xf numFmtId="3" fontId="16" fillId="0" borderId="144" xfId="32" applyNumberFormat="1" applyFont="1" applyBorder="1" applyAlignment="1">
      <alignment vertical="center"/>
    </xf>
    <xf numFmtId="49" fontId="16" fillId="0" borderId="139" xfId="32" applyNumberFormat="1" applyFont="1" applyBorder="1" applyAlignment="1">
      <alignment horizontal="center" vertical="center"/>
    </xf>
    <xf numFmtId="0" fontId="16" fillId="0" borderId="140" xfId="32" applyFont="1" applyBorder="1" applyAlignment="1">
      <alignment vertical="center" shrinkToFit="1"/>
    </xf>
    <xf numFmtId="49" fontId="16" fillId="0" borderId="145" xfId="32" applyNumberFormat="1" applyFont="1" applyBorder="1" applyAlignment="1">
      <alignment horizontal="center" vertical="center"/>
    </xf>
    <xf numFmtId="0" fontId="16" fillId="0" borderId="146" xfId="32" applyFont="1" applyBorder="1" applyAlignment="1">
      <alignment vertical="center"/>
    </xf>
    <xf numFmtId="3" fontId="16" fillId="0" borderId="146" xfId="32" applyNumberFormat="1" applyFont="1" applyBorder="1" applyAlignment="1">
      <alignment vertical="center"/>
    </xf>
    <xf numFmtId="3" fontId="16" fillId="0" borderId="147" xfId="32" applyNumberFormat="1" applyFont="1" applyBorder="1" applyAlignment="1">
      <alignment vertical="center"/>
    </xf>
    <xf numFmtId="182" fontId="16" fillId="0" borderId="127" xfId="6" applyNumberFormat="1" applyFont="1" applyFill="1" applyBorder="1" applyAlignment="1">
      <alignment horizontal="center" vertical="top" wrapText="1"/>
    </xf>
    <xf numFmtId="182" fontId="16" fillId="0" borderId="148" xfId="6" applyNumberFormat="1" applyFont="1" applyFill="1" applyBorder="1" applyAlignment="1">
      <alignment horizontal="center" vertical="top" wrapText="1"/>
    </xf>
    <xf numFmtId="0" fontId="16" fillId="0" borderId="149" xfId="0" applyFont="1" applyBorder="1" applyAlignment="1">
      <alignment horizontal="center" vertical="top"/>
    </xf>
    <xf numFmtId="0" fontId="16" fillId="0" borderId="127" xfId="0" quotePrefix="1" applyFont="1" applyBorder="1" applyAlignment="1">
      <alignment horizontal="right" shrinkToFit="1"/>
    </xf>
    <xf numFmtId="179" fontId="16" fillId="0" borderId="127" xfId="34" quotePrefix="1" applyNumberFormat="1" applyFont="1" applyFill="1" applyBorder="1" applyAlignment="1">
      <alignment horizontal="right"/>
    </xf>
    <xf numFmtId="49" fontId="16" fillId="0" borderId="149" xfId="0" applyNumberFormat="1" applyFont="1" applyBorder="1" applyAlignment="1">
      <alignment horizontal="center" vertical="center"/>
    </xf>
    <xf numFmtId="0" fontId="16" fillId="0" borderId="127" xfId="0" applyFont="1" applyBorder="1" applyAlignment="1">
      <alignment vertical="center" shrinkToFit="1"/>
    </xf>
    <xf numFmtId="179" fontId="16" fillId="0" borderId="127" xfId="34" applyNumberFormat="1" applyFont="1" applyFill="1" applyBorder="1" applyAlignment="1">
      <alignment vertical="center"/>
    </xf>
    <xf numFmtId="181" fontId="16" fillId="0" borderId="127" xfId="6" applyNumberFormat="1" applyFont="1" applyFill="1" applyBorder="1" applyAlignment="1">
      <alignment vertical="center"/>
    </xf>
    <xf numFmtId="188" fontId="16" fillId="0" borderId="127" xfId="6" applyNumberFormat="1" applyFont="1" applyFill="1" applyBorder="1" applyAlignment="1">
      <alignment vertical="center"/>
    </xf>
    <xf numFmtId="188" fontId="16" fillId="0" borderId="148" xfId="6" applyNumberFormat="1" applyFont="1" applyFill="1" applyBorder="1" applyAlignment="1">
      <alignment vertical="center"/>
    </xf>
    <xf numFmtId="179" fontId="16" fillId="0" borderId="127" xfId="34" applyNumberFormat="1" applyFont="1" applyFill="1" applyBorder="1" applyAlignment="1">
      <alignment vertical="center" shrinkToFit="1"/>
    </xf>
    <xf numFmtId="49" fontId="16" fillId="0" borderId="150" xfId="0" applyNumberFormat="1" applyFont="1" applyBorder="1" applyAlignment="1">
      <alignment horizontal="center" vertical="center"/>
    </xf>
    <xf numFmtId="0" fontId="16" fillId="0" borderId="151" xfId="0" applyFont="1" applyBorder="1" applyAlignment="1">
      <alignment vertical="center" shrinkToFit="1"/>
    </xf>
    <xf numFmtId="179" fontId="16" fillId="0" borderId="151" xfId="34" applyNumberFormat="1" applyFont="1" applyFill="1" applyBorder="1" applyAlignment="1">
      <alignment vertical="center"/>
    </xf>
    <xf numFmtId="181" fontId="16" fillId="0" borderId="151" xfId="6" applyNumberFormat="1" applyFont="1" applyFill="1" applyBorder="1" applyAlignment="1">
      <alignment vertical="center"/>
    </xf>
    <xf numFmtId="188" fontId="16" fillId="0" borderId="151" xfId="6" applyNumberFormat="1" applyFont="1" applyFill="1" applyBorder="1" applyAlignment="1">
      <alignment vertical="center"/>
    </xf>
    <xf numFmtId="188" fontId="16" fillId="0" borderId="152" xfId="6" applyNumberFormat="1" applyFont="1" applyFill="1" applyBorder="1" applyAlignment="1">
      <alignment vertical="center"/>
    </xf>
    <xf numFmtId="189" fontId="16" fillId="2" borderId="4" xfId="32" applyNumberFormat="1" applyFont="1" applyFill="1" applyBorder="1"/>
    <xf numFmtId="189" fontId="16" fillId="2" borderId="120" xfId="32" applyNumberFormat="1" applyFont="1" applyFill="1" applyBorder="1" applyAlignment="1">
      <alignment shrinkToFit="1"/>
    </xf>
    <xf numFmtId="190" fontId="16" fillId="0" borderId="121" xfId="32" applyNumberFormat="1" applyFont="1" applyBorder="1" applyAlignment="1">
      <alignment horizontal="center"/>
    </xf>
    <xf numFmtId="188" fontId="16" fillId="0" borderId="121" xfId="32" applyNumberFormat="1" applyFont="1" applyBorder="1" applyAlignment="1">
      <alignment horizontal="center"/>
    </xf>
    <xf numFmtId="188" fontId="16" fillId="0" borderId="122" xfId="32" applyNumberFormat="1" applyFont="1" applyBorder="1" applyAlignment="1">
      <alignment horizontal="center"/>
    </xf>
    <xf numFmtId="189" fontId="16" fillId="2" borderId="125" xfId="32" applyNumberFormat="1" applyFont="1" applyFill="1" applyBorder="1" applyAlignment="1">
      <alignment horizontal="left" vertical="top"/>
    </xf>
    <xf numFmtId="189" fontId="16" fillId="2" borderId="126" xfId="32" quotePrefix="1" applyNumberFormat="1" applyFont="1" applyFill="1" applyBorder="1" applyAlignment="1">
      <alignment horizontal="right" shrinkToFit="1"/>
    </xf>
    <xf numFmtId="190" fontId="16" fillId="0" borderId="127" xfId="32" applyNumberFormat="1" applyFont="1" applyBorder="1" applyAlignment="1">
      <alignment horizontal="center" vertical="top" wrapText="1"/>
    </xf>
    <xf numFmtId="188" fontId="16" fillId="0" borderId="127" xfId="32" applyNumberFormat="1" applyFont="1" applyBorder="1" applyAlignment="1">
      <alignment horizontal="center" vertical="top" wrapText="1"/>
    </xf>
    <xf numFmtId="188" fontId="16" fillId="0" borderId="128" xfId="32" applyNumberFormat="1" applyFont="1" applyBorder="1" applyAlignment="1">
      <alignment horizontal="center" vertical="top" wrapText="1"/>
    </xf>
    <xf numFmtId="189" fontId="16" fillId="0" borderId="130" xfId="32" applyNumberFormat="1" applyFont="1" applyBorder="1" applyAlignment="1">
      <alignment horizontal="center" vertical="center"/>
    </xf>
    <xf numFmtId="189" fontId="16" fillId="0" borderId="127" xfId="32" applyNumberFormat="1" applyFont="1" applyBorder="1" applyAlignment="1">
      <alignment vertical="center" shrinkToFit="1"/>
    </xf>
    <xf numFmtId="190" fontId="16" fillId="0" borderId="127" xfId="34" applyNumberFormat="1" applyFont="1" applyFill="1" applyBorder="1" applyAlignment="1">
      <alignment vertical="center"/>
    </xf>
    <xf numFmtId="188" fontId="16" fillId="0" borderId="127" xfId="32" applyNumberFormat="1" applyFont="1" applyBorder="1" applyAlignment="1">
      <alignment vertical="center"/>
    </xf>
    <xf numFmtId="188" fontId="16" fillId="0" borderId="128" xfId="32" applyNumberFormat="1" applyFont="1" applyBorder="1" applyAlignment="1">
      <alignment vertical="center"/>
    </xf>
    <xf numFmtId="190" fontId="16" fillId="0" borderId="127" xfId="32" applyNumberFormat="1" applyFont="1" applyBorder="1" applyAlignment="1">
      <alignment vertical="center"/>
    </xf>
    <xf numFmtId="189" fontId="16" fillId="0" borderId="142" xfId="32" applyNumberFormat="1" applyFont="1" applyBorder="1" applyAlignment="1">
      <alignment horizontal="center" vertical="center"/>
    </xf>
    <xf numFmtId="189" fontId="16" fillId="0" borderId="143" xfId="32" applyNumberFormat="1" applyFont="1" applyBorder="1" applyAlignment="1">
      <alignment vertical="center" shrinkToFit="1"/>
    </xf>
    <xf numFmtId="190" fontId="16" fillId="0" borderId="143" xfId="32" applyNumberFormat="1" applyFont="1" applyBorder="1" applyAlignment="1">
      <alignment vertical="center"/>
    </xf>
    <xf numFmtId="188" fontId="16" fillId="0" borderId="143" xfId="32" applyNumberFormat="1" applyFont="1" applyBorder="1" applyAlignment="1">
      <alignment vertical="center"/>
    </xf>
    <xf numFmtId="188" fontId="16" fillId="0" borderId="144" xfId="32" applyNumberFormat="1" applyFont="1" applyBorder="1" applyAlignment="1">
      <alignment vertical="center"/>
    </xf>
    <xf numFmtId="189" fontId="16" fillId="0" borderId="139" xfId="32" applyNumberFormat="1" applyFont="1" applyBorder="1" applyAlignment="1">
      <alignment horizontal="center" vertical="center"/>
    </xf>
    <xf numFmtId="189" fontId="16" fillId="0" borderId="140" xfId="32" applyNumberFormat="1" applyFont="1" applyBorder="1" applyAlignment="1">
      <alignment vertical="center" shrinkToFit="1"/>
    </xf>
    <xf numFmtId="190" fontId="16" fillId="0" borderId="140" xfId="32" applyNumberFormat="1" applyFont="1" applyBorder="1" applyAlignment="1">
      <alignment vertical="center"/>
    </xf>
    <xf numFmtId="188" fontId="16" fillId="0" borderId="140" xfId="32" applyNumberFormat="1" applyFont="1" applyBorder="1" applyAlignment="1">
      <alignment vertical="center"/>
    </xf>
    <xf numFmtId="188" fontId="16" fillId="0" borderId="141" xfId="32" applyNumberFormat="1" applyFont="1" applyBorder="1" applyAlignment="1">
      <alignment vertical="center"/>
    </xf>
    <xf numFmtId="189" fontId="16" fillId="0" borderId="132" xfId="32" applyNumberFormat="1" applyFont="1" applyBorder="1" applyAlignment="1">
      <alignment horizontal="center" vertical="center"/>
    </xf>
    <xf numFmtId="189" fontId="16" fillId="0" borderId="133" xfId="32" applyNumberFormat="1" applyFont="1" applyBorder="1" applyAlignment="1">
      <alignment vertical="center" shrinkToFit="1"/>
    </xf>
    <xf numFmtId="190" fontId="16" fillId="0" borderId="133" xfId="32" applyNumberFormat="1" applyFont="1" applyBorder="1" applyAlignment="1">
      <alignment vertical="center"/>
    </xf>
    <xf numFmtId="188" fontId="16" fillId="0" borderId="133" xfId="32" applyNumberFormat="1" applyFont="1" applyBorder="1" applyAlignment="1">
      <alignment vertical="center"/>
    </xf>
    <xf numFmtId="188" fontId="16" fillId="0" borderId="134" xfId="32" applyNumberFormat="1" applyFont="1" applyBorder="1" applyAlignment="1">
      <alignment vertical="center"/>
    </xf>
    <xf numFmtId="0" fontId="43" fillId="2" borderId="0" xfId="0" applyFont="1" applyFill="1" applyAlignment="1" applyProtection="1">
      <alignment vertical="center"/>
      <protection locked="0"/>
    </xf>
    <xf numFmtId="0" fontId="43" fillId="0" borderId="4" xfId="0" applyFont="1" applyBorder="1" applyAlignment="1" applyProtection="1">
      <alignment vertical="center"/>
      <protection locked="0"/>
    </xf>
    <xf numFmtId="0" fontId="43" fillId="0" borderId="13" xfId="0" applyFont="1" applyBorder="1" applyAlignment="1" applyProtection="1">
      <alignment horizontal="center" vertical="center"/>
      <protection locked="0"/>
    </xf>
    <xf numFmtId="38" fontId="43" fillId="0" borderId="13" xfId="6" applyFont="1" applyBorder="1" applyAlignment="1" applyProtection="1">
      <alignment vertical="center"/>
      <protection locked="0"/>
    </xf>
    <xf numFmtId="38" fontId="43" fillId="0" borderId="13" xfId="6" applyFont="1" applyFill="1" applyBorder="1" applyAlignment="1" applyProtection="1">
      <alignment horizontal="center" vertical="center"/>
      <protection locked="0"/>
    </xf>
    <xf numFmtId="180" fontId="43" fillId="0" borderId="3" xfId="6" applyNumberFormat="1" applyFont="1" applyFill="1" applyBorder="1" applyAlignment="1" applyProtection="1">
      <alignment vertical="center"/>
      <protection locked="0"/>
    </xf>
    <xf numFmtId="0" fontId="43" fillId="0" borderId="17" xfId="0" applyFont="1" applyBorder="1" applyAlignment="1" applyProtection="1">
      <alignment vertical="center"/>
      <protection locked="0"/>
    </xf>
    <xf numFmtId="38" fontId="44" fillId="2" borderId="0" xfId="6" applyFont="1" applyFill="1" applyBorder="1" applyAlignment="1" applyProtection="1">
      <alignment horizontal="center" vertical="center"/>
      <protection locked="0"/>
    </xf>
    <xf numFmtId="38" fontId="43" fillId="2" borderId="0" xfId="6" applyFont="1" applyFill="1" applyBorder="1" applyAlignment="1" applyProtection="1">
      <alignment horizontal="left" vertical="center"/>
      <protection locked="0"/>
    </xf>
    <xf numFmtId="38" fontId="43" fillId="2" borderId="0" xfId="6" applyFont="1" applyFill="1" applyBorder="1" applyAlignment="1" applyProtection="1">
      <alignment vertical="center"/>
      <protection locked="0"/>
    </xf>
    <xf numFmtId="38" fontId="43" fillId="0" borderId="0" xfId="6" applyFont="1" applyFill="1" applyBorder="1" applyAlignment="1" applyProtection="1">
      <alignment vertical="center"/>
      <protection locked="0"/>
    </xf>
    <xf numFmtId="180" fontId="43" fillId="0" borderId="2" xfId="6" applyNumberFormat="1" applyFont="1" applyFill="1" applyBorder="1" applyAlignment="1" applyProtection="1">
      <alignment vertical="center"/>
      <protection locked="0"/>
    </xf>
    <xf numFmtId="0" fontId="43" fillId="0" borderId="9" xfId="0" applyFont="1" applyBorder="1" applyAlignment="1" applyProtection="1">
      <alignment vertical="center"/>
      <protection locked="0"/>
    </xf>
    <xf numFmtId="0" fontId="43" fillId="0" borderId="1" xfId="0" applyFont="1" applyBorder="1" applyAlignment="1" applyProtection="1">
      <alignment horizontal="center" vertical="center"/>
      <protection locked="0"/>
    </xf>
    <xf numFmtId="0" fontId="43" fillId="0" borderId="1" xfId="0" applyFont="1" applyBorder="1" applyAlignment="1" applyProtection="1">
      <alignment vertical="center"/>
      <protection locked="0"/>
    </xf>
    <xf numFmtId="0" fontId="43" fillId="0" borderId="10" xfId="0" applyFont="1" applyBorder="1" applyAlignment="1" applyProtection="1">
      <alignment vertical="center"/>
      <protection locked="0"/>
    </xf>
    <xf numFmtId="183" fontId="7" fillId="0" borderId="8" xfId="0" applyNumberFormat="1" applyFont="1" applyFill="1" applyBorder="1"/>
    <xf numFmtId="0" fontId="0" fillId="0" borderId="0" xfId="0" applyFont="1" applyFill="1" applyAlignment="1">
      <alignment vertical="center"/>
    </xf>
    <xf numFmtId="0" fontId="0" fillId="0" borderId="0" xfId="0" applyFont="1" applyFill="1" applyAlignment="1">
      <alignment horizontal="center" vertical="center"/>
    </xf>
    <xf numFmtId="0" fontId="0" fillId="0" borderId="0" xfId="0" applyFont="1" applyFill="1" applyAlignment="1">
      <alignment horizontal="distributed" vertical="center"/>
    </xf>
    <xf numFmtId="38" fontId="0" fillId="0" borderId="0" xfId="6" applyFont="1" applyFill="1" applyBorder="1" applyAlignment="1">
      <alignment horizontal="center" vertical="top"/>
    </xf>
    <xf numFmtId="0" fontId="5" fillId="0" borderId="0" xfId="0" applyFont="1" applyFill="1" applyAlignment="1">
      <alignment horizontal="center" vertical="top" wrapText="1"/>
    </xf>
    <xf numFmtId="38" fontId="0" fillId="0" borderId="0" xfId="6" applyFont="1" applyFill="1" applyAlignment="1">
      <alignment horizontal="center" vertical="center"/>
    </xf>
    <xf numFmtId="0" fontId="5" fillId="0" borderId="0" xfId="0" applyFont="1" applyFill="1" applyAlignment="1">
      <alignment horizontal="distributed" vertical="center"/>
    </xf>
    <xf numFmtId="185" fontId="5" fillId="0" borderId="4" xfId="0" applyNumberFormat="1" applyFont="1" applyFill="1" applyBorder="1" applyAlignment="1">
      <alignment horizontal="center" vertical="center"/>
    </xf>
    <xf numFmtId="0" fontId="5" fillId="0" borderId="9" xfId="0" applyFont="1" applyFill="1" applyBorder="1" applyAlignment="1">
      <alignment horizontal="center" vertical="top" wrapText="1"/>
    </xf>
    <xf numFmtId="0" fontId="5" fillId="0" borderId="0" xfId="0" applyFont="1" applyFill="1" applyAlignment="1">
      <alignment horizontal="left" vertical="center"/>
    </xf>
    <xf numFmtId="3" fontId="16" fillId="0" borderId="124" xfId="32" applyNumberFormat="1" applyFont="1" applyBorder="1" applyAlignment="1">
      <alignment vertical="center"/>
    </xf>
    <xf numFmtId="181" fontId="29" fillId="2" borderId="130" xfId="6" applyNumberFormat="1" applyFont="1" applyFill="1" applyBorder="1" applyAlignment="1">
      <alignment horizontal="center" vertical="top" wrapText="1"/>
    </xf>
    <xf numFmtId="181" fontId="29" fillId="2" borderId="127" xfId="6" applyNumberFormat="1" applyFont="1" applyFill="1" applyBorder="1" applyAlignment="1">
      <alignment horizontal="center" vertical="top" wrapText="1"/>
    </xf>
    <xf numFmtId="181" fontId="29" fillId="2" borderId="128" xfId="6" applyNumberFormat="1" applyFont="1" applyFill="1" applyBorder="1" applyAlignment="1">
      <alignment horizontal="center" vertical="top" wrapText="1"/>
    </xf>
    <xf numFmtId="181" fontId="29" fillId="2" borderId="130" xfId="6" applyNumberFormat="1" applyFont="1" applyFill="1" applyBorder="1" applyAlignment="1">
      <alignment horizontal="right" vertical="center"/>
    </xf>
    <xf numFmtId="181" fontId="29" fillId="2" borderId="127" xfId="6" applyNumberFormat="1" applyFont="1" applyFill="1" applyBorder="1" applyAlignment="1">
      <alignment horizontal="right" vertical="center"/>
    </xf>
    <xf numFmtId="181" fontId="29" fillId="2" borderId="128" xfId="6" applyNumberFormat="1" applyFont="1" applyFill="1" applyBorder="1" applyAlignment="1">
      <alignment horizontal="right" vertical="center"/>
    </xf>
    <xf numFmtId="181" fontId="29" fillId="2" borderId="135" xfId="6" applyNumberFormat="1" applyFont="1" applyFill="1" applyBorder="1" applyAlignment="1">
      <alignment horizontal="right" vertical="center"/>
    </xf>
    <xf numFmtId="181" fontId="29" fillId="2" borderId="136" xfId="6" applyNumberFormat="1" applyFont="1" applyFill="1" applyBorder="1" applyAlignment="1">
      <alignment horizontal="right" vertical="center"/>
    </xf>
    <xf numFmtId="181" fontId="29" fillId="2" borderId="137" xfId="6" applyNumberFormat="1" applyFont="1" applyFill="1" applyBorder="1" applyAlignment="1">
      <alignment horizontal="right" vertical="center"/>
    </xf>
    <xf numFmtId="0" fontId="48" fillId="2" borderId="99" xfId="23" applyFont="1" applyFill="1" applyBorder="1" applyAlignment="1">
      <alignment horizontal="left" vertical="center"/>
    </xf>
    <xf numFmtId="38" fontId="48" fillId="2" borderId="100" xfId="11" applyFont="1" applyFill="1" applyBorder="1" applyAlignment="1">
      <alignment vertical="center"/>
    </xf>
    <xf numFmtId="0" fontId="48" fillId="2" borderId="101" xfId="23" applyFont="1" applyFill="1" applyBorder="1" applyAlignment="1">
      <alignment horizontal="left" vertical="center"/>
    </xf>
    <xf numFmtId="38" fontId="48" fillId="2" borderId="102" xfId="11" applyFont="1" applyFill="1" applyBorder="1" applyAlignment="1">
      <alignment vertical="center"/>
    </xf>
    <xf numFmtId="0" fontId="48" fillId="2" borderId="103" xfId="23" applyFont="1" applyFill="1" applyBorder="1" applyAlignment="1">
      <alignment horizontal="left" vertical="center"/>
    </xf>
    <xf numFmtId="38" fontId="48" fillId="2" borderId="104" xfId="11" applyFont="1" applyFill="1" applyBorder="1" applyAlignment="1">
      <alignment vertical="center"/>
    </xf>
    <xf numFmtId="38" fontId="10" fillId="0" borderId="3" xfId="12" applyFont="1" applyFill="1" applyBorder="1" applyAlignment="1">
      <alignment vertical="top"/>
    </xf>
    <xf numFmtId="38" fontId="10" fillId="0" borderId="2" xfId="12" applyFont="1" applyFill="1" applyBorder="1" applyAlignment="1">
      <alignment vertical="top"/>
    </xf>
    <xf numFmtId="38" fontId="10" fillId="0" borderId="10" xfId="12" applyFont="1" applyFill="1" applyBorder="1" applyAlignment="1">
      <alignment vertical="top"/>
    </xf>
    <xf numFmtId="0" fontId="7" fillId="0" borderId="0" xfId="0" applyFont="1" applyAlignment="1">
      <alignment horizontal="center" vertical="top" wrapText="1"/>
    </xf>
    <xf numFmtId="38" fontId="7" fillId="0" borderId="0" xfId="34" applyFont="1" applyFill="1" applyAlignment="1">
      <alignment horizontal="center" vertical="top" wrapText="1"/>
    </xf>
    <xf numFmtId="38" fontId="10" fillId="0" borderId="0" xfId="44" applyFont="1" applyFill="1" applyAlignment="1">
      <alignment horizontal="center" vertical="center"/>
    </xf>
    <xf numFmtId="38" fontId="10" fillId="0" borderId="0" xfId="44" applyFont="1" applyFill="1" applyAlignment="1">
      <alignment horizontal="center" vertical="top" wrapText="1"/>
    </xf>
    <xf numFmtId="38" fontId="7" fillId="0" borderId="0" xfId="44" applyFont="1" applyFill="1" applyAlignment="1">
      <alignment horizontal="center" vertical="top" wrapText="1"/>
    </xf>
    <xf numFmtId="38" fontId="10" fillId="0" borderId="0" xfId="44" applyFont="1" applyFill="1"/>
    <xf numFmtId="38" fontId="7" fillId="0" borderId="0" xfId="34" applyFont="1" applyFill="1" applyAlignment="1">
      <alignment horizontal="right"/>
    </xf>
    <xf numFmtId="38" fontId="10" fillId="0" borderId="0" xfId="44" applyFont="1" applyFill="1" applyAlignment="1">
      <alignment vertical="center"/>
    </xf>
    <xf numFmtId="38" fontId="7" fillId="0" borderId="0" xfId="44" applyFont="1" applyFill="1" applyAlignment="1">
      <alignment horizontal="right"/>
    </xf>
    <xf numFmtId="0" fontId="10" fillId="0" borderId="0" xfId="0" applyFont="1" applyAlignment="1">
      <alignment vertical="center"/>
    </xf>
    <xf numFmtId="38" fontId="7" fillId="0" borderId="4" xfId="44" applyFont="1" applyFill="1" applyBorder="1" applyAlignment="1">
      <alignment vertical="top"/>
    </xf>
    <xf numFmtId="38" fontId="7" fillId="0" borderId="3" xfId="44" applyFont="1" applyFill="1" applyBorder="1" applyAlignment="1">
      <alignment vertical="top"/>
    </xf>
    <xf numFmtId="0" fontId="10" fillId="0" borderId="0" xfId="0" applyFont="1" applyAlignment="1">
      <alignment horizontal="center" vertical="center"/>
    </xf>
    <xf numFmtId="38" fontId="10" fillId="0" borderId="4" xfId="44" applyFont="1" applyFill="1" applyBorder="1" applyAlignment="1">
      <alignment vertical="top" wrapText="1"/>
    </xf>
    <xf numFmtId="38" fontId="10" fillId="0" borderId="0" xfId="44" applyFont="1" applyFill="1" applyAlignment="1">
      <alignment horizontal="left" vertical="center"/>
    </xf>
    <xf numFmtId="38" fontId="55" fillId="0" borderId="17" xfId="44" applyFont="1" applyFill="1" applyBorder="1" applyAlignment="1">
      <alignment vertical="top" wrapText="1"/>
    </xf>
    <xf numFmtId="38" fontId="7" fillId="0" borderId="9" xfId="44" applyFont="1" applyFill="1" applyBorder="1" applyAlignment="1">
      <alignment vertical="top"/>
    </xf>
    <xf numFmtId="38" fontId="7" fillId="0" borderId="10" xfId="44" applyFont="1" applyFill="1" applyBorder="1" applyAlignment="1">
      <alignment vertical="top"/>
    </xf>
    <xf numFmtId="38" fontId="55" fillId="0" borderId="9" xfId="44" applyFont="1" applyFill="1" applyBorder="1" applyAlignment="1">
      <alignment vertical="top" wrapText="1"/>
    </xf>
    <xf numFmtId="38" fontId="10" fillId="0" borderId="0" xfId="44" applyFont="1" applyFill="1" applyAlignment="1">
      <alignment vertical="top"/>
    </xf>
    <xf numFmtId="38" fontId="10" fillId="0" borderId="0" xfId="34" applyFont="1" applyFill="1" applyAlignment="1">
      <alignment horizontal="center" vertical="center"/>
    </xf>
    <xf numFmtId="38" fontId="10" fillId="0" borderId="0" xfId="34" applyFont="1" applyFill="1" applyAlignment="1">
      <alignment horizontal="center" vertical="top" wrapText="1"/>
    </xf>
    <xf numFmtId="38" fontId="10" fillId="0" borderId="0" xfId="34" applyFont="1" applyFill="1" applyAlignment="1">
      <alignment vertical="center"/>
    </xf>
    <xf numFmtId="38" fontId="10" fillId="0" borderId="0" xfId="34" applyFont="1" applyFill="1" applyAlignment="1">
      <alignment horizontal="left" vertical="center"/>
    </xf>
    <xf numFmtId="38" fontId="10" fillId="0" borderId="0" xfId="44" applyFont="1" applyFill="1" applyAlignment="1">
      <alignment horizontal="center" vertical="top" wrapText="1"/>
    </xf>
    <xf numFmtId="0" fontId="10" fillId="0" borderId="0" xfId="0" applyFont="1" applyAlignment="1">
      <alignment horizontal="center" vertical="top"/>
    </xf>
    <xf numFmtId="0" fontId="34" fillId="0" borderId="0" xfId="0" applyFont="1"/>
    <xf numFmtId="38" fontId="10" fillId="0" borderId="0" xfId="44" applyFont="1" applyFill="1" applyBorder="1" applyAlignment="1">
      <alignment vertical="top"/>
    </xf>
    <xf numFmtId="38" fontId="10" fillId="0" borderId="0" xfId="44" applyFont="1" applyFill="1" applyBorder="1" applyAlignment="1">
      <alignment vertical="top" wrapText="1"/>
    </xf>
    <xf numFmtId="38" fontId="10" fillId="0" borderId="13" xfId="44" applyFont="1" applyFill="1" applyBorder="1" applyAlignment="1">
      <alignment vertical="top" wrapText="1"/>
    </xf>
    <xf numFmtId="38" fontId="10" fillId="0" borderId="1" xfId="44" applyFont="1" applyFill="1" applyBorder="1" applyAlignment="1">
      <alignment vertical="top" wrapText="1"/>
    </xf>
    <xf numFmtId="0" fontId="10" fillId="0" borderId="0" xfId="0" applyFont="1" applyFill="1" applyAlignment="1">
      <alignment horizontal="center"/>
    </xf>
    <xf numFmtId="38" fontId="10" fillId="0" borderId="0" xfId="12" applyFont="1" applyFill="1" applyBorder="1" applyAlignment="1">
      <alignment horizontal="center" vertical="center"/>
    </xf>
    <xf numFmtId="38" fontId="10" fillId="0" borderId="0" xfId="12" applyFont="1" applyFill="1" applyBorder="1" applyAlignment="1">
      <alignment horizontal="center" shrinkToFit="1"/>
    </xf>
    <xf numFmtId="38" fontId="10" fillId="0" borderId="0" xfId="12" applyFont="1" applyFill="1" applyAlignment="1">
      <alignment horizontal="center"/>
    </xf>
    <xf numFmtId="38" fontId="10" fillId="0" borderId="0" xfId="8" applyFont="1" applyFill="1" applyAlignment="1">
      <alignment horizontal="center"/>
    </xf>
    <xf numFmtId="38" fontId="56" fillId="0" borderId="13" xfId="44" applyFont="1" applyFill="1" applyBorder="1" applyAlignment="1">
      <alignment horizontal="center" vertical="center"/>
    </xf>
    <xf numFmtId="38" fontId="10" fillId="0" borderId="13" xfId="44" applyFont="1" applyFill="1" applyBorder="1" applyAlignment="1">
      <alignment vertical="top"/>
    </xf>
    <xf numFmtId="38" fontId="56" fillId="0" borderId="0" xfId="44" applyFont="1" applyFill="1" applyBorder="1" applyAlignment="1">
      <alignment horizontal="center" vertical="center"/>
    </xf>
    <xf numFmtId="38" fontId="56" fillId="0" borderId="1" xfId="44" applyFont="1" applyFill="1" applyBorder="1" applyAlignment="1">
      <alignment horizontal="center" vertical="center"/>
    </xf>
    <xf numFmtId="38" fontId="10" fillId="0" borderId="1" xfId="44" applyFont="1" applyFill="1" applyBorder="1" applyAlignment="1">
      <alignment vertical="top"/>
    </xf>
    <xf numFmtId="38" fontId="56" fillId="0" borderId="13" xfId="44" applyFont="1" applyFill="1" applyBorder="1" applyAlignment="1">
      <alignment horizontal="center"/>
    </xf>
    <xf numFmtId="38" fontId="7" fillId="0" borderId="0" xfId="44" applyFont="1" applyFill="1" applyBorder="1" applyProtection="1">
      <protection locked="0"/>
    </xf>
    <xf numFmtId="38" fontId="56" fillId="0" borderId="0" xfId="44" applyFont="1" applyFill="1" applyBorder="1" applyAlignment="1">
      <alignment horizontal="center"/>
    </xf>
    <xf numFmtId="38" fontId="56" fillId="0" borderId="1" xfId="44" applyFont="1" applyFill="1" applyBorder="1" applyAlignment="1">
      <alignment horizontal="center"/>
    </xf>
    <xf numFmtId="38" fontId="56" fillId="0" borderId="6" xfId="44" applyFont="1" applyFill="1" applyBorder="1" applyAlignment="1">
      <alignment horizontal="center" vertical="center"/>
    </xf>
    <xf numFmtId="3" fontId="7" fillId="0" borderId="6" xfId="44" applyNumberFormat="1" applyFont="1" applyFill="1" applyBorder="1" applyAlignment="1">
      <alignment vertical="center" shrinkToFit="1"/>
    </xf>
    <xf numFmtId="38" fontId="56" fillId="0" borderId="13" xfId="34" applyFont="1" applyFill="1" applyBorder="1" applyAlignment="1">
      <alignment horizontal="center" vertical="center"/>
    </xf>
    <xf numFmtId="38" fontId="56" fillId="0" borderId="0" xfId="34" applyFont="1" applyFill="1" applyBorder="1" applyAlignment="1">
      <alignment horizontal="center" vertical="center"/>
    </xf>
    <xf numFmtId="38" fontId="56" fillId="0" borderId="1" xfId="34" applyFont="1" applyFill="1" applyBorder="1" applyAlignment="1">
      <alignment horizontal="center" vertical="center"/>
    </xf>
    <xf numFmtId="38" fontId="56" fillId="0" borderId="13" xfId="34" applyFont="1" applyFill="1" applyBorder="1" applyAlignment="1">
      <alignment horizontal="center"/>
    </xf>
    <xf numFmtId="38" fontId="56" fillId="0" borderId="0" xfId="34" applyFont="1" applyFill="1" applyBorder="1" applyAlignment="1">
      <alignment horizontal="center"/>
    </xf>
    <xf numFmtId="38" fontId="56" fillId="0" borderId="1" xfId="34" applyFont="1" applyFill="1" applyBorder="1" applyAlignment="1">
      <alignment horizontal="center"/>
    </xf>
    <xf numFmtId="0" fontId="48" fillId="4" borderId="67" xfId="23" applyFont="1" applyFill="1" applyBorder="1" applyAlignment="1">
      <alignment vertical="center"/>
    </xf>
    <xf numFmtId="0" fontId="48" fillId="4" borderId="68" xfId="23" applyFont="1" applyFill="1" applyBorder="1" applyAlignment="1">
      <alignment vertical="center"/>
    </xf>
    <xf numFmtId="0" fontId="48" fillId="4" borderId="42" xfId="23" applyFont="1" applyFill="1" applyBorder="1" applyAlignment="1">
      <alignment vertical="center"/>
    </xf>
    <xf numFmtId="0" fontId="48" fillId="4" borderId="97" xfId="23" applyFont="1" applyFill="1" applyBorder="1" applyAlignment="1">
      <alignment horizontal="left" vertical="center" wrapText="1"/>
    </xf>
    <xf numFmtId="38" fontId="49" fillId="4" borderId="49" xfId="11" applyFont="1" applyFill="1" applyBorder="1" applyAlignment="1">
      <alignment vertical="center"/>
    </xf>
    <xf numFmtId="0" fontId="44" fillId="0" borderId="0" xfId="0" applyFont="1" applyFill="1" applyAlignment="1">
      <alignment horizontal="center" vertical="center"/>
    </xf>
    <xf numFmtId="0" fontId="44" fillId="0" borderId="0" xfId="0" applyFont="1" applyFill="1" applyAlignment="1">
      <alignment horizontal="left" vertical="center"/>
    </xf>
    <xf numFmtId="182" fontId="58" fillId="0" borderId="0" xfId="6" applyNumberFormat="1" applyFont="1" applyFill="1" applyAlignment="1">
      <alignment vertical="center"/>
    </xf>
    <xf numFmtId="182" fontId="58" fillId="0" borderId="0" xfId="6" applyNumberFormat="1" applyFont="1" applyFill="1" applyAlignment="1">
      <alignment horizontal="center" vertical="center"/>
    </xf>
    <xf numFmtId="38" fontId="58" fillId="0" borderId="0" xfId="6" applyFont="1" applyFill="1" applyAlignment="1">
      <alignment horizontal="center" vertical="center"/>
    </xf>
    <xf numFmtId="0" fontId="57" fillId="0" borderId="0" xfId="0" applyFont="1" applyFill="1" applyAlignment="1">
      <alignment horizontal="left" vertical="center"/>
    </xf>
    <xf numFmtId="182" fontId="57" fillId="0" borderId="19" xfId="6" applyNumberFormat="1" applyFont="1" applyFill="1" applyBorder="1" applyAlignment="1">
      <alignment vertical="top"/>
    </xf>
    <xf numFmtId="38" fontId="57" fillId="0" borderId="19" xfId="6" applyFont="1" applyFill="1" applyBorder="1" applyAlignment="1">
      <alignment horizontal="center" vertical="top" wrapText="1"/>
    </xf>
    <xf numFmtId="180" fontId="57" fillId="0" borderId="19" xfId="6" applyNumberFormat="1" applyFont="1" applyFill="1" applyBorder="1" applyAlignment="1">
      <alignment horizontal="center" vertical="top"/>
    </xf>
    <xf numFmtId="38" fontId="57" fillId="0" borderId="8" xfId="6" applyFont="1" applyFill="1" applyBorder="1" applyAlignment="1">
      <alignment horizontal="center" vertical="top"/>
    </xf>
    <xf numFmtId="182" fontId="57" fillId="0" borderId="50" xfId="6" applyNumberFormat="1" applyFont="1" applyFill="1" applyBorder="1" applyAlignment="1">
      <alignment horizontal="center" vertical="center"/>
    </xf>
    <xf numFmtId="38" fontId="57" fillId="0" borderId="20" xfId="6" applyFont="1" applyFill="1" applyBorder="1" applyAlignment="1">
      <alignment vertical="center"/>
    </xf>
    <xf numFmtId="38" fontId="57" fillId="0" borderId="93" xfId="6" applyFont="1" applyFill="1" applyBorder="1" applyAlignment="1">
      <alignment vertical="center"/>
    </xf>
    <xf numFmtId="38" fontId="57" fillId="0" borderId="7" xfId="6" applyFont="1" applyFill="1" applyBorder="1" applyAlignment="1">
      <alignment vertical="center"/>
    </xf>
    <xf numFmtId="38" fontId="57" fillId="0" borderId="0" xfId="6" applyFont="1" applyFill="1" applyBorder="1" applyAlignment="1">
      <alignment vertical="center"/>
    </xf>
    <xf numFmtId="38" fontId="57" fillId="0" borderId="0" xfId="6" applyFont="1" applyFill="1" applyBorder="1" applyAlignment="1">
      <alignment horizontal="center" vertical="center"/>
    </xf>
    <xf numFmtId="0" fontId="44" fillId="0" borderId="0" xfId="0" applyFont="1" applyFill="1" applyBorder="1" applyAlignment="1">
      <alignment horizontal="left" vertical="center"/>
    </xf>
    <xf numFmtId="38" fontId="58" fillId="0" borderId="0" xfId="6" applyFont="1" applyFill="1" applyBorder="1" applyAlignment="1">
      <alignment vertical="center"/>
    </xf>
    <xf numFmtId="38" fontId="57" fillId="0" borderId="0" xfId="6" applyFont="1" applyFill="1" applyBorder="1" applyAlignment="1">
      <alignment horizontal="left" vertical="center"/>
    </xf>
    <xf numFmtId="182" fontId="44" fillId="0" borderId="0" xfId="6" applyNumberFormat="1" applyFont="1" applyFill="1" applyBorder="1" applyAlignment="1">
      <alignment horizontal="center" vertical="top"/>
    </xf>
    <xf numFmtId="38" fontId="57" fillId="0" borderId="0" xfId="6" applyFont="1" applyFill="1" applyBorder="1" applyAlignment="1">
      <alignment horizontal="center" vertical="top"/>
    </xf>
    <xf numFmtId="182" fontId="59" fillId="0" borderId="11" xfId="6" applyNumberFormat="1" applyFont="1" applyFill="1" applyBorder="1" applyAlignment="1">
      <alignment vertical="center"/>
    </xf>
    <xf numFmtId="38" fontId="59" fillId="0" borderId="11" xfId="6" applyFont="1" applyFill="1" applyBorder="1" applyAlignment="1">
      <alignment vertical="center"/>
    </xf>
    <xf numFmtId="185" fontId="59" fillId="0" borderId="12" xfId="6" applyNumberFormat="1" applyFont="1" applyFill="1" applyBorder="1" applyAlignment="1">
      <alignment horizontal="center" vertical="center"/>
    </xf>
    <xf numFmtId="38" fontId="59" fillId="0" borderId="19" xfId="6" applyFont="1" applyFill="1" applyBorder="1" applyAlignment="1">
      <alignment vertical="center"/>
    </xf>
    <xf numFmtId="38" fontId="59" fillId="0" borderId="19" xfId="6" applyFont="1" applyFill="1" applyBorder="1" applyAlignment="1">
      <alignment horizontal="center" vertical="center"/>
    </xf>
    <xf numFmtId="182" fontId="59" fillId="0" borderId="11" xfId="6" applyNumberFormat="1" applyFont="1" applyFill="1" applyBorder="1" applyAlignment="1">
      <alignment horizontal="center" vertical="top" wrapText="1"/>
    </xf>
    <xf numFmtId="38" fontId="59" fillId="0" borderId="11" xfId="6" applyFont="1" applyFill="1" applyBorder="1" applyAlignment="1">
      <alignment horizontal="right" vertical="top" wrapText="1"/>
    </xf>
    <xf numFmtId="38" fontId="59" fillId="0" borderId="11" xfId="6" applyFont="1" applyFill="1" applyBorder="1" applyAlignment="1">
      <alignment vertical="top"/>
    </xf>
    <xf numFmtId="182" fontId="59" fillId="0" borderId="17" xfId="6" applyNumberFormat="1" applyFont="1" applyFill="1" applyBorder="1" applyAlignment="1">
      <alignment horizontal="right" vertical="top"/>
    </xf>
    <xf numFmtId="38" fontId="59" fillId="0" borderId="12" xfId="6" applyFont="1" applyFill="1" applyBorder="1" applyAlignment="1">
      <alignment vertical="center"/>
    </xf>
    <xf numFmtId="182" fontId="59" fillId="0" borderId="9" xfId="6" applyNumberFormat="1" applyFont="1" applyFill="1" applyBorder="1" applyAlignment="1">
      <alignment horizontal="right" vertical="top"/>
    </xf>
    <xf numFmtId="0" fontId="59" fillId="0" borderId="0" xfId="0" applyFont="1" applyFill="1" applyAlignment="1">
      <alignment horizontal="center" vertical="center"/>
    </xf>
    <xf numFmtId="0" fontId="59" fillId="0" borderId="0" xfId="0" applyFont="1" applyFill="1" applyAlignment="1">
      <alignment horizontal="left" vertical="center"/>
    </xf>
    <xf numFmtId="182" fontId="59" fillId="0" borderId="0" xfId="6" applyNumberFormat="1" applyFont="1" applyFill="1" applyAlignment="1">
      <alignment vertical="center"/>
    </xf>
    <xf numFmtId="38" fontId="59" fillId="0" borderId="0" xfId="6" applyFont="1" applyFill="1" applyAlignment="1">
      <alignment vertical="center"/>
    </xf>
    <xf numFmtId="38" fontId="59" fillId="0" borderId="0" xfId="6" applyFont="1" applyFill="1" applyBorder="1" applyAlignment="1">
      <alignment vertical="center"/>
    </xf>
    <xf numFmtId="182" fontId="59" fillId="0" borderId="0" xfId="6" applyNumberFormat="1" applyFont="1" applyFill="1" applyBorder="1" applyAlignment="1">
      <alignment vertical="center"/>
    </xf>
    <xf numFmtId="0" fontId="60" fillId="0" borderId="0" xfId="5" applyFont="1" applyFill="1" applyAlignment="1" applyProtection="1">
      <alignment vertical="top"/>
    </xf>
    <xf numFmtId="0" fontId="60" fillId="0" borderId="0" xfId="5" applyFont="1" applyFill="1" applyAlignment="1">
      <alignment vertical="top"/>
    </xf>
    <xf numFmtId="0" fontId="5" fillId="0" borderId="10" xfId="0" applyFont="1" applyFill="1" applyBorder="1" applyAlignment="1">
      <alignment horizontal="center" vertical="top" wrapText="1"/>
    </xf>
    <xf numFmtId="182" fontId="5" fillId="0" borderId="2" xfId="6" applyNumberFormat="1" applyFont="1" applyFill="1" applyBorder="1" applyAlignment="1">
      <alignment horizontal="right" vertical="top"/>
    </xf>
    <xf numFmtId="182" fontId="5" fillId="0" borderId="1" xfId="6" applyNumberFormat="1" applyFont="1" applyFill="1" applyBorder="1" applyAlignment="1">
      <alignment horizontal="right" vertical="top"/>
    </xf>
    <xf numFmtId="182" fontId="5" fillId="0" borderId="10" xfId="6" applyNumberFormat="1" applyFont="1" applyFill="1" applyBorder="1" applyAlignment="1">
      <alignment horizontal="right" vertical="top"/>
    </xf>
    <xf numFmtId="0" fontId="59" fillId="0" borderId="0" xfId="0" applyFont="1" applyAlignment="1">
      <alignment vertical="top"/>
    </xf>
    <xf numFmtId="0" fontId="59" fillId="0" borderId="0" xfId="0" applyFont="1" applyAlignment="1">
      <alignment horizontal="distributed" vertical="top"/>
    </xf>
    <xf numFmtId="38" fontId="59" fillId="0" borderId="0" xfId="6" applyFont="1" applyFill="1" applyAlignment="1">
      <alignment horizontal="center" vertical="center"/>
    </xf>
    <xf numFmtId="185" fontId="59" fillId="0" borderId="0" xfId="6" applyNumberFormat="1" applyFont="1" applyFill="1" applyAlignment="1">
      <alignment horizontal="center" vertical="center"/>
    </xf>
    <xf numFmtId="38" fontId="59" fillId="0" borderId="0" xfId="6" applyFont="1" applyFill="1" applyAlignment="1">
      <alignment horizontal="center" vertical="top" wrapText="1"/>
    </xf>
    <xf numFmtId="0" fontId="5" fillId="0" borderId="0" xfId="0" applyFont="1" applyAlignment="1">
      <alignment vertical="top" shrinkToFit="1"/>
    </xf>
    <xf numFmtId="0" fontId="54" fillId="0" borderId="0" xfId="5" applyFont="1" applyFill="1" applyBorder="1" applyAlignment="1" applyProtection="1">
      <alignment horizontal="left" vertical="top" shrinkToFit="1"/>
    </xf>
    <xf numFmtId="0" fontId="43" fillId="0" borderId="17" xfId="0" applyFont="1" applyFill="1" applyBorder="1" applyAlignment="1">
      <alignment horizontal="center" vertical="top" shrinkToFit="1"/>
    </xf>
    <xf numFmtId="0" fontId="43" fillId="0" borderId="2" xfId="0" applyFont="1" applyFill="1" applyBorder="1" applyAlignment="1">
      <alignment horizontal="left" vertical="top" shrinkToFit="1"/>
    </xf>
    <xf numFmtId="0" fontId="43" fillId="0" borderId="17" xfId="0" applyFont="1" applyFill="1" applyBorder="1" applyAlignment="1">
      <alignment horizontal="center" vertical="center" shrinkToFit="1"/>
    </xf>
    <xf numFmtId="0" fontId="43" fillId="0" borderId="2" xfId="0" applyFont="1" applyFill="1" applyBorder="1" applyAlignment="1">
      <alignment horizontal="left" vertical="center" shrinkToFit="1"/>
    </xf>
    <xf numFmtId="49" fontId="43" fillId="0" borderId="9" xfId="0" applyNumberFormat="1" applyFont="1" applyFill="1" applyBorder="1" applyAlignment="1">
      <alignment horizontal="center" vertical="top" shrinkToFit="1"/>
    </xf>
    <xf numFmtId="49" fontId="43" fillId="0" borderId="10" xfId="0" applyNumberFormat="1" applyFont="1" applyFill="1" applyBorder="1" applyAlignment="1">
      <alignment horizontal="left" vertical="top" shrinkToFit="1"/>
    </xf>
    <xf numFmtId="0" fontId="5" fillId="0" borderId="4" xfId="0" applyFont="1" applyFill="1" applyBorder="1" applyAlignment="1">
      <alignment horizontal="center" vertical="top" shrinkToFit="1"/>
    </xf>
    <xf numFmtId="0" fontId="5" fillId="0" borderId="3" xfId="0" applyFont="1" applyFill="1" applyBorder="1" applyAlignment="1">
      <alignment horizontal="left" vertical="top" shrinkToFit="1"/>
    </xf>
    <xf numFmtId="0" fontId="5" fillId="0" borderId="17" xfId="0" applyFont="1" applyFill="1" applyBorder="1" applyAlignment="1">
      <alignment horizontal="center" vertical="top" shrinkToFit="1"/>
    </xf>
    <xf numFmtId="0" fontId="5" fillId="0" borderId="2" xfId="0" applyFont="1" applyFill="1" applyBorder="1" applyAlignment="1">
      <alignment horizontal="left" vertical="top" shrinkToFit="1"/>
    </xf>
    <xf numFmtId="0" fontId="5" fillId="0" borderId="9" xfId="0" applyFont="1" applyFill="1" applyBorder="1" applyAlignment="1">
      <alignment horizontal="center" vertical="top" shrinkToFit="1"/>
    </xf>
    <xf numFmtId="0" fontId="5" fillId="0" borderId="10" xfId="0" applyFont="1" applyFill="1" applyBorder="1" applyAlignment="1">
      <alignment horizontal="left" vertical="top" shrinkToFit="1"/>
    </xf>
    <xf numFmtId="0" fontId="57" fillId="0" borderId="0" xfId="0" applyFont="1" applyFill="1" applyAlignment="1">
      <alignment horizontal="center" vertical="center"/>
    </xf>
    <xf numFmtId="0" fontId="5" fillId="0" borderId="0" xfId="0" applyFont="1" applyFill="1" applyBorder="1" applyAlignment="1">
      <alignment horizontal="left" vertical="center"/>
    </xf>
    <xf numFmtId="0" fontId="57" fillId="0" borderId="0" xfId="0" applyFont="1" applyFill="1" applyBorder="1" applyAlignment="1">
      <alignment horizontal="right" vertical="center"/>
    </xf>
    <xf numFmtId="0" fontId="59" fillId="0" borderId="0" xfId="0" applyFont="1" applyFill="1" applyBorder="1" applyAlignment="1">
      <alignment horizontal="right" vertical="center"/>
    </xf>
    <xf numFmtId="0" fontId="59" fillId="0" borderId="0" xfId="0" applyFont="1" applyBorder="1" applyAlignment="1">
      <alignment vertical="top"/>
    </xf>
    <xf numFmtId="0" fontId="44" fillId="0" borderId="0" xfId="0" applyFont="1" applyFill="1" applyBorder="1" applyAlignment="1">
      <alignment horizontal="center" vertical="center"/>
    </xf>
    <xf numFmtId="49" fontId="59" fillId="0" borderId="0" xfId="0" applyNumberFormat="1" applyFont="1" applyFill="1" applyBorder="1" applyAlignment="1">
      <alignment horizontal="right" vertical="center"/>
    </xf>
    <xf numFmtId="49" fontId="44" fillId="0" borderId="0" xfId="0" applyNumberFormat="1" applyFont="1" applyFill="1" applyBorder="1" applyAlignment="1">
      <alignment horizontal="center" vertical="top" wrapText="1"/>
    </xf>
    <xf numFmtId="0" fontId="43" fillId="0" borderId="0" xfId="0" applyFont="1" applyAlignment="1" applyProtection="1">
      <alignment horizontal="right" vertical="center"/>
      <protection locked="0"/>
    </xf>
    <xf numFmtId="0" fontId="61" fillId="0" borderId="0" xfId="0" applyFont="1" applyAlignment="1" applyProtection="1">
      <alignment vertical="center"/>
      <protection locked="0"/>
    </xf>
    <xf numFmtId="180" fontId="7" fillId="0" borderId="8" xfId="8" applyNumberFormat="1" applyFont="1" applyFill="1" applyBorder="1"/>
    <xf numFmtId="38" fontId="55" fillId="0" borderId="0" xfId="44" applyFont="1" applyFill="1" applyAlignment="1">
      <alignment horizontal="center" vertical="center"/>
    </xf>
    <xf numFmtId="0" fontId="25" fillId="2" borderId="0" xfId="22" applyFill="1" applyProtection="1">
      <alignment vertical="center"/>
    </xf>
    <xf numFmtId="0" fontId="8" fillId="2" borderId="0" xfId="23" applyFont="1" applyFill="1" applyAlignment="1" applyProtection="1">
      <alignment vertical="center"/>
    </xf>
    <xf numFmtId="0" fontId="7" fillId="2" borderId="0" xfId="23" applyFont="1" applyFill="1" applyProtection="1"/>
    <xf numFmtId="38" fontId="7" fillId="2" borderId="0" xfId="6" applyFont="1" applyFill="1" applyAlignment="1" applyProtection="1">
      <alignment horizontal="right"/>
    </xf>
    <xf numFmtId="38" fontId="40" fillId="2" borderId="0" xfId="7" applyFont="1" applyFill="1" applyAlignment="1" applyProtection="1"/>
    <xf numFmtId="181" fontId="7" fillId="2" borderId="0" xfId="6" applyNumberFormat="1" applyFont="1" applyFill="1" applyProtection="1"/>
    <xf numFmtId="182" fontId="7" fillId="2" borderId="0" xfId="6" applyNumberFormat="1" applyFont="1" applyFill="1" applyAlignment="1" applyProtection="1">
      <alignment horizontal="right"/>
    </xf>
    <xf numFmtId="176" fontId="7" fillId="2" borderId="0" xfId="7" applyNumberFormat="1" applyFont="1" applyFill="1" applyAlignment="1" applyProtection="1"/>
    <xf numFmtId="181" fontId="7" fillId="2" borderId="0" xfId="6" applyNumberFormat="1" applyFont="1" applyFill="1" applyAlignment="1" applyProtection="1"/>
    <xf numFmtId="179" fontId="7" fillId="2" borderId="0" xfId="7" applyNumberFormat="1" applyFont="1" applyFill="1" applyAlignment="1" applyProtection="1"/>
    <xf numFmtId="187" fontId="7" fillId="2" borderId="0" xfId="1" applyNumberFormat="1" applyFont="1" applyFill="1" applyProtection="1"/>
    <xf numFmtId="176" fontId="7" fillId="2" borderId="0" xfId="23" applyNumberFormat="1" applyFont="1" applyFill="1" applyProtection="1"/>
    <xf numFmtId="38" fontId="7" fillId="2" borderId="0" xfId="6" applyFont="1" applyFill="1" applyAlignment="1" applyProtection="1"/>
    <xf numFmtId="38" fontId="7" fillId="2" borderId="0" xfId="7" applyFont="1" applyFill="1" applyAlignment="1" applyProtection="1"/>
    <xf numFmtId="187" fontId="7" fillId="2" borderId="0" xfId="1" applyNumberFormat="1" applyFont="1" applyFill="1" applyAlignment="1" applyProtection="1"/>
    <xf numFmtId="0" fontId="29" fillId="2" borderId="0" xfId="23" applyFont="1" applyFill="1" applyProtection="1"/>
    <xf numFmtId="0" fontId="16" fillId="2" borderId="0" xfId="23" applyFont="1" applyFill="1" applyAlignment="1" applyProtection="1">
      <alignment horizontal="center" vertical="center"/>
    </xf>
    <xf numFmtId="0" fontId="16" fillId="2" borderId="0" xfId="23" applyFont="1" applyFill="1" applyProtection="1"/>
    <xf numFmtId="38" fontId="16" fillId="2" borderId="0" xfId="6" applyFont="1" applyFill="1" applyAlignment="1" applyProtection="1">
      <alignment horizontal="right"/>
    </xf>
    <xf numFmtId="176" fontId="16" fillId="2" borderId="0" xfId="7" applyNumberFormat="1" applyFont="1" applyFill="1" applyAlignment="1" applyProtection="1"/>
    <xf numFmtId="38" fontId="16" fillId="2" borderId="0" xfId="6" applyFont="1" applyFill="1" applyAlignment="1" applyProtection="1"/>
    <xf numFmtId="38" fontId="16" fillId="2" borderId="0" xfId="7" applyFont="1" applyFill="1" applyAlignment="1" applyProtection="1"/>
    <xf numFmtId="38" fontId="35" fillId="2" borderId="0" xfId="7" applyFont="1" applyFill="1" applyAlignment="1" applyProtection="1"/>
    <xf numFmtId="0" fontId="7" fillId="2" borderId="8" xfId="23" applyFont="1" applyFill="1" applyBorder="1" applyAlignment="1" applyProtection="1">
      <alignment vertical="top"/>
    </xf>
    <xf numFmtId="0" fontId="7" fillId="2" borderId="0" xfId="23" applyFont="1" applyFill="1" applyAlignment="1" applyProtection="1">
      <alignment vertical="top" wrapText="1"/>
    </xf>
    <xf numFmtId="38" fontId="7" fillId="2" borderId="0" xfId="6" applyFont="1" applyFill="1" applyAlignment="1" applyProtection="1">
      <alignment horizontal="right" vertical="top" wrapText="1"/>
    </xf>
    <xf numFmtId="38" fontId="40" fillId="2" borderId="0" xfId="7" applyFont="1" applyFill="1" applyAlignment="1" applyProtection="1">
      <alignment vertical="top" wrapText="1"/>
    </xf>
    <xf numFmtId="181" fontId="7" fillId="2" borderId="0" xfId="6" applyNumberFormat="1" applyFont="1" applyFill="1" applyAlignment="1" applyProtection="1">
      <alignment vertical="top" wrapText="1"/>
    </xf>
    <xf numFmtId="182" fontId="7" fillId="2" borderId="0" xfId="6" applyNumberFormat="1" applyFont="1" applyFill="1" applyAlignment="1" applyProtection="1">
      <alignment horizontal="right" vertical="top" wrapText="1"/>
    </xf>
    <xf numFmtId="176" fontId="7" fillId="2" borderId="1" xfId="7" applyNumberFormat="1" applyFont="1" applyFill="1" applyBorder="1" applyAlignment="1" applyProtection="1">
      <alignment vertical="center" wrapText="1"/>
    </xf>
    <xf numFmtId="176" fontId="7" fillId="2" borderId="0" xfId="7" applyNumberFormat="1" applyFont="1" applyFill="1" applyBorder="1" applyAlignment="1" applyProtection="1">
      <alignment vertical="center" wrapText="1"/>
    </xf>
    <xf numFmtId="176" fontId="7" fillId="2" borderId="0" xfId="7" applyNumberFormat="1" applyFont="1" applyFill="1" applyAlignment="1" applyProtection="1">
      <alignment vertical="top" wrapText="1"/>
    </xf>
    <xf numFmtId="179" fontId="7" fillId="2" borderId="0" xfId="7" applyNumberFormat="1" applyFont="1" applyFill="1" applyAlignment="1" applyProtection="1">
      <alignment vertical="top" wrapText="1"/>
    </xf>
    <xf numFmtId="187" fontId="7" fillId="2" borderId="0" xfId="1" applyNumberFormat="1" applyFont="1" applyFill="1" applyAlignment="1" applyProtection="1">
      <alignment vertical="top" wrapText="1"/>
    </xf>
    <xf numFmtId="176" fontId="7" fillId="2" borderId="0" xfId="23" applyNumberFormat="1" applyFont="1" applyFill="1" applyAlignment="1" applyProtection="1">
      <alignment vertical="top" wrapText="1"/>
    </xf>
    <xf numFmtId="176" fontId="7" fillId="2" borderId="0" xfId="7" applyNumberFormat="1" applyFont="1" applyFill="1" applyAlignment="1" applyProtection="1">
      <alignment horizontal="center" vertical="top" wrapText="1"/>
    </xf>
    <xf numFmtId="38" fontId="7" fillId="2" borderId="0" xfId="6" applyFont="1" applyFill="1" applyAlignment="1" applyProtection="1">
      <alignment vertical="top" wrapText="1"/>
    </xf>
    <xf numFmtId="38" fontId="7" fillId="2" borderId="0" xfId="7" applyFont="1" applyFill="1" applyAlignment="1" applyProtection="1">
      <alignment vertical="top" wrapText="1"/>
    </xf>
    <xf numFmtId="186" fontId="7" fillId="2" borderId="0" xfId="7" applyNumberFormat="1" applyFont="1" applyFill="1" applyAlignment="1" applyProtection="1">
      <alignment horizontal="center" vertical="center" wrapText="1"/>
    </xf>
    <xf numFmtId="0" fontId="29" fillId="2" borderId="0" xfId="23" applyFont="1" applyFill="1" applyAlignment="1" applyProtection="1">
      <alignment vertical="top" wrapText="1"/>
    </xf>
    <xf numFmtId="0" fontId="16" fillId="2" borderId="0" xfId="23" applyFont="1" applyFill="1" applyAlignment="1" applyProtection="1">
      <alignment horizontal="center" vertical="top" wrapText="1"/>
    </xf>
    <xf numFmtId="0" fontId="16" fillId="2" borderId="0" xfId="23" applyFont="1" applyFill="1" applyAlignment="1" applyProtection="1">
      <alignment vertical="top" wrapText="1"/>
    </xf>
    <xf numFmtId="38" fontId="16" fillId="2" borderId="0" xfId="6" applyFont="1" applyFill="1" applyAlignment="1" applyProtection="1">
      <alignment horizontal="right" vertical="top" wrapText="1"/>
    </xf>
    <xf numFmtId="176" fontId="16" fillId="2" borderId="0" xfId="7" applyNumberFormat="1" applyFont="1" applyFill="1" applyBorder="1" applyAlignment="1" applyProtection="1">
      <alignment vertical="center" wrapText="1"/>
    </xf>
    <xf numFmtId="38" fontId="16" fillId="2" borderId="0" xfId="6" applyFont="1" applyFill="1" applyAlignment="1" applyProtection="1">
      <alignment vertical="top" wrapText="1"/>
    </xf>
    <xf numFmtId="186" fontId="16" fillId="2" borderId="0" xfId="7" applyNumberFormat="1" applyFont="1" applyFill="1" applyAlignment="1" applyProtection="1">
      <alignment horizontal="center" vertical="center" wrapText="1"/>
    </xf>
    <xf numFmtId="38" fontId="35" fillId="2" borderId="0" xfId="7" applyFont="1" applyFill="1" applyAlignment="1" applyProtection="1">
      <alignment vertical="top" wrapText="1"/>
    </xf>
    <xf numFmtId="0" fontId="47" fillId="2" borderId="4" xfId="23" applyFont="1" applyFill="1" applyBorder="1" applyAlignment="1" applyProtection="1">
      <alignment horizontal="left" vertical="top"/>
    </xf>
    <xf numFmtId="0" fontId="7" fillId="2" borderId="3" xfId="23" applyFont="1" applyFill="1" applyBorder="1" applyProtection="1"/>
    <xf numFmtId="184" fontId="40" fillId="2" borderId="4" xfId="23" applyNumberFormat="1" applyFont="1" applyFill="1" applyBorder="1" applyAlignment="1" applyProtection="1">
      <alignment vertical="top" wrapText="1"/>
    </xf>
    <xf numFmtId="184" fontId="40" fillId="2" borderId="13" xfId="23" applyNumberFormat="1" applyFont="1" applyFill="1" applyBorder="1" applyAlignment="1" applyProtection="1">
      <alignment vertical="top" wrapText="1"/>
    </xf>
    <xf numFmtId="184" fontId="40" fillId="2" borderId="6" xfId="23" applyNumberFormat="1" applyFont="1" applyFill="1" applyBorder="1" applyAlignment="1" applyProtection="1">
      <alignment vertical="top" wrapText="1"/>
    </xf>
    <xf numFmtId="180" fontId="40" fillId="2" borderId="6" xfId="23" applyNumberFormat="1" applyFont="1" applyFill="1" applyBorder="1" applyAlignment="1" applyProtection="1">
      <alignment vertical="top" wrapText="1"/>
    </xf>
    <xf numFmtId="181" fontId="7" fillId="2" borderId="6" xfId="6" applyNumberFormat="1" applyFont="1" applyFill="1" applyBorder="1" applyAlignment="1" applyProtection="1">
      <alignment vertical="top" wrapText="1"/>
    </xf>
    <xf numFmtId="182" fontId="7" fillId="2" borderId="6" xfId="7" applyNumberFormat="1" applyFont="1" applyFill="1" applyBorder="1" applyAlignment="1" applyProtection="1"/>
    <xf numFmtId="176" fontId="7" fillId="2" borderId="6" xfId="23" applyNumberFormat="1" applyFont="1" applyFill="1" applyBorder="1" applyAlignment="1" applyProtection="1">
      <alignment vertical="top" wrapText="1"/>
    </xf>
    <xf numFmtId="184" fontId="7" fillId="2" borderId="3" xfId="23" applyNumberFormat="1" applyFont="1" applyFill="1" applyBorder="1" applyAlignment="1" applyProtection="1">
      <alignment horizontal="center" vertical="top" wrapText="1"/>
    </xf>
    <xf numFmtId="181" fontId="7" fillId="2" borderId="6" xfId="6" applyNumberFormat="1" applyFont="1" applyFill="1" applyBorder="1" applyAlignment="1" applyProtection="1">
      <alignment vertical="center" wrapText="1"/>
    </xf>
    <xf numFmtId="176" fontId="7" fillId="5" borderId="6" xfId="23" applyNumberFormat="1" applyFont="1" applyFill="1" applyBorder="1" applyAlignment="1" applyProtection="1">
      <alignment vertical="center" wrapText="1"/>
    </xf>
    <xf numFmtId="0" fontId="7" fillId="5" borderId="13" xfId="23" applyFont="1" applyFill="1" applyBorder="1" applyAlignment="1" applyProtection="1">
      <alignment vertical="center" wrapText="1"/>
    </xf>
    <xf numFmtId="0" fontId="7" fillId="5" borderId="6" xfId="23" applyFont="1" applyFill="1" applyBorder="1" applyAlignment="1" applyProtection="1">
      <alignment vertical="center" wrapText="1"/>
    </xf>
    <xf numFmtId="187" fontId="7" fillId="5" borderId="6" xfId="1" applyNumberFormat="1" applyFont="1" applyFill="1" applyBorder="1" applyAlignment="1" applyProtection="1">
      <alignment vertical="center" wrapText="1"/>
    </xf>
    <xf numFmtId="181" fontId="7" fillId="5" borderId="6" xfId="6" applyNumberFormat="1" applyFont="1" applyFill="1" applyBorder="1" applyAlignment="1" applyProtection="1">
      <alignment vertical="center" wrapText="1"/>
    </xf>
    <xf numFmtId="38" fontId="7" fillId="5" borderId="6" xfId="6" applyFont="1" applyFill="1" applyBorder="1" applyAlignment="1" applyProtection="1">
      <alignment horizontal="center" vertical="top" wrapText="1"/>
    </xf>
    <xf numFmtId="181" fontId="7" fillId="5" borderId="6" xfId="6" applyNumberFormat="1" applyFont="1" applyFill="1" applyBorder="1" applyAlignment="1" applyProtection="1">
      <alignment vertical="top" wrapText="1"/>
    </xf>
    <xf numFmtId="38" fontId="7" fillId="5" borderId="6" xfId="6" applyFont="1" applyFill="1" applyBorder="1" applyAlignment="1" applyProtection="1">
      <alignment vertical="top" wrapText="1"/>
    </xf>
    <xf numFmtId="0" fontId="7" fillId="5" borderId="6" xfId="23" applyFont="1" applyFill="1" applyBorder="1" applyAlignment="1" applyProtection="1">
      <alignment vertical="top" wrapText="1"/>
    </xf>
    <xf numFmtId="187" fontId="7" fillId="5" borderId="6" xfId="23" applyNumberFormat="1" applyFont="1" applyFill="1" applyBorder="1" applyAlignment="1" applyProtection="1">
      <alignment vertical="top" wrapText="1"/>
    </xf>
    <xf numFmtId="38" fontId="7" fillId="5" borderId="3" xfId="6" applyFont="1" applyFill="1" applyBorder="1" applyAlignment="1" applyProtection="1">
      <alignment horizontal="center" vertical="top" wrapText="1"/>
    </xf>
    <xf numFmtId="38" fontId="7" fillId="3" borderId="19" xfId="7" applyFont="1" applyFill="1" applyBorder="1" applyAlignment="1" applyProtection="1">
      <alignment horizontal="center" vertical="top" wrapText="1"/>
    </xf>
    <xf numFmtId="0" fontId="51" fillId="0" borderId="1" xfId="23" applyFont="1" applyFill="1" applyBorder="1" applyAlignment="1" applyProtection="1">
      <alignment horizontal="center" vertical="top"/>
    </xf>
    <xf numFmtId="0" fontId="16" fillId="0" borderId="1" xfId="23" applyFont="1" applyFill="1" applyBorder="1" applyProtection="1"/>
    <xf numFmtId="38" fontId="35" fillId="0" borderId="1" xfId="7" applyFont="1" applyFill="1" applyBorder="1" applyAlignment="1" applyProtection="1">
      <alignment horizontal="center" vertical="top" wrapText="1"/>
    </xf>
    <xf numFmtId="176" fontId="16" fillId="0" borderId="1" xfId="23" applyNumberFormat="1" applyFont="1" applyFill="1" applyBorder="1" applyAlignment="1" applyProtection="1">
      <alignment horizontal="center" vertical="top" wrapText="1"/>
    </xf>
    <xf numFmtId="38" fontId="16" fillId="0" borderId="1" xfId="6" applyFont="1" applyFill="1" applyBorder="1" applyAlignment="1" applyProtection="1">
      <alignment horizontal="center" vertical="top" wrapText="1"/>
    </xf>
    <xf numFmtId="38" fontId="16" fillId="0" borderId="1" xfId="7" applyFont="1" applyFill="1" applyBorder="1" applyAlignment="1" applyProtection="1">
      <alignment horizontal="center" vertical="top" wrapText="1"/>
    </xf>
    <xf numFmtId="38" fontId="35" fillId="2" borderId="1" xfId="7" applyFont="1" applyFill="1" applyBorder="1" applyAlignment="1" applyProtection="1">
      <alignment vertical="top" wrapText="1"/>
    </xf>
    <xf numFmtId="38" fontId="35" fillId="2" borderId="0" xfId="7" applyFont="1" applyFill="1" applyBorder="1" applyAlignment="1" applyProtection="1">
      <alignment vertical="top" wrapText="1"/>
    </xf>
    <xf numFmtId="0" fontId="7" fillId="2" borderId="17" xfId="23" applyFont="1" applyFill="1" applyBorder="1" applyProtection="1"/>
    <xf numFmtId="0" fontId="7" fillId="2" borderId="2" xfId="23" applyFont="1" applyFill="1" applyBorder="1" applyProtection="1"/>
    <xf numFmtId="184" fontId="7" fillId="2" borderId="59" xfId="23" applyNumberFormat="1" applyFont="1" applyFill="1" applyBorder="1" applyAlignment="1" applyProtection="1">
      <alignment horizontal="center" vertical="top" wrapText="1"/>
    </xf>
    <xf numFmtId="176" fontId="7" fillId="2" borderId="63" xfId="7" applyNumberFormat="1" applyFont="1" applyFill="1" applyBorder="1" applyAlignment="1" applyProtection="1">
      <alignment horizontal="center" vertical="top" wrapText="1"/>
    </xf>
    <xf numFmtId="176" fontId="7" fillId="2" borderId="21" xfId="7" applyNumberFormat="1" applyFont="1" applyFill="1" applyBorder="1" applyAlignment="1" applyProtection="1">
      <alignment horizontal="center" vertical="top" wrapText="1"/>
    </xf>
    <xf numFmtId="184" fontId="7" fillId="5" borderId="2" xfId="23" applyNumberFormat="1" applyFont="1" applyFill="1" applyBorder="1" applyAlignment="1" applyProtection="1">
      <alignment vertical="top" wrapText="1"/>
    </xf>
    <xf numFmtId="180" fontId="7" fillId="2" borderId="4" xfId="6" applyNumberFormat="1" applyFont="1" applyFill="1" applyBorder="1" applyAlignment="1" applyProtection="1">
      <alignment vertical="top" wrapText="1"/>
    </xf>
    <xf numFmtId="180" fontId="7" fillId="2" borderId="13" xfId="6" applyNumberFormat="1" applyFont="1" applyFill="1" applyBorder="1" applyAlignment="1" applyProtection="1">
      <alignment vertical="top" wrapText="1"/>
    </xf>
    <xf numFmtId="180" fontId="7" fillId="2" borderId="3" xfId="7" applyNumberFormat="1" applyFont="1" applyFill="1" applyBorder="1" applyAlignment="1" applyProtection="1">
      <alignment horizontal="center" vertical="top" wrapText="1"/>
    </xf>
    <xf numFmtId="181" fontId="7" fillId="2" borderId="13" xfId="6" applyNumberFormat="1" applyFont="1" applyFill="1" applyBorder="1" applyAlignment="1" applyProtection="1">
      <alignment vertical="top" wrapText="1"/>
    </xf>
    <xf numFmtId="184" fontId="7" fillId="2" borderId="12" xfId="23" applyNumberFormat="1" applyFont="1" applyFill="1" applyBorder="1" applyAlignment="1" applyProtection="1">
      <alignment horizontal="center" vertical="top" wrapText="1"/>
    </xf>
    <xf numFmtId="38" fontId="7" fillId="2" borderId="3" xfId="6" applyFont="1" applyFill="1" applyBorder="1" applyAlignment="1" applyProtection="1">
      <alignment vertical="top" wrapText="1"/>
    </xf>
    <xf numFmtId="38" fontId="35" fillId="2" borderId="0" xfId="7" applyFont="1" applyFill="1" applyBorder="1" applyAlignment="1" applyProtection="1">
      <alignment horizontal="center" vertical="top" wrapText="1"/>
    </xf>
    <xf numFmtId="184" fontId="7" fillId="2" borderId="57" xfId="23" applyNumberFormat="1" applyFont="1" applyFill="1" applyBorder="1" applyAlignment="1" applyProtection="1">
      <alignment horizontal="center" vertical="top" wrapText="1"/>
    </xf>
    <xf numFmtId="176" fontId="7" fillId="2" borderId="66" xfId="7" applyNumberFormat="1" applyFont="1" applyFill="1" applyBorder="1" applyAlignment="1" applyProtection="1">
      <alignment horizontal="center" vertical="top" wrapText="1"/>
    </xf>
    <xf numFmtId="176" fontId="7" fillId="2" borderId="23" xfId="7" applyNumberFormat="1" applyFont="1" applyFill="1" applyBorder="1" applyAlignment="1" applyProtection="1">
      <alignment horizontal="center" vertical="top" wrapText="1"/>
    </xf>
    <xf numFmtId="176" fontId="7" fillId="5" borderId="12" xfId="7" applyNumberFormat="1" applyFont="1" applyFill="1" applyBorder="1" applyAlignment="1" applyProtection="1">
      <alignment horizontal="center" vertical="top" wrapText="1"/>
    </xf>
    <xf numFmtId="184" fontId="7" fillId="2" borderId="9" xfId="23" applyNumberFormat="1" applyFont="1" applyFill="1" applyBorder="1" applyAlignment="1" applyProtection="1">
      <alignment vertical="top" wrapText="1"/>
    </xf>
    <xf numFmtId="176" fontId="7" fillId="2" borderId="1" xfId="7" applyNumberFormat="1" applyFont="1" applyFill="1" applyBorder="1" applyAlignment="1" applyProtection="1">
      <alignment vertical="top" wrapText="1"/>
    </xf>
    <xf numFmtId="180" fontId="7" fillId="2" borderId="2" xfId="7" applyNumberFormat="1" applyFont="1" applyFill="1" applyBorder="1" applyAlignment="1" applyProtection="1">
      <alignment horizontal="center" vertical="top" wrapText="1"/>
    </xf>
    <xf numFmtId="181" fontId="7" fillId="2" borderId="95" xfId="6" applyNumberFormat="1" applyFont="1" applyFill="1" applyBorder="1" applyAlignment="1" applyProtection="1">
      <alignment horizontal="center" vertical="top" wrapText="1"/>
    </xf>
    <xf numFmtId="181" fontId="7" fillId="2" borderId="5" xfId="6" applyNumberFormat="1" applyFont="1" applyFill="1" applyBorder="1" applyAlignment="1" applyProtection="1">
      <alignment vertical="top" wrapText="1"/>
    </xf>
    <xf numFmtId="179" fontId="7" fillId="2" borderId="6" xfId="23" applyNumberFormat="1" applyFont="1" applyFill="1" applyBorder="1" applyAlignment="1" applyProtection="1">
      <alignment horizontal="center" vertical="center" wrapText="1"/>
    </xf>
    <xf numFmtId="0" fontId="7" fillId="2" borderId="6" xfId="23" applyFont="1" applyFill="1" applyBorder="1" applyAlignment="1" applyProtection="1">
      <alignment horizontal="center" vertical="center" wrapText="1"/>
    </xf>
    <xf numFmtId="176" fontId="7" fillId="2" borderId="6" xfId="7" applyNumberFormat="1" applyFont="1" applyFill="1" applyBorder="1" applyAlignment="1" applyProtection="1">
      <alignment horizontal="center" vertical="center" wrapText="1"/>
    </xf>
    <xf numFmtId="187" fontId="7" fillId="2" borderId="6" xfId="1" applyNumberFormat="1" applyFont="1" applyFill="1" applyBorder="1" applyAlignment="1" applyProtection="1">
      <alignment horizontal="center" vertical="center" wrapText="1"/>
    </xf>
    <xf numFmtId="176" fontId="7" fillId="2" borderId="6" xfId="23" applyNumberFormat="1" applyFont="1" applyFill="1" applyBorder="1" applyAlignment="1" applyProtection="1">
      <alignment horizontal="center" vertical="center" wrapText="1"/>
    </xf>
    <xf numFmtId="181" fontId="7" fillId="2" borderId="6" xfId="6" applyNumberFormat="1" applyFont="1" applyFill="1" applyBorder="1" applyAlignment="1" applyProtection="1">
      <alignment horizontal="center" vertical="center" wrapText="1"/>
    </xf>
    <xf numFmtId="176" fontId="7" fillId="2" borderId="3" xfId="7" applyNumberFormat="1" applyFont="1" applyFill="1" applyBorder="1" applyAlignment="1" applyProtection="1">
      <alignment vertical="top" wrapText="1"/>
    </xf>
    <xf numFmtId="38" fontId="7" fillId="2" borderId="2" xfId="6" applyFont="1" applyFill="1" applyBorder="1" applyAlignment="1" applyProtection="1">
      <alignment horizontal="center" vertical="top" wrapText="1"/>
    </xf>
    <xf numFmtId="38" fontId="7" fillId="2" borderId="4" xfId="7" applyFont="1" applyFill="1" applyBorder="1" applyAlignment="1" applyProtection="1">
      <alignment horizontal="center" vertical="top" wrapText="1"/>
    </xf>
    <xf numFmtId="38" fontId="7" fillId="2" borderId="13" xfId="6" applyFont="1" applyFill="1" applyBorder="1" applyAlignment="1" applyProtection="1">
      <alignment horizontal="center" vertical="top" wrapText="1"/>
    </xf>
    <xf numFmtId="187" fontId="7" fillId="2" borderId="13" xfId="1" applyNumberFormat="1" applyFont="1" applyFill="1" applyBorder="1" applyAlignment="1" applyProtection="1">
      <alignment horizontal="center" vertical="top" wrapText="1"/>
    </xf>
    <xf numFmtId="181" fontId="7" fillId="2" borderId="13" xfId="6" applyNumberFormat="1" applyFont="1" applyFill="1" applyBorder="1" applyAlignment="1" applyProtection="1">
      <alignment horizontal="center" vertical="top" wrapText="1"/>
    </xf>
    <xf numFmtId="38" fontId="7" fillId="2" borderId="3" xfId="7" applyFont="1" applyFill="1" applyBorder="1" applyAlignment="1" applyProtection="1">
      <alignment horizontal="center" vertical="top" wrapText="1"/>
    </xf>
    <xf numFmtId="0" fontId="7" fillId="2" borderId="0" xfId="23" applyFont="1" applyFill="1" applyAlignment="1" applyProtection="1">
      <alignment vertical="top"/>
    </xf>
    <xf numFmtId="0" fontId="7" fillId="2" borderId="17" xfId="23" applyFont="1" applyFill="1" applyBorder="1" applyAlignment="1" applyProtection="1">
      <alignment vertical="top"/>
    </xf>
    <xf numFmtId="0" fontId="7" fillId="2" borderId="2" xfId="23" applyFont="1" applyFill="1" applyBorder="1" applyAlignment="1" applyProtection="1">
      <alignment vertical="top"/>
    </xf>
    <xf numFmtId="184" fontId="7" fillId="2" borderId="17" xfId="23" applyNumberFormat="1" applyFont="1" applyFill="1" applyBorder="1" applyAlignment="1" applyProtection="1">
      <alignment horizontal="center" vertical="top" wrapText="1"/>
    </xf>
    <xf numFmtId="38" fontId="7" fillId="5" borderId="23" xfId="7" applyFont="1" applyFill="1" applyBorder="1" applyAlignment="1" applyProtection="1">
      <alignment horizontal="center" vertical="top" wrapText="1"/>
    </xf>
    <xf numFmtId="180" fontId="7" fillId="2" borderId="17" xfId="6" applyNumberFormat="1" applyFont="1" applyFill="1" applyBorder="1" applyAlignment="1" applyProtection="1">
      <alignment horizontal="center" vertical="top" wrapText="1"/>
    </xf>
    <xf numFmtId="180" fontId="7" fillId="2" borderId="66" xfId="7" applyNumberFormat="1" applyFont="1" applyFill="1" applyBorder="1" applyAlignment="1" applyProtection="1">
      <alignment horizontal="center" vertical="top" wrapText="1"/>
    </xf>
    <xf numFmtId="180" fontId="7" fillId="2" borderId="12" xfId="7" applyNumberFormat="1" applyFont="1" applyFill="1" applyBorder="1" applyAlignment="1" applyProtection="1">
      <alignment horizontal="center" vertical="top" wrapText="1"/>
    </xf>
    <xf numFmtId="181" fontId="7" fillId="2" borderId="96" xfId="6" applyNumberFormat="1" applyFont="1" applyFill="1" applyBorder="1" applyAlignment="1" applyProtection="1">
      <alignment horizontal="center" vertical="top" wrapText="1"/>
    </xf>
    <xf numFmtId="180" fontId="7" fillId="2" borderId="0" xfId="7" applyNumberFormat="1" applyFont="1" applyFill="1" applyBorder="1" applyAlignment="1" applyProtection="1">
      <alignment horizontal="center" vertical="top" wrapText="1"/>
    </xf>
    <xf numFmtId="176" fontId="7" fillId="5" borderId="12" xfId="23" applyNumberFormat="1" applyFont="1" applyFill="1" applyBorder="1" applyAlignment="1" applyProtection="1">
      <alignment vertical="top" wrapText="1"/>
    </xf>
    <xf numFmtId="181" fontId="7" fillId="2" borderId="2" xfId="6" applyNumberFormat="1" applyFont="1" applyFill="1" applyBorder="1" applyAlignment="1" applyProtection="1">
      <alignment horizontal="center" vertical="top" wrapText="1"/>
    </xf>
    <xf numFmtId="179" fontId="7" fillId="2" borderId="110" xfId="7" applyNumberFormat="1" applyFont="1" applyFill="1" applyBorder="1" applyAlignment="1" applyProtection="1">
      <alignment horizontal="center" vertical="top" wrapText="1"/>
    </xf>
    <xf numFmtId="0" fontId="7" fillId="2" borderId="22" xfId="23" applyFont="1" applyFill="1" applyBorder="1" applyAlignment="1" applyProtection="1">
      <alignment horizontal="center" vertical="top" wrapText="1"/>
    </xf>
    <xf numFmtId="176" fontId="7" fillId="2" borderId="4" xfId="7" applyNumberFormat="1" applyFont="1" applyFill="1" applyBorder="1" applyAlignment="1" applyProtection="1">
      <alignment horizontal="center" vertical="top" wrapText="1"/>
    </xf>
    <xf numFmtId="187" fontId="7" fillId="2" borderId="53" xfId="1" applyNumberFormat="1" applyFont="1" applyFill="1" applyBorder="1" applyAlignment="1" applyProtection="1">
      <alignment horizontal="center" vertical="top" wrapText="1"/>
    </xf>
    <xf numFmtId="176" fontId="7" fillId="2" borderId="107" xfId="23" applyNumberFormat="1" applyFont="1" applyFill="1" applyBorder="1" applyAlignment="1" applyProtection="1">
      <alignment horizontal="center" vertical="top" wrapText="1"/>
    </xf>
    <xf numFmtId="181" fontId="7" fillId="2" borderId="22" xfId="6" applyNumberFormat="1" applyFont="1" applyFill="1" applyBorder="1" applyAlignment="1" applyProtection="1">
      <alignment horizontal="center" vertical="top" wrapText="1"/>
    </xf>
    <xf numFmtId="176" fontId="7" fillId="2" borderId="12" xfId="7" applyNumberFormat="1" applyFont="1" applyFill="1" applyBorder="1" applyAlignment="1" applyProtection="1">
      <alignment horizontal="center" vertical="top" wrapText="1"/>
    </xf>
    <xf numFmtId="38" fontId="7" fillId="2" borderId="110" xfId="7" applyFont="1" applyFill="1" applyBorder="1" applyAlignment="1" applyProtection="1">
      <alignment horizontal="center" vertical="top" wrapText="1"/>
    </xf>
    <xf numFmtId="38" fontId="7" fillId="2" borderId="22" xfId="6" applyFont="1" applyFill="1" applyBorder="1" applyAlignment="1" applyProtection="1">
      <alignment horizontal="center" vertical="top" wrapText="1"/>
    </xf>
    <xf numFmtId="187" fontId="7" fillId="2" borderId="4" xfId="1" applyNumberFormat="1" applyFont="1" applyFill="1" applyBorder="1" applyAlignment="1" applyProtection="1">
      <alignment horizontal="center" vertical="top" wrapText="1"/>
    </xf>
    <xf numFmtId="38" fontId="7" fillId="2" borderId="62" xfId="6" applyFont="1" applyFill="1" applyBorder="1" applyAlignment="1" applyProtection="1">
      <alignment horizontal="center" vertical="top" wrapText="1"/>
    </xf>
    <xf numFmtId="181" fontId="7" fillId="2" borderId="62" xfId="6" applyNumberFormat="1" applyFont="1" applyFill="1" applyBorder="1" applyAlignment="1" applyProtection="1">
      <alignment horizontal="center" vertical="top" wrapText="1"/>
    </xf>
    <xf numFmtId="38" fontId="7" fillId="2" borderId="63" xfId="6" applyFont="1" applyFill="1" applyBorder="1" applyAlignment="1" applyProtection="1">
      <alignment horizontal="center" vertical="top" wrapText="1"/>
    </xf>
    <xf numFmtId="38" fontId="7" fillId="2" borderId="21" xfId="6" applyFont="1" applyFill="1" applyBorder="1" applyAlignment="1" applyProtection="1">
      <alignment horizontal="center" vertical="top" wrapText="1"/>
    </xf>
    <xf numFmtId="38" fontId="7" fillId="2" borderId="12" xfId="7" applyFont="1" applyFill="1" applyBorder="1" applyAlignment="1" applyProtection="1">
      <alignment horizontal="center" vertical="top" wrapText="1"/>
    </xf>
    <xf numFmtId="38" fontId="7" fillId="5" borderId="0" xfId="6" applyFont="1" applyFill="1" applyBorder="1" applyAlignment="1" applyProtection="1">
      <alignment horizontal="center" vertical="top" wrapText="1"/>
    </xf>
    <xf numFmtId="38" fontId="7" fillId="2" borderId="17" xfId="7" applyFont="1" applyFill="1" applyBorder="1" applyAlignment="1" applyProtection="1">
      <alignment horizontal="center" wrapText="1"/>
    </xf>
    <xf numFmtId="38" fontId="7" fillId="3" borderId="12" xfId="7" applyFont="1" applyFill="1" applyBorder="1" applyAlignment="1" applyProtection="1">
      <alignment horizontal="center" wrapText="1"/>
    </xf>
    <xf numFmtId="0" fontId="29" fillId="2" borderId="0" xfId="23" applyFont="1" applyFill="1" applyAlignment="1" applyProtection="1">
      <alignment vertical="top"/>
    </xf>
    <xf numFmtId="38" fontId="35" fillId="2" borderId="4" xfId="7" applyFont="1" applyFill="1" applyBorder="1" applyAlignment="1" applyProtection="1">
      <alignment horizontal="center" vertical="top" wrapText="1"/>
    </xf>
    <xf numFmtId="176" fontId="16" fillId="2" borderId="19" xfId="23" applyNumberFormat="1" applyFont="1" applyFill="1" applyBorder="1" applyAlignment="1" applyProtection="1">
      <alignment horizontal="center" vertical="top" wrapText="1"/>
    </xf>
    <xf numFmtId="38" fontId="16" fillId="2" borderId="3" xfId="6" applyFont="1" applyFill="1" applyBorder="1" applyAlignment="1" applyProtection="1">
      <alignment horizontal="center" vertical="top" wrapText="1"/>
    </xf>
    <xf numFmtId="38" fontId="16" fillId="3" borderId="12" xfId="7" applyFont="1" applyFill="1" applyBorder="1" applyAlignment="1" applyProtection="1">
      <alignment horizontal="center" vertical="top" wrapText="1"/>
    </xf>
    <xf numFmtId="38" fontId="35" fillId="2" borderId="12" xfId="7" applyFont="1" applyFill="1" applyBorder="1" applyAlignment="1" applyProtection="1">
      <alignment horizontal="center" vertical="top" wrapText="1"/>
    </xf>
    <xf numFmtId="38" fontId="35" fillId="2" borderId="19" xfId="7" applyFont="1" applyFill="1" applyBorder="1" applyAlignment="1" applyProtection="1">
      <alignment horizontal="center" vertical="top" wrapText="1"/>
    </xf>
    <xf numFmtId="0" fontId="7" fillId="2" borderId="0" xfId="23" applyFont="1" applyFill="1" applyAlignment="1" applyProtection="1">
      <alignment horizontal="left" vertical="top"/>
    </xf>
    <xf numFmtId="0" fontId="31" fillId="2" borderId="0" xfId="23" applyFont="1" applyFill="1" applyAlignment="1" applyProtection="1">
      <alignment horizontal="center" vertical="top" wrapText="1"/>
    </xf>
    <xf numFmtId="38" fontId="7" fillId="2" borderId="8" xfId="11" applyFont="1" applyFill="1" applyBorder="1" applyAlignment="1" applyProtection="1">
      <alignment horizontal="center" vertical="top" wrapText="1"/>
    </xf>
    <xf numFmtId="0" fontId="7" fillId="2" borderId="10" xfId="23" applyFont="1" applyFill="1" applyBorder="1" applyAlignment="1" applyProtection="1">
      <alignment horizontal="right"/>
    </xf>
    <xf numFmtId="184" fontId="7" fillId="2" borderId="9" xfId="23" applyNumberFormat="1" applyFont="1" applyFill="1" applyBorder="1" applyAlignment="1" applyProtection="1">
      <alignment horizontal="center" vertical="top" wrapText="1"/>
    </xf>
    <xf numFmtId="38" fontId="7" fillId="2" borderId="64" xfId="7" applyFont="1" applyFill="1" applyBorder="1" applyAlignment="1" applyProtection="1">
      <alignment horizontal="center" vertical="center"/>
    </xf>
    <xf numFmtId="38" fontId="7" fillId="2" borderId="52" xfId="7" applyFont="1" applyFill="1" applyBorder="1" applyAlignment="1" applyProtection="1">
      <alignment horizontal="center" vertical="center"/>
    </xf>
    <xf numFmtId="38" fontId="7" fillId="5" borderId="52" xfId="7" applyFont="1" applyFill="1" applyBorder="1" applyAlignment="1" applyProtection="1">
      <alignment horizontal="center" vertical="center"/>
    </xf>
    <xf numFmtId="180" fontId="7" fillId="2" borderId="9" xfId="6" applyNumberFormat="1" applyFont="1" applyFill="1" applyBorder="1" applyAlignment="1" applyProtection="1">
      <alignment horizontal="center" vertical="center" wrapText="1"/>
    </xf>
    <xf numFmtId="180" fontId="7" fillId="2" borderId="66" xfId="7" applyNumberFormat="1" applyFont="1" applyFill="1" applyBorder="1" applyAlignment="1" applyProtection="1">
      <alignment horizontal="center" vertical="center"/>
    </xf>
    <xf numFmtId="180" fontId="7" fillId="2" borderId="2" xfId="7" applyNumberFormat="1" applyFont="1" applyFill="1" applyBorder="1" applyAlignment="1" applyProtection="1">
      <alignment horizontal="center" vertical="center"/>
    </xf>
    <xf numFmtId="180" fontId="7" fillId="2" borderId="12" xfId="7" applyNumberFormat="1" applyFont="1" applyFill="1" applyBorder="1" applyAlignment="1" applyProtection="1">
      <alignment horizontal="center" vertical="center"/>
    </xf>
    <xf numFmtId="181" fontId="7" fillId="2" borderId="58" xfId="6" applyNumberFormat="1" applyFont="1" applyFill="1" applyBorder="1" applyAlignment="1" applyProtection="1">
      <alignment vertical="center"/>
    </xf>
    <xf numFmtId="180" fontId="7" fillId="2" borderId="0" xfId="7" applyNumberFormat="1" applyFont="1" applyFill="1" applyBorder="1" applyAlignment="1" applyProtection="1">
      <alignment horizontal="center" vertical="center"/>
    </xf>
    <xf numFmtId="176" fontId="7" fillId="5" borderId="11" xfId="23" applyNumberFormat="1" applyFont="1" applyFill="1" applyBorder="1" applyAlignment="1" applyProtection="1">
      <alignment horizontal="center" vertical="top" wrapText="1"/>
    </xf>
    <xf numFmtId="184" fontId="7" fillId="2" borderId="11" xfId="23" applyNumberFormat="1" applyFont="1" applyFill="1" applyBorder="1" applyAlignment="1" applyProtection="1">
      <alignment horizontal="center" vertical="top" wrapText="1"/>
    </xf>
    <xf numFmtId="181" fontId="7" fillId="2" borderId="10" xfId="6" applyNumberFormat="1" applyFont="1" applyFill="1" applyBorder="1" applyAlignment="1" applyProtection="1">
      <alignment horizontal="center" vertical="top" wrapText="1"/>
    </xf>
    <xf numFmtId="176" fontId="7" fillId="2" borderId="10" xfId="7" applyNumberFormat="1" applyFont="1" applyFill="1" applyBorder="1" applyAlignment="1" applyProtection="1">
      <alignment horizontal="center" vertical="top" wrapText="1"/>
    </xf>
    <xf numFmtId="179" fontId="7" fillId="2" borderId="111" xfId="7" applyNumberFormat="1" applyFont="1" applyFill="1" applyBorder="1" applyAlignment="1" applyProtection="1">
      <alignment horizontal="center" vertical="top" wrapText="1"/>
    </xf>
    <xf numFmtId="0" fontId="7" fillId="2" borderId="24" xfId="23" applyFont="1" applyFill="1" applyBorder="1" applyAlignment="1" applyProtection="1">
      <alignment horizontal="center" vertical="top" wrapText="1"/>
    </xf>
    <xf numFmtId="176" fontId="7" fillId="2" borderId="9" xfId="7" applyNumberFormat="1" applyFont="1" applyFill="1" applyBorder="1" applyAlignment="1" applyProtection="1">
      <alignment horizontal="center" vertical="top" wrapText="1"/>
    </xf>
    <xf numFmtId="187" fontId="7" fillId="2" borderId="54" xfId="1" applyNumberFormat="1" applyFont="1" applyFill="1" applyBorder="1" applyAlignment="1" applyProtection="1">
      <alignment horizontal="center" vertical="top"/>
    </xf>
    <xf numFmtId="176" fontId="7" fillId="2" borderId="108" xfId="23" applyNumberFormat="1" applyFont="1" applyFill="1" applyBorder="1" applyAlignment="1" applyProtection="1">
      <alignment horizontal="center" vertical="top" wrapText="1"/>
    </xf>
    <xf numFmtId="181" fontId="7" fillId="2" borderId="24" xfId="6" applyNumberFormat="1" applyFont="1" applyFill="1" applyBorder="1" applyAlignment="1" applyProtection="1">
      <alignment horizontal="center" vertical="top" wrapText="1"/>
    </xf>
    <xf numFmtId="38" fontId="7" fillId="2" borderId="10" xfId="6" applyFont="1" applyFill="1" applyBorder="1" applyAlignment="1" applyProtection="1">
      <alignment horizontal="center" vertical="top" wrapText="1"/>
    </xf>
    <xf numFmtId="181" fontId="7" fillId="2" borderId="11" xfId="6" applyNumberFormat="1" applyFont="1" applyFill="1" applyBorder="1" applyAlignment="1" applyProtection="1">
      <alignment horizontal="center" vertical="top" wrapText="1"/>
    </xf>
    <xf numFmtId="38" fontId="7" fillId="2" borderId="111" xfId="7" applyFont="1" applyFill="1" applyBorder="1" applyAlignment="1" applyProtection="1">
      <alignment horizontal="center" vertical="top" wrapText="1"/>
    </xf>
    <xf numFmtId="38" fontId="7" fillId="2" borderId="24" xfId="6" applyFont="1" applyFill="1" applyBorder="1" applyAlignment="1" applyProtection="1">
      <alignment horizontal="center" vertical="top" wrapText="1"/>
    </xf>
    <xf numFmtId="187" fontId="7" fillId="2" borderId="9" xfId="1" applyNumberFormat="1" applyFont="1" applyFill="1" applyBorder="1" applyAlignment="1" applyProtection="1">
      <alignment horizontal="center" vertical="top" wrapText="1"/>
    </xf>
    <xf numFmtId="38" fontId="7" fillId="2" borderId="60" xfId="6" applyFont="1" applyFill="1" applyBorder="1" applyAlignment="1" applyProtection="1">
      <alignment horizontal="center" vertical="top" wrapText="1"/>
    </xf>
    <xf numFmtId="181" fontId="7" fillId="2" borderId="60" xfId="6" applyNumberFormat="1" applyFont="1" applyFill="1" applyBorder="1" applyAlignment="1" applyProtection="1">
      <alignment horizontal="center" vertical="top" wrapText="1"/>
    </xf>
    <xf numFmtId="38" fontId="7" fillId="2" borderId="64" xfId="6" applyFont="1" applyFill="1" applyBorder="1" applyAlignment="1" applyProtection="1">
      <alignment horizontal="center" vertical="top" wrapText="1"/>
    </xf>
    <xf numFmtId="38" fontId="7" fillId="2" borderId="52" xfId="6" applyFont="1" applyFill="1" applyBorder="1" applyAlignment="1" applyProtection="1">
      <alignment horizontal="center" vertical="top" wrapText="1"/>
    </xf>
    <xf numFmtId="38" fontId="7" fillId="2" borderId="11" xfId="7" applyFont="1" applyFill="1" applyBorder="1" applyAlignment="1" applyProtection="1">
      <alignment horizontal="center" vertical="top" wrapText="1"/>
    </xf>
    <xf numFmtId="38" fontId="7" fillId="5" borderId="1" xfId="6" applyFont="1" applyFill="1" applyBorder="1" applyAlignment="1" applyProtection="1">
      <alignment horizontal="center" vertical="top" wrapText="1"/>
    </xf>
    <xf numFmtId="38" fontId="7" fillId="2" borderId="9" xfId="7" applyFont="1" applyFill="1" applyBorder="1" applyAlignment="1" applyProtection="1">
      <alignment horizontal="center" vertical="top" wrapText="1"/>
    </xf>
    <xf numFmtId="38" fontId="7" fillId="3" borderId="11" xfId="7" applyFont="1" applyFill="1" applyBorder="1" applyAlignment="1" applyProtection="1">
      <alignment horizontal="center" vertical="top" wrapText="1"/>
    </xf>
    <xf numFmtId="38" fontId="16" fillId="2" borderId="11" xfId="7" applyFont="1" applyFill="1" applyBorder="1" applyAlignment="1" applyProtection="1">
      <alignment horizontal="center" vertical="center"/>
    </xf>
    <xf numFmtId="176" fontId="16" fillId="2" borderId="11" xfId="23" applyNumberFormat="1" applyFont="1" applyFill="1" applyBorder="1" applyAlignment="1" applyProtection="1">
      <alignment horizontal="center" vertical="center" wrapText="1"/>
    </xf>
    <xf numFmtId="38" fontId="16" fillId="2" borderId="10" xfId="6" applyFont="1" applyFill="1" applyBorder="1" applyAlignment="1" applyProtection="1">
      <alignment horizontal="center" vertical="center" wrapText="1"/>
    </xf>
    <xf numFmtId="38" fontId="16" fillId="3" borderId="11" xfId="7" applyFont="1" applyFill="1" applyBorder="1" applyAlignment="1" applyProtection="1">
      <alignment horizontal="center" vertical="center" wrapText="1"/>
    </xf>
    <xf numFmtId="38" fontId="35" fillId="2" borderId="11" xfId="7" applyFont="1" applyFill="1" applyBorder="1" applyAlignment="1" applyProtection="1">
      <alignment horizontal="center" vertical="center" wrapText="1"/>
    </xf>
    <xf numFmtId="38" fontId="35" fillId="2" borderId="0" xfId="7" applyFont="1" applyFill="1" applyBorder="1" applyAlignment="1" applyProtection="1">
      <alignment horizontal="center" vertical="center" wrapText="1"/>
    </xf>
    <xf numFmtId="0" fontId="29" fillId="2" borderId="19" xfId="23" applyFont="1" applyFill="1" applyBorder="1" applyAlignment="1" applyProtection="1">
      <alignment vertical="top"/>
    </xf>
    <xf numFmtId="0" fontId="29" fillId="2" borderId="8" xfId="23" applyFont="1" applyFill="1" applyBorder="1" applyAlignment="1" applyProtection="1">
      <alignment vertical="top"/>
    </xf>
    <xf numFmtId="0" fontId="29" fillId="2" borderId="5" xfId="23" applyFont="1" applyFill="1" applyBorder="1" applyAlignment="1" applyProtection="1">
      <alignment vertical="top"/>
    </xf>
    <xf numFmtId="0" fontId="29" fillId="2" borderId="6" xfId="23" applyFont="1" applyFill="1" applyBorder="1" applyAlignment="1" applyProtection="1">
      <alignment vertical="top"/>
    </xf>
    <xf numFmtId="0" fontId="29" fillId="2" borderId="3" xfId="23" applyFont="1" applyFill="1" applyBorder="1" applyAlignment="1" applyProtection="1">
      <alignment vertical="top"/>
    </xf>
    <xf numFmtId="38" fontId="29" fillId="2" borderId="19" xfId="11" applyFont="1" applyFill="1" applyBorder="1" applyAlignment="1" applyProtection="1">
      <alignment horizontal="center" vertical="top" wrapText="1"/>
    </xf>
    <xf numFmtId="0" fontId="31" fillId="2" borderId="0" xfId="23" applyFont="1" applyFill="1" applyAlignment="1" applyProtection="1">
      <alignment horizontal="center" vertical="top"/>
    </xf>
    <xf numFmtId="0" fontId="25" fillId="2" borderId="0" xfId="22" applyFill="1" applyAlignment="1" applyProtection="1"/>
    <xf numFmtId="0" fontId="7" fillId="2" borderId="25" xfId="23" applyFont="1" applyFill="1" applyBorder="1" applyProtection="1"/>
    <xf numFmtId="38" fontId="7" fillId="2" borderId="26" xfId="6" applyFont="1" applyFill="1" applyBorder="1" applyAlignment="1" applyProtection="1">
      <alignment horizontal="right"/>
    </xf>
    <xf numFmtId="38" fontId="7" fillId="2" borderId="65" xfId="6" applyFont="1" applyFill="1" applyBorder="1" applyAlignment="1" applyProtection="1">
      <alignment horizontal="right"/>
    </xf>
    <xf numFmtId="38" fontId="7" fillId="2" borderId="94" xfId="6" applyFont="1" applyFill="1" applyBorder="1" applyAlignment="1" applyProtection="1">
      <alignment horizontal="right"/>
    </xf>
    <xf numFmtId="38" fontId="7" fillId="5" borderId="25" xfId="6" applyFont="1" applyFill="1" applyBorder="1" applyAlignment="1" applyProtection="1">
      <alignment horizontal="right"/>
    </xf>
    <xf numFmtId="176" fontId="7" fillId="2" borderId="94" xfId="7" applyNumberFormat="1" applyFont="1" applyFill="1" applyBorder="1" applyAlignment="1" applyProtection="1"/>
    <xf numFmtId="176" fontId="7" fillId="2" borderId="65" xfId="7" applyNumberFormat="1" applyFont="1" applyFill="1" applyBorder="1" applyAlignment="1" applyProtection="1"/>
    <xf numFmtId="176" fontId="7" fillId="2" borderId="26" xfId="7" applyNumberFormat="1" applyFont="1" applyFill="1" applyBorder="1" applyAlignment="1" applyProtection="1"/>
    <xf numFmtId="181" fontId="7" fillId="2" borderId="26" xfId="6" applyNumberFormat="1" applyFont="1" applyFill="1" applyBorder="1" applyProtection="1"/>
    <xf numFmtId="176" fontId="7" fillId="2" borderId="27" xfId="7" applyNumberFormat="1" applyFont="1" applyFill="1" applyBorder="1" applyAlignment="1" applyProtection="1"/>
    <xf numFmtId="176" fontId="7" fillId="5" borderId="25" xfId="7" applyNumberFormat="1" applyFont="1" applyFill="1" applyBorder="1" applyAlignment="1" applyProtection="1"/>
    <xf numFmtId="176" fontId="7" fillId="2" borderId="25" xfId="7" applyNumberFormat="1" applyFont="1" applyFill="1" applyBorder="1" applyAlignment="1" applyProtection="1"/>
    <xf numFmtId="181" fontId="7" fillId="2" borderId="25" xfId="6" applyNumberFormat="1" applyFont="1" applyFill="1" applyBorder="1" applyAlignment="1" applyProtection="1"/>
    <xf numFmtId="176" fontId="7" fillId="2" borderId="28" xfId="7" applyNumberFormat="1" applyFont="1" applyFill="1" applyBorder="1" applyAlignment="1" applyProtection="1"/>
    <xf numFmtId="177" fontId="7" fillId="2" borderId="112" xfId="1" applyNumberFormat="1" applyFont="1" applyFill="1" applyBorder="1" applyAlignment="1" applyProtection="1"/>
    <xf numFmtId="38" fontId="7" fillId="2" borderId="29" xfId="7" applyFont="1" applyFill="1" applyBorder="1" applyAlignment="1" applyProtection="1"/>
    <xf numFmtId="187" fontId="7" fillId="2" borderId="55" xfId="1" applyNumberFormat="1" applyFont="1" applyFill="1" applyBorder="1" applyAlignment="1" applyProtection="1"/>
    <xf numFmtId="176" fontId="7" fillId="2" borderId="109" xfId="7" applyNumberFormat="1" applyFont="1" applyFill="1" applyBorder="1" applyAlignment="1" applyProtection="1"/>
    <xf numFmtId="181" fontId="7" fillId="2" borderId="29" xfId="6" applyNumberFormat="1" applyFont="1" applyFill="1" applyBorder="1" applyProtection="1"/>
    <xf numFmtId="38" fontId="7" fillId="2" borderId="25" xfId="6" applyFont="1" applyFill="1" applyBorder="1" applyAlignment="1" applyProtection="1"/>
    <xf numFmtId="181" fontId="7" fillId="2" borderId="26" xfId="6" applyNumberFormat="1" applyFont="1" applyFill="1" applyBorder="1" applyAlignment="1" applyProtection="1"/>
    <xf numFmtId="38" fontId="7" fillId="2" borderId="26" xfId="6" applyFont="1" applyFill="1" applyBorder="1" applyAlignment="1" applyProtection="1"/>
    <xf numFmtId="38" fontId="7" fillId="2" borderId="29" xfId="6" applyFont="1" applyFill="1" applyBorder="1" applyAlignment="1" applyProtection="1"/>
    <xf numFmtId="187" fontId="7" fillId="2" borderId="26" xfId="1" applyNumberFormat="1" applyFont="1" applyFill="1" applyBorder="1" applyAlignment="1" applyProtection="1"/>
    <xf numFmtId="38" fontId="7" fillId="2" borderId="61" xfId="6" applyFont="1" applyFill="1" applyBorder="1" applyAlignment="1" applyProtection="1"/>
    <xf numFmtId="181" fontId="7" fillId="2" borderId="61" xfId="6" applyNumberFormat="1" applyFont="1" applyFill="1" applyBorder="1" applyAlignment="1" applyProtection="1"/>
    <xf numFmtId="38" fontId="7" fillId="2" borderId="65" xfId="6" applyFont="1" applyFill="1" applyBorder="1" applyAlignment="1" applyProtection="1"/>
    <xf numFmtId="38" fontId="7" fillId="2" borderId="27" xfId="6" applyFont="1" applyFill="1" applyBorder="1" applyAlignment="1" applyProtection="1"/>
    <xf numFmtId="182" fontId="7" fillId="2" borderId="26" xfId="7" applyNumberFormat="1" applyFont="1" applyFill="1" applyBorder="1" applyAlignment="1" applyProtection="1"/>
    <xf numFmtId="38" fontId="7" fillId="5" borderId="26" xfId="6" applyFont="1" applyFill="1" applyBorder="1" applyAlignment="1" applyProtection="1"/>
    <xf numFmtId="38" fontId="7" fillId="2" borderId="26" xfId="7" applyFont="1" applyFill="1" applyBorder="1" applyAlignment="1" applyProtection="1"/>
    <xf numFmtId="38" fontId="7" fillId="3" borderId="25" xfId="6" applyFont="1" applyFill="1" applyBorder="1" applyAlignment="1" applyProtection="1"/>
    <xf numFmtId="0" fontId="16" fillId="2" borderId="25" xfId="23" applyFont="1" applyFill="1" applyBorder="1" applyAlignment="1" applyProtection="1">
      <alignment horizontal="center"/>
    </xf>
    <xf numFmtId="0" fontId="16" fillId="2" borderId="25" xfId="23" applyFont="1" applyFill="1" applyBorder="1" applyProtection="1"/>
    <xf numFmtId="38" fontId="16" fillId="2" borderId="25" xfId="6" applyFont="1" applyFill="1" applyBorder="1" applyAlignment="1" applyProtection="1">
      <alignment horizontal="right"/>
    </xf>
    <xf numFmtId="176" fontId="16" fillId="2" borderId="25" xfId="7" applyNumberFormat="1" applyFont="1" applyFill="1" applyBorder="1" applyAlignment="1" applyProtection="1"/>
    <xf numFmtId="38" fontId="16" fillId="2" borderId="26" xfId="6" applyFont="1" applyFill="1" applyBorder="1" applyAlignment="1" applyProtection="1"/>
    <xf numFmtId="38" fontId="16" fillId="3" borderId="25" xfId="6" applyFont="1" applyFill="1" applyBorder="1" applyAlignment="1" applyProtection="1"/>
    <xf numFmtId="38" fontId="35" fillId="2" borderId="25" xfId="7" applyFont="1" applyFill="1" applyBorder="1" applyAlignment="1" applyProtection="1"/>
    <xf numFmtId="38" fontId="35" fillId="2" borderId="0" xfId="7" applyFont="1" applyFill="1" applyBorder="1" applyAlignment="1" applyProtection="1"/>
    <xf numFmtId="0" fontId="29" fillId="2" borderId="11" xfId="23" applyFont="1" applyFill="1" applyBorder="1" applyProtection="1"/>
    <xf numFmtId="0" fontId="29" fillId="2" borderId="8" xfId="23" applyFont="1" applyFill="1" applyBorder="1" applyAlignment="1" applyProtection="1">
      <alignment horizontal="center" vertical="top"/>
    </xf>
    <xf numFmtId="0" fontId="29" fillId="2" borderId="11" xfId="23" applyFont="1" applyFill="1" applyBorder="1" applyAlignment="1" applyProtection="1">
      <alignment horizontal="center" vertical="top" wrapText="1"/>
    </xf>
    <xf numFmtId="38" fontId="29" fillId="2" borderId="11" xfId="11" applyFont="1" applyFill="1" applyBorder="1" applyAlignment="1" applyProtection="1">
      <alignment horizontal="center" vertical="top" wrapText="1"/>
    </xf>
    <xf numFmtId="0" fontId="7" fillId="2" borderId="4" xfId="23" applyFont="1" applyFill="1" applyBorder="1" applyAlignment="1" applyProtection="1">
      <alignment vertical="top"/>
    </xf>
    <xf numFmtId="0" fontId="16" fillId="2" borderId="4" xfId="23" applyFont="1" applyFill="1" applyBorder="1" applyAlignment="1" applyProtection="1">
      <alignment vertical="top"/>
    </xf>
    <xf numFmtId="0" fontId="16" fillId="2" borderId="30" xfId="23" applyFont="1" applyFill="1" applyBorder="1" applyAlignment="1" applyProtection="1">
      <alignment vertical="top"/>
    </xf>
    <xf numFmtId="0" fontId="17" fillId="2" borderId="31" xfId="20" applyFont="1" applyFill="1" applyBorder="1" applyAlignment="1" applyProtection="1">
      <alignment horizontal="center" vertical="top" wrapText="1"/>
    </xf>
    <xf numFmtId="0" fontId="17" fillId="2" borderId="32" xfId="20" applyFont="1" applyFill="1" applyBorder="1" applyAlignment="1" applyProtection="1">
      <alignment horizontal="center" vertical="top" wrapText="1"/>
    </xf>
    <xf numFmtId="0" fontId="17" fillId="2" borderId="33" xfId="20" applyFont="1" applyFill="1" applyBorder="1" applyAlignment="1" applyProtection="1">
      <alignment horizontal="center" vertical="top" wrapText="1"/>
    </xf>
    <xf numFmtId="0" fontId="17" fillId="2" borderId="34" xfId="20" applyFont="1" applyFill="1" applyBorder="1" applyAlignment="1" applyProtection="1">
      <alignment horizontal="center" vertical="top" wrapText="1"/>
    </xf>
    <xf numFmtId="38" fontId="17" fillId="2" borderId="35" xfId="18" applyFont="1" applyFill="1" applyBorder="1" applyAlignment="1" applyProtection="1">
      <alignment horizontal="left" vertical="top" wrapText="1"/>
    </xf>
    <xf numFmtId="49" fontId="7" fillId="2" borderId="12" xfId="19" applyNumberFormat="1" applyFont="1" applyFill="1" applyBorder="1" applyAlignment="1" applyProtection="1">
      <alignment horizontal="center" vertical="center"/>
    </xf>
    <xf numFmtId="49" fontId="7" fillId="2" borderId="12" xfId="19" applyNumberFormat="1" applyFont="1" applyFill="1" applyBorder="1" applyAlignment="1" applyProtection="1">
      <alignment horizontal="left" vertical="center" shrinkToFit="1"/>
    </xf>
    <xf numFmtId="38" fontId="7" fillId="2" borderId="17" xfId="6" applyFont="1" applyFill="1" applyBorder="1" applyAlignment="1" applyProtection="1">
      <alignment horizontal="right" vertical="center"/>
    </xf>
    <xf numFmtId="38" fontId="7" fillId="2" borderId="66" xfId="6" applyFont="1" applyFill="1" applyBorder="1" applyAlignment="1" applyProtection="1">
      <alignment horizontal="right" vertical="center"/>
    </xf>
    <xf numFmtId="38" fontId="7" fillId="2" borderId="0" xfId="6" applyFont="1" applyFill="1" applyBorder="1" applyAlignment="1" applyProtection="1">
      <alignment horizontal="right" vertical="center"/>
    </xf>
    <xf numFmtId="38" fontId="7" fillId="5" borderId="12" xfId="6" applyFont="1" applyFill="1" applyBorder="1" applyAlignment="1" applyProtection="1">
      <alignment horizontal="right" vertical="center"/>
    </xf>
    <xf numFmtId="176" fontId="7" fillId="2" borderId="0" xfId="7" applyNumberFormat="1" applyFont="1" applyFill="1" applyBorder="1" applyProtection="1">
      <alignment vertical="center"/>
    </xf>
    <xf numFmtId="176" fontId="7" fillId="2" borderId="66" xfId="7" applyNumberFormat="1" applyFont="1" applyFill="1" applyBorder="1" applyProtection="1">
      <alignment vertical="center"/>
    </xf>
    <xf numFmtId="176" fontId="7" fillId="2" borderId="17" xfId="7" applyNumberFormat="1" applyFont="1" applyFill="1" applyBorder="1" applyProtection="1">
      <alignment vertical="center"/>
    </xf>
    <xf numFmtId="181" fontId="7" fillId="2" borderId="38" xfId="6" applyNumberFormat="1" applyFont="1" applyFill="1" applyBorder="1" applyAlignment="1" applyProtection="1">
      <alignment horizontal="right" vertical="center"/>
    </xf>
    <xf numFmtId="176" fontId="7" fillId="2" borderId="23" xfId="7" applyNumberFormat="1" applyFont="1" applyFill="1" applyBorder="1" applyProtection="1">
      <alignment vertical="center"/>
    </xf>
    <xf numFmtId="176" fontId="7" fillId="5" borderId="12" xfId="7" applyNumberFormat="1" applyFont="1" applyFill="1" applyBorder="1" applyProtection="1">
      <alignment vertical="center"/>
    </xf>
    <xf numFmtId="176" fontId="7" fillId="2" borderId="12" xfId="7" applyNumberFormat="1" applyFont="1" applyFill="1" applyBorder="1" applyProtection="1">
      <alignment vertical="center"/>
    </xf>
    <xf numFmtId="181" fontId="7" fillId="2" borderId="12" xfId="6" applyNumberFormat="1" applyFont="1" applyFill="1" applyBorder="1" applyAlignment="1" applyProtection="1">
      <alignment vertical="center"/>
    </xf>
    <xf numFmtId="177" fontId="7" fillId="2" borderId="113" xfId="1" applyNumberFormat="1" applyFont="1" applyFill="1" applyBorder="1" applyAlignment="1" applyProtection="1">
      <alignment vertical="center"/>
    </xf>
    <xf numFmtId="38" fontId="7" fillId="2" borderId="36" xfId="7" applyFont="1" applyFill="1" applyBorder="1" applyProtection="1">
      <alignment vertical="center"/>
    </xf>
    <xf numFmtId="187" fontId="7" fillId="2" borderId="56" xfId="1" applyNumberFormat="1" applyFont="1" applyFill="1" applyBorder="1" applyAlignment="1" applyProtection="1">
      <alignment vertical="center"/>
    </xf>
    <xf numFmtId="176" fontId="7" fillId="2" borderId="106" xfId="7" applyNumberFormat="1" applyFont="1" applyFill="1" applyBorder="1" applyProtection="1">
      <alignment vertical="center"/>
    </xf>
    <xf numFmtId="181" fontId="7" fillId="2" borderId="36" xfId="6" applyNumberFormat="1" applyFont="1" applyFill="1" applyBorder="1" applyAlignment="1" applyProtection="1">
      <alignment vertical="center"/>
    </xf>
    <xf numFmtId="38" fontId="7" fillId="2" borderId="12" xfId="6" applyFont="1" applyFill="1" applyBorder="1" applyAlignment="1" applyProtection="1">
      <alignment vertical="center"/>
    </xf>
    <xf numFmtId="181" fontId="7" fillId="2" borderId="17" xfId="6" applyNumberFormat="1" applyFont="1" applyFill="1" applyBorder="1" applyAlignment="1" applyProtection="1">
      <alignment vertical="center"/>
    </xf>
    <xf numFmtId="38" fontId="7" fillId="2" borderId="17" xfId="6" applyFont="1" applyFill="1" applyBorder="1" applyAlignment="1" applyProtection="1">
      <alignment vertical="center"/>
    </xf>
    <xf numFmtId="180" fontId="7" fillId="2" borderId="113" xfId="1" applyNumberFormat="1" applyFont="1" applyFill="1" applyBorder="1" applyAlignment="1" applyProtection="1">
      <alignment vertical="center"/>
    </xf>
    <xf numFmtId="38" fontId="7" fillId="2" borderId="36" xfId="6" applyFont="1" applyFill="1" applyBorder="1" applyAlignment="1" applyProtection="1">
      <alignment vertical="center"/>
    </xf>
    <xf numFmtId="187" fontId="7" fillId="2" borderId="17" xfId="1" applyNumberFormat="1" applyFont="1" applyFill="1" applyBorder="1" applyAlignment="1" applyProtection="1">
      <alignment vertical="center"/>
    </xf>
    <xf numFmtId="38" fontId="7" fillId="2" borderId="38" xfId="6" applyFont="1" applyFill="1" applyBorder="1" applyAlignment="1" applyProtection="1">
      <alignment vertical="center"/>
    </xf>
    <xf numFmtId="181" fontId="7" fillId="2" borderId="38" xfId="6" applyNumberFormat="1" applyFont="1" applyFill="1" applyBorder="1" applyAlignment="1" applyProtection="1">
      <alignment vertical="center"/>
    </xf>
    <xf numFmtId="38" fontId="7" fillId="2" borderId="66" xfId="6" applyFont="1" applyFill="1" applyBorder="1" applyAlignment="1" applyProtection="1">
      <alignment vertical="center"/>
    </xf>
    <xf numFmtId="38" fontId="7" fillId="2" borderId="23" xfId="6" applyFont="1" applyFill="1" applyBorder="1" applyAlignment="1" applyProtection="1">
      <alignment vertical="center"/>
    </xf>
    <xf numFmtId="182" fontId="7" fillId="2" borderId="17" xfId="7" applyNumberFormat="1" applyFont="1" applyFill="1" applyBorder="1" applyProtection="1">
      <alignment vertical="center"/>
    </xf>
    <xf numFmtId="38" fontId="7" fillId="5" borderId="17" xfId="6" applyFont="1" applyFill="1" applyBorder="1" applyAlignment="1" applyProtection="1">
      <alignment vertical="center"/>
    </xf>
    <xf numFmtId="38" fontId="7" fillId="2" borderId="17" xfId="7" applyFont="1" applyFill="1" applyBorder="1" applyProtection="1">
      <alignment vertical="center"/>
    </xf>
    <xf numFmtId="38" fontId="7" fillId="3" borderId="12" xfId="7" applyFont="1" applyFill="1" applyBorder="1" applyProtection="1">
      <alignment vertical="center"/>
    </xf>
    <xf numFmtId="0" fontId="29" fillId="2" borderId="0" xfId="23" applyFont="1" applyFill="1" applyAlignment="1" applyProtection="1">
      <alignment vertical="center"/>
    </xf>
    <xf numFmtId="49" fontId="16" fillId="2" borderId="114" xfId="19" applyNumberFormat="1" applyFont="1" applyFill="1" applyBorder="1" applyAlignment="1" applyProtection="1">
      <alignment horizontal="center" vertical="center"/>
    </xf>
    <xf numFmtId="49" fontId="16" fillId="2" borderId="114" xfId="19" applyNumberFormat="1" applyFont="1" applyFill="1" applyBorder="1" applyAlignment="1" applyProtection="1">
      <alignment horizontal="left" vertical="center" shrinkToFit="1"/>
    </xf>
    <xf numFmtId="38" fontId="16" fillId="2" borderId="114" xfId="6" applyFont="1" applyFill="1" applyBorder="1" applyAlignment="1" applyProtection="1">
      <alignment horizontal="right" vertical="center"/>
    </xf>
    <xf numFmtId="176" fontId="16" fillId="2" borderId="114" xfId="7" applyNumberFormat="1" applyFont="1" applyFill="1" applyBorder="1" applyProtection="1">
      <alignment vertical="center"/>
    </xf>
    <xf numFmtId="38" fontId="16" fillId="2" borderId="115" xfId="6" applyFont="1" applyFill="1" applyBorder="1" applyAlignment="1" applyProtection="1">
      <alignment vertical="center"/>
    </xf>
    <xf numFmtId="38" fontId="16" fillId="3" borderId="114" xfId="7" applyFont="1" applyFill="1" applyBorder="1" applyProtection="1">
      <alignment vertical="center"/>
    </xf>
    <xf numFmtId="38" fontId="35" fillId="2" borderId="114" xfId="7" applyFont="1" applyFill="1" applyBorder="1" applyProtection="1">
      <alignment vertical="center"/>
    </xf>
    <xf numFmtId="38" fontId="35" fillId="2" borderId="0" xfId="7" applyFont="1" applyFill="1" applyBorder="1" applyProtection="1">
      <alignment vertical="center"/>
    </xf>
    <xf numFmtId="0" fontId="29" fillId="2" borderId="8" xfId="23" applyFont="1" applyFill="1" applyBorder="1" applyAlignment="1" applyProtection="1">
      <alignment vertical="center"/>
    </xf>
    <xf numFmtId="176" fontId="29" fillId="2" borderId="8" xfId="23" applyNumberFormat="1" applyFont="1" applyFill="1" applyBorder="1" applyAlignment="1" applyProtection="1">
      <alignment vertical="center"/>
    </xf>
    <xf numFmtId="38" fontId="29" fillId="2" borderId="8" xfId="23" applyNumberFormat="1" applyFont="1" applyFill="1" applyBorder="1" applyAlignment="1" applyProtection="1">
      <alignment vertical="center"/>
    </xf>
    <xf numFmtId="0" fontId="29" fillId="2" borderId="26" xfId="23" applyFont="1" applyFill="1" applyBorder="1" applyAlignment="1" applyProtection="1">
      <alignment vertical="center"/>
    </xf>
    <xf numFmtId="0" fontId="29" fillId="2" borderId="7" xfId="23" applyFont="1" applyFill="1" applyBorder="1" applyAlignment="1" applyProtection="1">
      <alignment horizontal="left" vertical="center"/>
    </xf>
    <xf numFmtId="38" fontId="29" fillId="2" borderId="8" xfId="11" applyFont="1" applyFill="1" applyBorder="1" applyProtection="1">
      <alignment vertical="center"/>
    </xf>
    <xf numFmtId="0" fontId="7" fillId="2" borderId="17" xfId="23" applyFont="1" applyFill="1" applyBorder="1" applyAlignment="1" applyProtection="1">
      <alignment vertical="center"/>
    </xf>
    <xf numFmtId="0" fontId="7" fillId="2" borderId="2" xfId="23" applyFont="1" applyFill="1" applyBorder="1" applyAlignment="1" applyProtection="1">
      <alignment vertical="center"/>
    </xf>
    <xf numFmtId="0" fontId="16" fillId="2" borderId="17" xfId="23" applyFont="1" applyFill="1" applyBorder="1" applyAlignment="1" applyProtection="1">
      <alignment vertical="center"/>
    </xf>
    <xf numFmtId="0" fontId="16" fillId="2" borderId="37" xfId="23" applyFont="1" applyFill="1" applyBorder="1" applyAlignment="1" applyProtection="1">
      <alignment vertical="center"/>
    </xf>
    <xf numFmtId="0" fontId="17" fillId="2" borderId="0" xfId="20" applyFont="1" applyFill="1" applyAlignment="1" applyProtection="1">
      <alignment horizontal="center" vertical="center" wrapText="1"/>
    </xf>
    <xf numFmtId="0" fontId="17" fillId="2" borderId="38" xfId="20" applyFont="1" applyFill="1" applyBorder="1" applyAlignment="1" applyProtection="1">
      <alignment horizontal="center" vertical="center" wrapText="1"/>
    </xf>
    <xf numFmtId="0" fontId="17" fillId="2" borderId="39" xfId="20" applyFont="1" applyFill="1" applyBorder="1" applyAlignment="1" applyProtection="1">
      <alignment horizontal="center" vertical="center" wrapText="1"/>
    </xf>
    <xf numFmtId="0" fontId="17" fillId="2" borderId="40" xfId="20" applyFont="1" applyFill="1" applyBorder="1" applyAlignment="1" applyProtection="1">
      <alignment horizontal="center" vertical="center" wrapText="1"/>
    </xf>
    <xf numFmtId="38" fontId="17" fillId="2" borderId="41" xfId="18" applyFont="1" applyFill="1" applyBorder="1" applyAlignment="1" applyProtection="1">
      <alignment horizontal="left" vertical="center" wrapText="1"/>
    </xf>
    <xf numFmtId="0" fontId="7" fillId="2" borderId="0" xfId="23" applyFont="1" applyFill="1" applyAlignment="1" applyProtection="1">
      <alignment vertical="center"/>
    </xf>
    <xf numFmtId="49" fontId="16" fillId="2" borderId="116" xfId="19" applyNumberFormat="1" applyFont="1" applyFill="1" applyBorder="1" applyAlignment="1" applyProtection="1">
      <alignment horizontal="center" vertical="center"/>
    </xf>
    <xf numFmtId="49" fontId="16" fillId="2" borderId="116" xfId="19" applyNumberFormat="1" applyFont="1" applyFill="1" applyBorder="1" applyAlignment="1" applyProtection="1">
      <alignment horizontal="left" vertical="center" shrinkToFit="1"/>
    </xf>
    <xf numFmtId="38" fontId="16" fillId="2" borderId="116" xfId="6" applyFont="1" applyFill="1" applyBorder="1" applyAlignment="1" applyProtection="1">
      <alignment horizontal="right" vertical="center"/>
    </xf>
    <xf numFmtId="176" fontId="16" fillId="2" borderId="116" xfId="7" applyNumberFormat="1" applyFont="1" applyFill="1" applyBorder="1" applyProtection="1">
      <alignment vertical="center"/>
    </xf>
    <xf numFmtId="38" fontId="16" fillId="2" borderId="117" xfId="6" applyFont="1" applyFill="1" applyBorder="1" applyAlignment="1" applyProtection="1">
      <alignment vertical="center"/>
    </xf>
    <xf numFmtId="38" fontId="16" fillId="3" borderId="116" xfId="7" applyFont="1" applyFill="1" applyBorder="1" applyProtection="1">
      <alignment vertical="center"/>
    </xf>
    <xf numFmtId="38" fontId="35" fillId="2" borderId="116" xfId="7" applyFont="1" applyFill="1" applyBorder="1" applyProtection="1">
      <alignment vertical="center"/>
    </xf>
    <xf numFmtId="0" fontId="29" fillId="2" borderId="67" xfId="23" applyFont="1" applyFill="1" applyBorder="1" applyAlignment="1" applyProtection="1">
      <alignment vertical="center"/>
    </xf>
    <xf numFmtId="0" fontId="7" fillId="2" borderId="9" xfId="23" applyFont="1" applyFill="1" applyBorder="1" applyAlignment="1" applyProtection="1">
      <alignment vertical="center"/>
    </xf>
    <xf numFmtId="0" fontId="7" fillId="2" borderId="10" xfId="23" applyFont="1" applyFill="1" applyBorder="1" applyAlignment="1" applyProtection="1">
      <alignment vertical="center"/>
    </xf>
    <xf numFmtId="0" fontId="16" fillId="2" borderId="9" xfId="23" applyFont="1" applyFill="1" applyBorder="1" applyAlignment="1" applyProtection="1">
      <alignment vertical="center"/>
    </xf>
    <xf numFmtId="0" fontId="16" fillId="2" borderId="42" xfId="23" applyFont="1" applyFill="1" applyBorder="1" applyAlignment="1" applyProtection="1">
      <alignment vertical="center"/>
    </xf>
    <xf numFmtId="0" fontId="17" fillId="2" borderId="43" xfId="20" applyFont="1" applyFill="1" applyBorder="1" applyAlignment="1" applyProtection="1">
      <alignment horizontal="right" vertical="center" wrapText="1"/>
    </xf>
    <xf numFmtId="0" fontId="17" fillId="2" borderId="44" xfId="20" applyFont="1" applyFill="1" applyBorder="1" applyAlignment="1" applyProtection="1">
      <alignment horizontal="center" vertical="center" wrapText="1"/>
    </xf>
    <xf numFmtId="0" fontId="17" fillId="2" borderId="45" xfId="20" applyFont="1" applyFill="1" applyBorder="1" applyAlignment="1" applyProtection="1">
      <alignment horizontal="right" vertical="center" wrapText="1"/>
    </xf>
    <xf numFmtId="49" fontId="17" fillId="2" borderId="46" xfId="20" applyNumberFormat="1" applyFont="1" applyFill="1" applyBorder="1" applyAlignment="1" applyProtection="1">
      <alignment horizontal="center" vertical="center" wrapText="1"/>
    </xf>
    <xf numFmtId="38" fontId="17" fillId="2" borderId="42" xfId="18" applyFont="1" applyFill="1" applyBorder="1" applyAlignment="1" applyProtection="1">
      <alignment horizontal="right" vertical="center" wrapText="1"/>
    </xf>
    <xf numFmtId="38" fontId="17" fillId="2" borderId="45" xfId="18" applyFont="1" applyFill="1" applyBorder="1" applyAlignment="1" applyProtection="1">
      <alignment horizontal="right" vertical="center" wrapText="1"/>
    </xf>
    <xf numFmtId="38" fontId="17" fillId="2" borderId="47" xfId="18" applyFont="1" applyFill="1" applyBorder="1" applyAlignment="1" applyProtection="1">
      <alignment horizontal="left" vertical="center" wrapText="1"/>
    </xf>
    <xf numFmtId="176" fontId="29" fillId="2" borderId="0" xfId="23" applyNumberFormat="1" applyFont="1" applyFill="1" applyAlignment="1" applyProtection="1">
      <alignment vertical="center"/>
    </xf>
    <xf numFmtId="0" fontId="29" fillId="2" borderId="68" xfId="23" applyFont="1" applyFill="1" applyBorder="1" applyAlignment="1" applyProtection="1">
      <alignment vertical="center"/>
    </xf>
    <xf numFmtId="0" fontId="7" fillId="2" borderId="4" xfId="23" applyFont="1" applyFill="1" applyBorder="1" applyAlignment="1" applyProtection="1">
      <alignment vertical="center"/>
    </xf>
    <xf numFmtId="0" fontId="7" fillId="2" borderId="19" xfId="23" applyFont="1" applyFill="1" applyBorder="1" applyAlignment="1" applyProtection="1">
      <alignment vertical="center"/>
    </xf>
    <xf numFmtId="0" fontId="16" fillId="2" borderId="4" xfId="23" applyFont="1" applyFill="1" applyBorder="1" applyAlignment="1" applyProtection="1">
      <alignment vertical="center" wrapText="1"/>
    </xf>
    <xf numFmtId="0" fontId="17" fillId="2" borderId="69" xfId="20" applyFont="1" applyFill="1" applyBorder="1" applyAlignment="1" applyProtection="1">
      <alignment horizontal="left" vertical="center"/>
    </xf>
    <xf numFmtId="38" fontId="32" fillId="2" borderId="70" xfId="18" applyFont="1" applyFill="1" applyBorder="1" applyAlignment="1" applyProtection="1">
      <alignment horizontal="right" vertical="center"/>
    </xf>
    <xf numFmtId="0" fontId="33" fillId="2" borderId="71" xfId="20" applyFont="1" applyFill="1" applyBorder="1" applyAlignment="1" applyProtection="1">
      <alignment horizontal="left" vertical="center"/>
    </xf>
    <xf numFmtId="38" fontId="33" fillId="2" borderId="72" xfId="18" applyFont="1" applyFill="1" applyBorder="1" applyAlignment="1" applyProtection="1">
      <alignment horizontal="right" vertical="center"/>
    </xf>
    <xf numFmtId="10" fontId="33" fillId="2" borderId="73" xfId="4" applyNumberFormat="1" applyFont="1" applyFill="1" applyBorder="1" applyAlignment="1" applyProtection="1">
      <alignment horizontal="right" vertical="center"/>
    </xf>
    <xf numFmtId="38" fontId="17" fillId="2" borderId="69" xfId="9" applyFont="1" applyFill="1" applyBorder="1" applyAlignment="1" applyProtection="1">
      <alignment horizontal="right" vertical="center"/>
    </xf>
    <xf numFmtId="38" fontId="17" fillId="2" borderId="72" xfId="9" applyFont="1" applyFill="1" applyBorder="1" applyAlignment="1" applyProtection="1">
      <alignment horizontal="right" vertical="center"/>
    </xf>
    <xf numFmtId="38" fontId="17" fillId="2" borderId="74" xfId="9" applyFont="1" applyFill="1" applyBorder="1" applyAlignment="1" applyProtection="1">
      <alignment horizontal="left" vertical="center"/>
    </xf>
    <xf numFmtId="38" fontId="17" fillId="2" borderId="69" xfId="11" applyFont="1" applyFill="1" applyBorder="1" applyAlignment="1" applyProtection="1">
      <alignment horizontal="right" vertical="center"/>
    </xf>
    <xf numFmtId="38" fontId="17" fillId="2" borderId="73" xfId="8" applyFont="1" applyFill="1" applyBorder="1" applyAlignment="1" applyProtection="1">
      <alignment horizontal="right" vertical="center"/>
    </xf>
    <xf numFmtId="0" fontId="29" fillId="2" borderId="3" xfId="23" applyFont="1" applyFill="1" applyBorder="1" applyAlignment="1" applyProtection="1">
      <alignment horizontal="left" vertical="center"/>
    </xf>
    <xf numFmtId="38" fontId="29" fillId="2" borderId="19" xfId="11" applyFont="1" applyFill="1" applyBorder="1" applyProtection="1">
      <alignment vertical="center"/>
    </xf>
    <xf numFmtId="0" fontId="7" fillId="2" borderId="12" xfId="23" applyFont="1" applyFill="1" applyBorder="1" applyAlignment="1" applyProtection="1">
      <alignment vertical="center"/>
    </xf>
    <xf numFmtId="0" fontId="16" fillId="2" borderId="17" xfId="23" applyFont="1" applyFill="1" applyBorder="1" applyAlignment="1" applyProtection="1">
      <alignment vertical="center" wrapText="1"/>
    </xf>
    <xf numFmtId="0" fontId="17" fillId="2" borderId="75" xfId="20" applyFont="1" applyFill="1" applyBorder="1" applyAlignment="1" applyProtection="1">
      <alignment horizontal="left" vertical="center"/>
    </xf>
    <xf numFmtId="38" fontId="32" fillId="2" borderId="76" xfId="18" applyFont="1" applyFill="1" applyBorder="1" applyAlignment="1" applyProtection="1">
      <alignment horizontal="right" vertical="center"/>
    </xf>
    <xf numFmtId="0" fontId="33" fillId="2" borderId="77" xfId="20" applyFont="1" applyFill="1" applyBorder="1" applyAlignment="1" applyProtection="1">
      <alignment horizontal="left" vertical="center"/>
    </xf>
    <xf numFmtId="38" fontId="33" fillId="2" borderId="78" xfId="18" applyFont="1" applyFill="1" applyBorder="1" applyAlignment="1" applyProtection="1">
      <alignment horizontal="right" vertical="center"/>
    </xf>
    <xf numFmtId="10" fontId="33" fillId="2" borderId="79" xfId="4" applyNumberFormat="1" applyFont="1" applyFill="1" applyBorder="1" applyAlignment="1" applyProtection="1">
      <alignment horizontal="right" vertical="center"/>
    </xf>
    <xf numFmtId="38" fontId="17" fillId="2" borderId="75" xfId="9" applyFont="1" applyFill="1" applyBorder="1" applyAlignment="1" applyProtection="1">
      <alignment horizontal="right" vertical="center"/>
    </xf>
    <xf numFmtId="38" fontId="17" fillId="2" borderId="78" xfId="9" applyFont="1" applyFill="1" applyBorder="1" applyAlignment="1" applyProtection="1">
      <alignment horizontal="right" vertical="center"/>
    </xf>
    <xf numFmtId="38" fontId="17" fillId="2" borderId="80" xfId="9" applyFont="1" applyFill="1" applyBorder="1" applyAlignment="1" applyProtection="1">
      <alignment horizontal="left" vertical="center"/>
    </xf>
    <xf numFmtId="38" fontId="17" fillId="2" borderId="75" xfId="11" applyFont="1" applyFill="1" applyBorder="1" applyAlignment="1" applyProtection="1">
      <alignment horizontal="right" vertical="center"/>
    </xf>
    <xf numFmtId="38" fontId="17" fillId="2" borderId="79" xfId="8" applyFont="1" applyFill="1" applyBorder="1" applyAlignment="1" applyProtection="1">
      <alignment horizontal="right" vertical="center"/>
    </xf>
    <xf numFmtId="0" fontId="34" fillId="2" borderId="0" xfId="23" applyFont="1" applyFill="1" applyAlignment="1" applyProtection="1">
      <alignment vertical="center"/>
    </xf>
    <xf numFmtId="179" fontId="7" fillId="2" borderId="113" xfId="7" applyNumberFormat="1" applyFont="1" applyFill="1" applyBorder="1" applyProtection="1">
      <alignment vertical="center"/>
    </xf>
    <xf numFmtId="180" fontId="7" fillId="2" borderId="113" xfId="7" applyNumberFormat="1" applyFont="1" applyFill="1" applyBorder="1" applyProtection="1">
      <alignment vertical="center"/>
    </xf>
    <xf numFmtId="0" fontId="29" fillId="2" borderId="42" xfId="23" applyFont="1" applyFill="1" applyBorder="1" applyAlignment="1" applyProtection="1">
      <alignment vertical="center"/>
    </xf>
    <xf numFmtId="0" fontId="29" fillId="2" borderId="97" xfId="23" applyFont="1" applyFill="1" applyBorder="1" applyAlignment="1" applyProtection="1">
      <alignment horizontal="left" vertical="center" wrapText="1"/>
    </xf>
    <xf numFmtId="38" fontId="29" fillId="2" borderId="48" xfId="11" applyFont="1" applyFill="1" applyBorder="1" applyProtection="1">
      <alignment vertical="center"/>
    </xf>
    <xf numFmtId="38" fontId="29" fillId="2" borderId="49" xfId="11" applyFont="1" applyFill="1" applyBorder="1" applyProtection="1">
      <alignment vertical="center"/>
    </xf>
    <xf numFmtId="38" fontId="7" fillId="2" borderId="0" xfId="11" applyFont="1" applyFill="1" applyProtection="1">
      <alignment vertical="center"/>
    </xf>
    <xf numFmtId="0" fontId="29" fillId="2" borderId="98" xfId="23" applyFont="1" applyFill="1" applyBorder="1" applyAlignment="1" applyProtection="1">
      <alignment vertical="center"/>
    </xf>
    <xf numFmtId="0" fontId="29" fillId="2" borderId="11" xfId="23" applyFont="1" applyFill="1" applyBorder="1" applyAlignment="1" applyProtection="1">
      <alignment horizontal="left" vertical="center"/>
    </xf>
    <xf numFmtId="38" fontId="29" fillId="2" borderId="11" xfId="11" applyFont="1" applyFill="1" applyBorder="1" applyProtection="1">
      <alignment vertical="center"/>
    </xf>
    <xf numFmtId="0" fontId="29" fillId="2" borderId="8" xfId="23" applyFont="1" applyFill="1" applyBorder="1" applyAlignment="1" applyProtection="1">
      <alignment horizontal="left" vertical="center" wrapText="1"/>
    </xf>
    <xf numFmtId="38" fontId="32" fillId="2" borderId="76" xfId="7" applyFont="1" applyFill="1" applyBorder="1" applyAlignment="1" applyProtection="1">
      <alignment horizontal="right" vertical="center"/>
    </xf>
    <xf numFmtId="38" fontId="17" fillId="2" borderId="75" xfId="7" applyFont="1" applyFill="1" applyBorder="1" applyAlignment="1" applyProtection="1">
      <alignment horizontal="right" vertical="center"/>
    </xf>
    <xf numFmtId="0" fontId="29" fillId="2" borderId="0" xfId="23" applyFont="1" applyFill="1" applyAlignment="1" applyProtection="1">
      <alignment horizontal="left" vertical="center"/>
    </xf>
    <xf numFmtId="38" fontId="29" fillId="2" borderId="0" xfId="11" applyFont="1" applyFill="1" applyProtection="1">
      <alignment vertical="center"/>
    </xf>
    <xf numFmtId="0" fontId="17" fillId="2" borderId="81" xfId="20" applyFont="1" applyFill="1" applyBorder="1" applyAlignment="1" applyProtection="1">
      <alignment horizontal="left" vertical="center"/>
    </xf>
    <xf numFmtId="38" fontId="32" fillId="2" borderId="82" xfId="7" applyFont="1" applyFill="1" applyBorder="1" applyAlignment="1" applyProtection="1">
      <alignment horizontal="right" vertical="center"/>
    </xf>
    <xf numFmtId="0" fontId="33" fillId="2" borderId="83" xfId="20" applyFont="1" applyFill="1" applyBorder="1" applyAlignment="1" applyProtection="1">
      <alignment horizontal="left" vertical="center"/>
    </xf>
    <xf numFmtId="38" fontId="33" fillId="2" borderId="84" xfId="18" applyFont="1" applyFill="1" applyBorder="1" applyAlignment="1" applyProtection="1">
      <alignment horizontal="right" vertical="center"/>
    </xf>
    <xf numFmtId="10" fontId="33" fillId="2" borderId="85" xfId="4" applyNumberFormat="1" applyFont="1" applyFill="1" applyBorder="1" applyAlignment="1" applyProtection="1">
      <alignment horizontal="right" vertical="center"/>
    </xf>
    <xf numFmtId="38" fontId="17" fillId="2" borderId="81" xfId="9" applyFont="1" applyFill="1" applyBorder="1" applyAlignment="1" applyProtection="1">
      <alignment horizontal="right" vertical="center"/>
    </xf>
    <xf numFmtId="38" fontId="17" fillId="2" borderId="84" xfId="9" applyFont="1" applyFill="1" applyBorder="1" applyAlignment="1" applyProtection="1">
      <alignment horizontal="right" vertical="center"/>
    </xf>
    <xf numFmtId="38" fontId="17" fillId="2" borderId="86" xfId="9" applyFont="1" applyFill="1" applyBorder="1" applyAlignment="1" applyProtection="1">
      <alignment horizontal="left" vertical="center"/>
    </xf>
    <xf numFmtId="38" fontId="17" fillId="2" borderId="81" xfId="11" applyFont="1" applyFill="1" applyBorder="1" applyAlignment="1" applyProtection="1">
      <alignment horizontal="right" vertical="center"/>
    </xf>
    <xf numFmtId="38" fontId="17" fillId="2" borderId="85" xfId="8" applyFont="1" applyFill="1" applyBorder="1" applyAlignment="1" applyProtection="1">
      <alignment horizontal="right" vertical="center"/>
    </xf>
    <xf numFmtId="0" fontId="7" fillId="2" borderId="11" xfId="23" applyFont="1" applyFill="1" applyBorder="1" applyAlignment="1" applyProtection="1">
      <alignment vertical="center"/>
    </xf>
    <xf numFmtId="0" fontId="17" fillId="2" borderId="0" xfId="20" applyFont="1" applyFill="1" applyAlignment="1" applyProtection="1">
      <alignment horizontal="left" vertical="center"/>
    </xf>
    <xf numFmtId="38" fontId="32" fillId="2" borderId="0" xfId="20" applyNumberFormat="1" applyFont="1" applyFill="1" applyAlignment="1" applyProtection="1">
      <alignment horizontal="right" vertical="center"/>
    </xf>
    <xf numFmtId="0" fontId="33" fillId="2" borderId="0" xfId="20" applyFont="1" applyFill="1" applyAlignment="1" applyProtection="1">
      <alignment horizontal="left" vertical="center"/>
    </xf>
    <xf numFmtId="38" fontId="33" fillId="2" borderId="0" xfId="18" applyFont="1" applyFill="1" applyAlignment="1" applyProtection="1">
      <alignment horizontal="right" vertical="center"/>
    </xf>
    <xf numFmtId="10" fontId="33" fillId="2" borderId="0" xfId="4" applyNumberFormat="1" applyFont="1" applyFill="1" applyAlignment="1" applyProtection="1">
      <alignment horizontal="right" vertical="center"/>
    </xf>
    <xf numFmtId="38" fontId="17" fillId="2" borderId="0" xfId="9" applyFont="1" applyFill="1" applyAlignment="1" applyProtection="1">
      <alignment horizontal="right" vertical="center"/>
    </xf>
    <xf numFmtId="38" fontId="17" fillId="2" borderId="0" xfId="9" applyFont="1" applyFill="1" applyAlignment="1" applyProtection="1">
      <alignment horizontal="left" vertical="center"/>
    </xf>
    <xf numFmtId="38" fontId="21" fillId="2" borderId="37" xfId="11" applyFont="1" applyFill="1" applyBorder="1" applyAlignment="1" applyProtection="1">
      <alignment horizontal="right" vertical="center"/>
    </xf>
    <xf numFmtId="38" fontId="21" fillId="2" borderId="40" xfId="8" applyFont="1" applyFill="1" applyBorder="1" applyAlignment="1" applyProtection="1">
      <alignment horizontal="right" vertical="center"/>
    </xf>
    <xf numFmtId="38" fontId="32" fillId="2" borderId="70" xfId="7" applyFont="1" applyFill="1" applyBorder="1" applyAlignment="1" applyProtection="1">
      <alignment horizontal="right" vertical="center"/>
    </xf>
    <xf numFmtId="38" fontId="17" fillId="2" borderId="70" xfId="9" applyFont="1" applyFill="1" applyBorder="1" applyAlignment="1" applyProtection="1">
      <alignment horizontal="right" vertical="center"/>
    </xf>
    <xf numFmtId="38" fontId="17" fillId="2" borderId="76" xfId="9" applyFont="1" applyFill="1" applyBorder="1" applyAlignment="1" applyProtection="1">
      <alignment horizontal="right" vertical="center"/>
    </xf>
    <xf numFmtId="49" fontId="17" fillId="2" borderId="75" xfId="20" applyNumberFormat="1" applyFont="1" applyFill="1" applyBorder="1" applyAlignment="1" applyProtection="1">
      <alignment horizontal="left" vertical="center"/>
    </xf>
    <xf numFmtId="38" fontId="17" fillId="2" borderId="82" xfId="9" applyFont="1" applyFill="1" applyBorder="1" applyAlignment="1" applyProtection="1">
      <alignment horizontal="right" vertical="center"/>
    </xf>
    <xf numFmtId="38" fontId="17" fillId="2" borderId="81" xfId="7" applyFont="1" applyFill="1" applyBorder="1" applyAlignment="1" applyProtection="1">
      <alignment horizontal="right" vertical="center"/>
    </xf>
    <xf numFmtId="0" fontId="16" fillId="2" borderId="0" xfId="23" applyFont="1" applyFill="1" applyAlignment="1" applyProtection="1">
      <alignment vertical="center"/>
    </xf>
    <xf numFmtId="38" fontId="32" fillId="2" borderId="0" xfId="11" applyFont="1" applyFill="1" applyAlignment="1" applyProtection="1">
      <alignment horizontal="right" vertical="center"/>
    </xf>
    <xf numFmtId="38" fontId="21" fillId="2" borderId="50" xfId="11" applyFont="1" applyFill="1" applyBorder="1" applyAlignment="1" applyProtection="1">
      <alignment horizontal="right" vertical="center"/>
    </xf>
    <xf numFmtId="38" fontId="21" fillId="2" borderId="51" xfId="8" applyFont="1" applyFill="1" applyBorder="1" applyAlignment="1" applyProtection="1">
      <alignment horizontal="right" vertical="center"/>
    </xf>
    <xf numFmtId="38" fontId="32" fillId="2" borderId="70" xfId="17" applyFont="1" applyFill="1" applyBorder="1" applyAlignment="1" applyProtection="1">
      <alignment horizontal="right" vertical="center"/>
    </xf>
    <xf numFmtId="0" fontId="33" fillId="2" borderId="71" xfId="20" applyFont="1" applyFill="1" applyBorder="1" applyProtection="1">
      <alignment vertical="center"/>
    </xf>
    <xf numFmtId="38" fontId="33" fillId="2" borderId="70" xfId="18" applyFont="1" applyFill="1" applyBorder="1" applyAlignment="1" applyProtection="1">
      <alignment horizontal="right" vertical="center"/>
    </xf>
    <xf numFmtId="10" fontId="33" fillId="2" borderId="74" xfId="4" applyNumberFormat="1" applyFont="1" applyFill="1" applyBorder="1" applyAlignment="1" applyProtection="1">
      <alignment horizontal="right" vertical="center"/>
    </xf>
    <xf numFmtId="38" fontId="17" fillId="2" borderId="87" xfId="11" applyFont="1" applyFill="1" applyBorder="1" applyAlignment="1" applyProtection="1">
      <alignment horizontal="right" vertical="center"/>
    </xf>
    <xf numFmtId="38" fontId="17" fillId="2" borderId="88" xfId="8" applyFont="1" applyFill="1" applyBorder="1" applyAlignment="1" applyProtection="1">
      <alignment horizontal="right" vertical="center"/>
    </xf>
    <xf numFmtId="0" fontId="16" fillId="2" borderId="75" xfId="23" applyFont="1" applyFill="1" applyBorder="1" applyAlignment="1" applyProtection="1">
      <alignment horizontal="left" vertical="center"/>
    </xf>
    <xf numFmtId="38" fontId="32" fillId="2" borderId="78" xfId="7" applyFont="1" applyFill="1" applyBorder="1" applyAlignment="1" applyProtection="1">
      <alignment horizontal="right" vertical="center"/>
    </xf>
    <xf numFmtId="38" fontId="33" fillId="2" borderId="76" xfId="18" applyFont="1" applyFill="1" applyBorder="1" applyAlignment="1" applyProtection="1">
      <alignment horizontal="right" vertical="center"/>
    </xf>
    <xf numFmtId="10" fontId="33" fillId="2" borderId="80" xfId="4" applyNumberFormat="1" applyFont="1" applyFill="1" applyBorder="1" applyAlignment="1" applyProtection="1">
      <alignment horizontal="right" vertical="center"/>
    </xf>
    <xf numFmtId="38" fontId="32" fillId="2" borderId="78" xfId="18" applyFont="1" applyFill="1" applyBorder="1" applyAlignment="1" applyProtection="1">
      <alignment horizontal="right" vertical="center"/>
    </xf>
    <xf numFmtId="0" fontId="16" fillId="2" borderId="81" xfId="23" applyFont="1" applyFill="1" applyBorder="1" applyAlignment="1" applyProtection="1">
      <alignment horizontal="left" vertical="center"/>
    </xf>
    <xf numFmtId="0" fontId="36" fillId="2" borderId="89" xfId="20" applyFont="1" applyFill="1" applyBorder="1" applyProtection="1">
      <alignment vertical="center"/>
    </xf>
    <xf numFmtId="0" fontId="37" fillId="2" borderId="82" xfId="23" applyFont="1" applyFill="1" applyBorder="1" applyAlignment="1" applyProtection="1">
      <alignment vertical="center"/>
    </xf>
    <xf numFmtId="0" fontId="37" fillId="2" borderId="86" xfId="23" applyFont="1" applyFill="1" applyBorder="1" applyAlignment="1" applyProtection="1">
      <alignment vertical="center"/>
    </xf>
    <xf numFmtId="0" fontId="7" fillId="2" borderId="81" xfId="23" applyFont="1" applyFill="1" applyBorder="1" applyAlignment="1" applyProtection="1">
      <alignment vertical="center"/>
    </xf>
    <xf numFmtId="0" fontId="7" fillId="2" borderId="82" xfId="23" applyFont="1" applyFill="1" applyBorder="1" applyAlignment="1" applyProtection="1">
      <alignment vertical="center"/>
    </xf>
    <xf numFmtId="0" fontId="7" fillId="2" borderId="86" xfId="23" applyFont="1" applyFill="1" applyBorder="1" applyAlignment="1" applyProtection="1">
      <alignment horizontal="left" vertical="center"/>
    </xf>
    <xf numFmtId="38" fontId="7" fillId="2" borderId="90" xfId="7" applyFont="1" applyFill="1" applyBorder="1" applyProtection="1">
      <alignment vertical="center"/>
    </xf>
    <xf numFmtId="38" fontId="7" fillId="2" borderId="91" xfId="8" applyFont="1" applyFill="1" applyBorder="1" applyAlignment="1" applyProtection="1">
      <alignment vertical="center"/>
    </xf>
    <xf numFmtId="0" fontId="16" fillId="2" borderId="9" xfId="23" applyFont="1" applyFill="1" applyBorder="1" applyAlignment="1" applyProtection="1">
      <alignment vertical="center" wrapText="1"/>
    </xf>
    <xf numFmtId="0" fontId="7" fillId="2" borderId="1" xfId="23" applyFont="1" applyFill="1" applyBorder="1" applyAlignment="1" applyProtection="1">
      <alignment horizontal="left" vertical="center"/>
    </xf>
    <xf numFmtId="0" fontId="30" fillId="2" borderId="1" xfId="23" applyFont="1" applyFill="1" applyBorder="1" applyAlignment="1" applyProtection="1">
      <alignment vertical="center"/>
    </xf>
    <xf numFmtId="0" fontId="7" fillId="2" borderId="1" xfId="23" applyFont="1" applyFill="1" applyBorder="1" applyAlignment="1" applyProtection="1">
      <alignment vertical="center"/>
    </xf>
    <xf numFmtId="38" fontId="11" fillId="2" borderId="50" xfId="23" applyNumberFormat="1" applyFont="1" applyFill="1" applyBorder="1" applyAlignment="1" applyProtection="1">
      <alignment vertical="center"/>
    </xf>
    <xf numFmtId="38" fontId="11" fillId="2" borderId="51" xfId="8" applyFont="1" applyFill="1" applyBorder="1" applyAlignment="1" applyProtection="1">
      <alignment vertical="center"/>
    </xf>
    <xf numFmtId="0" fontId="17" fillId="2" borderId="5" xfId="20" applyFont="1" applyFill="1" applyBorder="1" applyProtection="1">
      <alignment vertical="center"/>
    </xf>
    <xf numFmtId="0" fontId="17" fillId="2" borderId="6" xfId="20" applyFont="1" applyFill="1" applyBorder="1" applyProtection="1">
      <alignment vertical="center"/>
    </xf>
    <xf numFmtId="0" fontId="38" fillId="2" borderId="6" xfId="20" applyFont="1" applyFill="1" applyBorder="1" applyProtection="1">
      <alignment vertical="center"/>
    </xf>
    <xf numFmtId="0" fontId="17" fillId="2" borderId="6" xfId="20" applyFont="1" applyFill="1" applyBorder="1" applyAlignment="1" applyProtection="1">
      <alignment horizontal="left" vertical="center"/>
    </xf>
    <xf numFmtId="38" fontId="39" fillId="2" borderId="50" xfId="11" applyFont="1" applyFill="1" applyBorder="1" applyProtection="1">
      <alignment vertical="center"/>
    </xf>
    <xf numFmtId="38" fontId="39" fillId="2" borderId="51" xfId="8" applyFont="1" applyFill="1" applyBorder="1" applyAlignment="1" applyProtection="1">
      <alignment vertical="center"/>
    </xf>
    <xf numFmtId="0" fontId="7" fillId="2" borderId="0" xfId="23" applyFont="1" applyFill="1" applyAlignment="1" applyProtection="1">
      <alignment horizontal="left" vertical="center"/>
    </xf>
    <xf numFmtId="176" fontId="30" fillId="2" borderId="17" xfId="7" applyNumberFormat="1" applyFont="1" applyFill="1" applyBorder="1" applyProtection="1">
      <alignment vertical="center"/>
    </xf>
    <xf numFmtId="0" fontId="22" fillId="2" borderId="0" xfId="23" applyFont="1" applyFill="1" applyAlignment="1" applyProtection="1">
      <alignment vertical="center"/>
    </xf>
    <xf numFmtId="0" fontId="22" fillId="2" borderId="0" xfId="23" applyFont="1" applyFill="1" applyAlignment="1" applyProtection="1">
      <alignment horizontal="left" vertical="center"/>
    </xf>
    <xf numFmtId="38" fontId="29" fillId="2" borderId="5" xfId="11" applyFont="1" applyFill="1" applyBorder="1" applyAlignment="1" applyProtection="1">
      <alignment horizontal="left" vertical="center"/>
    </xf>
    <xf numFmtId="0" fontId="29" fillId="2" borderId="5" xfId="23" applyFont="1" applyFill="1" applyBorder="1" applyAlignment="1" applyProtection="1">
      <alignment horizontal="left" vertical="center"/>
    </xf>
    <xf numFmtId="0" fontId="29" fillId="2" borderId="7" xfId="23" applyFont="1" applyFill="1" applyBorder="1" applyAlignment="1" applyProtection="1">
      <alignment horizontal="right" vertical="center"/>
    </xf>
    <xf numFmtId="0" fontId="29" fillId="2" borderId="9" xfId="23" applyFont="1" applyFill="1" applyBorder="1" applyAlignment="1" applyProtection="1">
      <alignment horizontal="left" vertical="center"/>
    </xf>
    <xf numFmtId="0" fontId="7" fillId="2" borderId="12" xfId="23" applyFont="1" applyFill="1" applyBorder="1" applyAlignment="1" applyProtection="1">
      <alignment vertical="center" shrinkToFit="1"/>
    </xf>
    <xf numFmtId="0" fontId="16" fillId="2" borderId="116" xfId="23" applyFont="1" applyFill="1" applyBorder="1" applyAlignment="1" applyProtection="1">
      <alignment horizontal="center" vertical="center"/>
    </xf>
    <xf numFmtId="0" fontId="16" fillId="2" borderId="116" xfId="23" applyFont="1" applyFill="1" applyBorder="1" applyAlignment="1" applyProtection="1">
      <alignment vertical="center" shrinkToFit="1"/>
    </xf>
    <xf numFmtId="0" fontId="7" fillId="2" borderId="11" xfId="23" applyFont="1" applyFill="1" applyBorder="1" applyAlignment="1" applyProtection="1">
      <alignment vertical="center" shrinkToFit="1"/>
    </xf>
    <xf numFmtId="38" fontId="7" fillId="2" borderId="9" xfId="6" applyFont="1" applyFill="1" applyBorder="1" applyAlignment="1" applyProtection="1">
      <alignment horizontal="right" vertical="center"/>
    </xf>
    <xf numFmtId="38" fontId="7" fillId="2" borderId="64" xfId="6" applyFont="1" applyFill="1" applyBorder="1" applyAlignment="1" applyProtection="1">
      <alignment horizontal="right" vertical="center"/>
    </xf>
    <xf numFmtId="38" fontId="7" fillId="2" borderId="1" xfId="6" applyFont="1" applyFill="1" applyBorder="1" applyAlignment="1" applyProtection="1">
      <alignment horizontal="right" vertical="center"/>
    </xf>
    <xf numFmtId="38" fontId="7" fillId="5" borderId="11" xfId="6" applyFont="1" applyFill="1" applyBorder="1" applyAlignment="1" applyProtection="1">
      <alignment horizontal="right" vertical="center"/>
    </xf>
    <xf numFmtId="176" fontId="7" fillId="2" borderId="1" xfId="7" applyNumberFormat="1" applyFont="1" applyFill="1" applyBorder="1" applyProtection="1">
      <alignment vertical="center"/>
    </xf>
    <xf numFmtId="176" fontId="7" fillId="2" borderId="64" xfId="7" applyNumberFormat="1" applyFont="1" applyFill="1" applyBorder="1" applyProtection="1">
      <alignment vertical="center"/>
    </xf>
    <xf numFmtId="176" fontId="7" fillId="2" borderId="9" xfId="7" applyNumberFormat="1" applyFont="1" applyFill="1" applyBorder="1" applyProtection="1">
      <alignment vertical="center"/>
    </xf>
    <xf numFmtId="181" fontId="7" fillId="2" borderId="60" xfId="6" applyNumberFormat="1" applyFont="1" applyFill="1" applyBorder="1" applyAlignment="1" applyProtection="1">
      <alignment horizontal="right" vertical="center"/>
    </xf>
    <xf numFmtId="176" fontId="7" fillId="2" borderId="52" xfId="7" applyNumberFormat="1" applyFont="1" applyFill="1" applyBorder="1" applyProtection="1">
      <alignment vertical="center"/>
    </xf>
    <xf numFmtId="176" fontId="7" fillId="5" borderId="11" xfId="7" applyNumberFormat="1" applyFont="1" applyFill="1" applyBorder="1" applyProtection="1">
      <alignment vertical="center"/>
    </xf>
    <xf numFmtId="176" fontId="7" fillId="2" borderId="11" xfId="7" applyNumberFormat="1" applyFont="1" applyFill="1" applyBorder="1" applyProtection="1">
      <alignment vertical="center"/>
    </xf>
    <xf numFmtId="181" fontId="7" fillId="2" borderId="11" xfId="6" applyNumberFormat="1" applyFont="1" applyFill="1" applyBorder="1" applyAlignment="1" applyProtection="1">
      <alignment vertical="center"/>
    </xf>
    <xf numFmtId="179" fontId="7" fillId="2" borderId="111" xfId="7" applyNumberFormat="1" applyFont="1" applyFill="1" applyBorder="1" applyProtection="1">
      <alignment vertical="center"/>
    </xf>
    <xf numFmtId="38" fontId="7" fillId="2" borderId="24" xfId="7" applyFont="1" applyFill="1" applyBorder="1" applyProtection="1">
      <alignment vertical="center"/>
    </xf>
    <xf numFmtId="187" fontId="7" fillId="2" borderId="54" xfId="1" applyNumberFormat="1" applyFont="1" applyFill="1" applyBorder="1" applyAlignment="1" applyProtection="1">
      <alignment vertical="center"/>
    </xf>
    <xf numFmtId="176" fontId="7" fillId="2" borderId="108" xfId="7" applyNumberFormat="1" applyFont="1" applyFill="1" applyBorder="1" applyProtection="1">
      <alignment vertical="center"/>
    </xf>
    <xf numFmtId="181" fontId="7" fillId="2" borderId="24" xfId="6" applyNumberFormat="1" applyFont="1" applyFill="1" applyBorder="1" applyAlignment="1" applyProtection="1">
      <alignment vertical="center"/>
    </xf>
    <xf numFmtId="38" fontId="7" fillId="2" borderId="11" xfId="6" applyFont="1" applyFill="1" applyBorder="1" applyAlignment="1" applyProtection="1">
      <alignment vertical="center"/>
    </xf>
    <xf numFmtId="181" fontId="7" fillId="2" borderId="9" xfId="6" applyNumberFormat="1" applyFont="1" applyFill="1" applyBorder="1" applyAlignment="1" applyProtection="1">
      <alignment vertical="center"/>
    </xf>
    <xf numFmtId="38" fontId="7" fillId="2" borderId="24" xfId="6" applyFont="1" applyFill="1" applyBorder="1" applyAlignment="1" applyProtection="1">
      <alignment vertical="center"/>
    </xf>
    <xf numFmtId="187" fontId="7" fillId="2" borderId="9" xfId="1" applyNumberFormat="1" applyFont="1" applyFill="1" applyBorder="1" applyAlignment="1" applyProtection="1">
      <alignment vertical="center"/>
    </xf>
    <xf numFmtId="38" fontId="7" fillId="2" borderId="60" xfId="6" applyFont="1" applyFill="1" applyBorder="1" applyAlignment="1" applyProtection="1">
      <alignment vertical="center"/>
    </xf>
    <xf numFmtId="181" fontId="7" fillId="2" borderId="60" xfId="6" applyNumberFormat="1" applyFont="1" applyFill="1" applyBorder="1" applyAlignment="1" applyProtection="1">
      <alignment vertical="center"/>
    </xf>
    <xf numFmtId="38" fontId="7" fillId="2" borderId="64" xfId="6" applyFont="1" applyFill="1" applyBorder="1" applyAlignment="1" applyProtection="1">
      <alignment vertical="center"/>
    </xf>
    <xf numFmtId="38" fontId="7" fillId="2" borderId="52" xfId="6" applyFont="1" applyFill="1" applyBorder="1" applyAlignment="1" applyProtection="1">
      <alignment vertical="center"/>
    </xf>
    <xf numFmtId="182" fontId="7" fillId="2" borderId="9" xfId="7" applyNumberFormat="1" applyFont="1" applyFill="1" applyBorder="1" applyProtection="1">
      <alignment vertical="center"/>
    </xf>
    <xf numFmtId="38" fontId="7" fillId="5" borderId="9" xfId="6" applyFont="1" applyFill="1" applyBorder="1" applyAlignment="1" applyProtection="1">
      <alignment vertical="center"/>
    </xf>
    <xf numFmtId="38" fontId="7" fillId="2" borderId="9" xfId="7" applyFont="1" applyFill="1" applyBorder="1" applyProtection="1">
      <alignment vertical="center"/>
    </xf>
    <xf numFmtId="38" fontId="7" fillId="3" borderId="11" xfId="7" applyFont="1" applyFill="1" applyBorder="1" applyProtection="1">
      <alignment vertical="center"/>
    </xf>
    <xf numFmtId="0" fontId="16" fillId="2" borderId="118" xfId="23" applyFont="1" applyFill="1" applyBorder="1" applyAlignment="1" applyProtection="1">
      <alignment horizontal="center" vertical="center"/>
    </xf>
    <xf numFmtId="0" fontId="16" fillId="2" borderId="118" xfId="23" applyFont="1" applyFill="1" applyBorder="1" applyAlignment="1" applyProtection="1">
      <alignment vertical="center" shrinkToFit="1"/>
    </xf>
    <xf numFmtId="38" fontId="16" fillId="2" borderId="118" xfId="6" applyFont="1" applyFill="1" applyBorder="1" applyAlignment="1" applyProtection="1">
      <alignment horizontal="right" vertical="center"/>
    </xf>
    <xf numFmtId="176" fontId="16" fillId="2" borderId="118" xfId="7" applyNumberFormat="1" applyFont="1" applyFill="1" applyBorder="1" applyProtection="1">
      <alignment vertical="center"/>
    </xf>
    <xf numFmtId="38" fontId="16" fillId="2" borderId="119" xfId="6" applyFont="1" applyFill="1" applyBorder="1" applyAlignment="1" applyProtection="1">
      <alignment vertical="center"/>
    </xf>
    <xf numFmtId="38" fontId="16" fillId="3" borderId="118" xfId="7" applyFont="1" applyFill="1" applyBorder="1" applyProtection="1">
      <alignment vertical="center"/>
    </xf>
    <xf numFmtId="38" fontId="35" fillId="2" borderId="118" xfId="7" applyFont="1" applyFill="1" applyBorder="1" applyProtection="1">
      <alignment vertical="center"/>
    </xf>
    <xf numFmtId="0" fontId="35" fillId="2" borderId="8" xfId="20" applyFont="1" applyFill="1" applyBorder="1" applyAlignment="1" applyProtection="1">
      <alignment horizontal="left" vertical="center"/>
    </xf>
    <xf numFmtId="38" fontId="7" fillId="2" borderId="0" xfId="6" applyFont="1" applyFill="1" applyAlignment="1" applyProtection="1">
      <alignment horizontal="right" vertical="center"/>
    </xf>
    <xf numFmtId="38" fontId="40" fillId="2" borderId="0" xfId="7" applyFont="1" applyFill="1" applyProtection="1">
      <alignment vertical="center"/>
    </xf>
    <xf numFmtId="181" fontId="7" fillId="2" borderId="0" xfId="6" applyNumberFormat="1" applyFont="1" applyFill="1" applyAlignment="1" applyProtection="1">
      <alignment vertical="center"/>
    </xf>
    <xf numFmtId="182" fontId="40" fillId="2" borderId="0" xfId="6" applyNumberFormat="1" applyFont="1" applyFill="1" applyAlignment="1" applyProtection="1">
      <alignment horizontal="right" vertical="center"/>
    </xf>
    <xf numFmtId="176" fontId="7" fillId="2" borderId="0" xfId="7" applyNumberFormat="1" applyFont="1" applyFill="1" applyProtection="1">
      <alignment vertical="center"/>
    </xf>
    <xf numFmtId="179" fontId="7" fillId="2" borderId="0" xfId="7" applyNumberFormat="1" applyFont="1" applyFill="1" applyProtection="1">
      <alignment vertical="center"/>
    </xf>
    <xf numFmtId="176" fontId="7" fillId="2" borderId="13" xfId="7" applyNumberFormat="1" applyFont="1" applyFill="1" applyBorder="1" applyProtection="1">
      <alignment vertical="center"/>
    </xf>
    <xf numFmtId="187" fontId="7" fillId="2" borderId="13" xfId="1" applyNumberFormat="1" applyFont="1" applyFill="1" applyBorder="1" applyAlignment="1" applyProtection="1">
      <alignment vertical="center"/>
    </xf>
    <xf numFmtId="176" fontId="7" fillId="2" borderId="0" xfId="23" applyNumberFormat="1" applyFont="1" applyFill="1" applyAlignment="1" applyProtection="1">
      <alignment vertical="center"/>
    </xf>
    <xf numFmtId="38" fontId="7" fillId="2" borderId="0" xfId="6" applyFont="1" applyFill="1" applyAlignment="1" applyProtection="1">
      <alignment vertical="center"/>
    </xf>
    <xf numFmtId="38" fontId="7" fillId="2" borderId="0" xfId="7" applyFont="1" applyFill="1" applyProtection="1">
      <alignment vertical="center"/>
    </xf>
    <xf numFmtId="187" fontId="7" fillId="2" borderId="0" xfId="1" applyNumberFormat="1" applyFont="1" applyFill="1" applyAlignment="1" applyProtection="1">
      <alignment vertical="center"/>
    </xf>
    <xf numFmtId="38" fontId="16" fillId="2" borderId="0" xfId="6" applyFont="1" applyFill="1" applyAlignment="1" applyProtection="1">
      <alignment horizontal="right" vertical="center"/>
    </xf>
    <xf numFmtId="176" fontId="16" fillId="2" borderId="0" xfId="7" applyNumberFormat="1" applyFont="1" applyFill="1" applyProtection="1">
      <alignment vertical="center"/>
    </xf>
    <xf numFmtId="38" fontId="16" fillId="2" borderId="0" xfId="6" applyFont="1" applyFill="1" applyAlignment="1" applyProtection="1">
      <alignment vertical="center"/>
    </xf>
    <xf numFmtId="38" fontId="16" fillId="2" borderId="0" xfId="7" applyFont="1" applyFill="1" applyProtection="1">
      <alignment vertical="center"/>
    </xf>
    <xf numFmtId="38" fontId="35" fillId="2" borderId="0" xfId="7" applyFont="1" applyFill="1" applyProtection="1">
      <alignment vertical="center"/>
    </xf>
    <xf numFmtId="0" fontId="16" fillId="2" borderId="0" xfId="23" applyFont="1" applyFill="1" applyAlignment="1" applyProtection="1">
      <alignment horizontal="center"/>
    </xf>
    <xf numFmtId="180" fontId="7" fillId="2" borderId="0" xfId="6" applyNumberFormat="1" applyFont="1" applyFill="1" applyAlignment="1" applyProtection="1"/>
    <xf numFmtId="38" fontId="7" fillId="0" borderId="0" xfId="0" applyNumberFormat="1" applyFont="1"/>
    <xf numFmtId="38" fontId="7" fillId="0" borderId="1" xfId="44" applyFont="1" applyFill="1" applyBorder="1"/>
    <xf numFmtId="38" fontId="7" fillId="0" borderId="19" xfId="44" applyFont="1" applyFill="1" applyBorder="1" applyAlignment="1">
      <alignment horizontal="right" shrinkToFit="1"/>
    </xf>
    <xf numFmtId="38" fontId="7" fillId="0" borderId="12" xfId="44" applyFont="1" applyFill="1" applyBorder="1" applyProtection="1">
      <protection locked="0"/>
    </xf>
    <xf numFmtId="38" fontId="7" fillId="0" borderId="12" xfId="44" applyFont="1" applyFill="1" applyBorder="1" applyAlignment="1">
      <alignment horizontal="right" shrinkToFit="1"/>
    </xf>
    <xf numFmtId="38" fontId="7" fillId="0" borderId="11" xfId="44" applyFont="1" applyFill="1" applyBorder="1" applyAlignment="1">
      <alignment horizontal="right" shrinkToFit="1"/>
    </xf>
    <xf numFmtId="38" fontId="7" fillId="0" borderId="8" xfId="44" applyFont="1" applyFill="1" applyBorder="1" applyProtection="1">
      <protection locked="0"/>
    </xf>
    <xf numFmtId="38" fontId="7" fillId="0" borderId="8" xfId="44" applyFont="1" applyFill="1" applyBorder="1" applyAlignment="1">
      <alignment horizontal="right"/>
    </xf>
    <xf numFmtId="38" fontId="7" fillId="0" borderId="0" xfId="44" applyFont="1" applyFill="1" applyBorder="1" applyAlignment="1">
      <alignment horizontal="right"/>
    </xf>
    <xf numFmtId="38" fontId="10" fillId="0" borderId="3" xfId="44" applyFont="1" applyFill="1" applyBorder="1" applyAlignment="1">
      <alignment vertical="top"/>
    </xf>
    <xf numFmtId="38" fontId="10" fillId="0" borderId="2" xfId="44" applyFont="1" applyFill="1" applyBorder="1" applyAlignment="1">
      <alignment vertical="top"/>
    </xf>
    <xf numFmtId="38" fontId="10" fillId="0" borderId="10" xfId="44" applyFont="1" applyFill="1" applyBorder="1" applyAlignment="1">
      <alignment vertical="top"/>
    </xf>
    <xf numFmtId="38" fontId="7" fillId="0" borderId="2" xfId="44" applyFont="1" applyFill="1" applyBorder="1" applyProtection="1">
      <protection locked="0"/>
    </xf>
    <xf numFmtId="3" fontId="7" fillId="0" borderId="7" xfId="44" applyNumberFormat="1" applyFont="1" applyFill="1" applyBorder="1" applyAlignment="1">
      <alignment vertical="center" shrinkToFit="1"/>
    </xf>
    <xf numFmtId="38" fontId="10" fillId="0" borderId="0" xfId="44" applyFont="1" applyFill="1" applyAlignment="1">
      <alignment horizontal="center"/>
    </xf>
    <xf numFmtId="38" fontId="7" fillId="0" borderId="12" xfId="44" applyFont="1" applyFill="1" applyBorder="1" applyAlignment="1">
      <alignment horizontal="center" shrinkToFit="1"/>
    </xf>
    <xf numFmtId="0" fontId="7" fillId="0" borderId="12" xfId="0" applyFont="1" applyBorder="1" applyAlignment="1">
      <alignment horizontal="center" shrinkToFit="1"/>
    </xf>
    <xf numFmtId="38" fontId="10" fillId="0" borderId="0" xfId="12" applyFont="1" applyFill="1" applyBorder="1" applyAlignment="1">
      <alignment horizontal="center" vertical="center" shrinkToFit="1"/>
    </xf>
    <xf numFmtId="38" fontId="10" fillId="0" borderId="0" xfId="8" applyFont="1" applyFill="1" applyBorder="1" applyAlignment="1">
      <alignment horizontal="center" vertical="center"/>
    </xf>
    <xf numFmtId="38" fontId="7" fillId="0" borderId="8" xfId="44" applyFont="1" applyFill="1" applyBorder="1" applyAlignment="1" applyProtection="1">
      <alignment horizontal="right" vertical="center"/>
      <protection locked="0"/>
    </xf>
    <xf numFmtId="3" fontId="7" fillId="0" borderId="14" xfId="44" applyNumberFormat="1" applyFont="1" applyFill="1" applyBorder="1" applyAlignment="1">
      <alignment horizontal="center"/>
    </xf>
    <xf numFmtId="0" fontId="59" fillId="0" borderId="10" xfId="0" applyFont="1" applyFill="1" applyBorder="1" applyAlignment="1">
      <alignment horizontal="center" vertical="center"/>
    </xf>
    <xf numFmtId="38" fontId="57" fillId="0" borderId="12" xfId="6" applyFont="1" applyFill="1" applyBorder="1" applyAlignment="1">
      <alignment horizontal="center" vertical="top"/>
    </xf>
    <xf numFmtId="38" fontId="5" fillId="0" borderId="9" xfId="0" applyNumberFormat="1" applyFont="1" applyFill="1" applyBorder="1" applyAlignment="1">
      <alignment vertical="center"/>
    </xf>
    <xf numFmtId="38" fontId="5" fillId="0" borderId="1" xfId="0" applyNumberFormat="1" applyFont="1" applyFill="1" applyBorder="1" applyAlignment="1">
      <alignment vertical="center"/>
    </xf>
    <xf numFmtId="0" fontId="43" fillId="0" borderId="1" xfId="0" applyFont="1" applyFill="1" applyBorder="1" applyAlignment="1">
      <alignment horizontal="center" vertical="top" shrinkToFit="1"/>
    </xf>
    <xf numFmtId="0" fontId="43" fillId="0" borderId="1" xfId="0" applyFont="1" applyFill="1" applyBorder="1" applyAlignment="1">
      <alignment horizontal="left" vertical="top" shrinkToFit="1"/>
    </xf>
    <xf numFmtId="182" fontId="59" fillId="0" borderId="1" xfId="6" applyNumberFormat="1" applyFont="1" applyFill="1" applyBorder="1" applyAlignment="1">
      <alignment vertical="center"/>
    </xf>
    <xf numFmtId="38" fontId="59" fillId="0" borderId="1" xfId="6" applyFont="1" applyFill="1" applyBorder="1" applyAlignment="1">
      <alignment vertical="center"/>
    </xf>
    <xf numFmtId="0" fontId="5" fillId="0" borderId="1" xfId="0" applyFont="1" applyFill="1" applyBorder="1" applyAlignment="1">
      <alignment horizontal="distributed" vertical="center"/>
    </xf>
    <xf numFmtId="0" fontId="5" fillId="0" borderId="1" xfId="0" applyFont="1" applyFill="1" applyBorder="1" applyAlignment="1">
      <alignment vertical="center"/>
    </xf>
    <xf numFmtId="0" fontId="5" fillId="0" borderId="1" xfId="0" applyFont="1" applyFill="1" applyBorder="1" applyAlignment="1">
      <alignment horizontal="right" vertical="center"/>
    </xf>
    <xf numFmtId="185" fontId="5" fillId="0" borderId="17" xfId="0" applyNumberFormat="1" applyFont="1" applyFill="1" applyBorder="1" applyAlignment="1">
      <alignment horizontal="center" vertical="center"/>
    </xf>
    <xf numFmtId="185" fontId="5" fillId="0" borderId="0" xfId="0" applyNumberFormat="1" applyFont="1" applyFill="1" applyBorder="1" applyAlignment="1">
      <alignment horizontal="center" vertical="center"/>
    </xf>
    <xf numFmtId="185" fontId="5" fillId="0" borderId="2" xfId="0" applyNumberFormat="1" applyFont="1" applyFill="1" applyBorder="1" applyAlignment="1">
      <alignment horizontal="center" vertical="center"/>
    </xf>
    <xf numFmtId="49" fontId="5" fillId="0" borderId="4" xfId="0" applyNumberFormat="1" applyFont="1" applyFill="1" applyBorder="1" applyAlignment="1">
      <alignment vertical="center"/>
    </xf>
    <xf numFmtId="49" fontId="5" fillId="0" borderId="13" xfId="0" applyNumberFormat="1" applyFont="1" applyFill="1" applyBorder="1" applyAlignment="1">
      <alignment vertical="center"/>
    </xf>
    <xf numFmtId="49" fontId="5" fillId="0" borderId="3" xfId="0" applyNumberFormat="1" applyFont="1" applyFill="1" applyBorder="1" applyAlignment="1">
      <alignment vertical="center"/>
    </xf>
    <xf numFmtId="0" fontId="43" fillId="0" borderId="0" xfId="0" applyFont="1" applyFill="1" applyAlignment="1">
      <alignment vertical="center"/>
    </xf>
    <xf numFmtId="3" fontId="16" fillId="2" borderId="4" xfId="6" applyNumberFormat="1" applyFont="1" applyFill="1" applyBorder="1" applyAlignment="1">
      <alignment vertical="center"/>
    </xf>
    <xf numFmtId="182" fontId="5" fillId="0" borderId="4" xfId="6" applyNumberFormat="1" applyFont="1" applyFill="1" applyBorder="1" applyAlignment="1">
      <alignment horizontal="right" vertical="top"/>
    </xf>
    <xf numFmtId="182" fontId="5" fillId="0" borderId="3" xfId="6" applyNumberFormat="1" applyFont="1" applyFill="1" applyBorder="1" applyAlignment="1">
      <alignment horizontal="right" vertical="top"/>
    </xf>
    <xf numFmtId="180" fontId="59" fillId="0" borderId="0" xfId="6" applyNumberFormat="1" applyFont="1" applyFill="1" applyBorder="1" applyAlignment="1">
      <alignment vertical="top"/>
    </xf>
    <xf numFmtId="38" fontId="59" fillId="0" borderId="0" xfId="6" applyFont="1" applyFill="1" applyBorder="1" applyAlignment="1">
      <alignment horizontal="center" vertical="top"/>
    </xf>
    <xf numFmtId="38" fontId="59" fillId="0" borderId="0" xfId="6" applyFont="1" applyFill="1" applyBorder="1" applyAlignment="1">
      <alignment horizontal="center" vertical="center"/>
    </xf>
    <xf numFmtId="185" fontId="59" fillId="0" borderId="0" xfId="6" applyNumberFormat="1" applyFont="1" applyFill="1" applyBorder="1" applyAlignment="1">
      <alignment horizontal="center" vertical="center"/>
    </xf>
    <xf numFmtId="38" fontId="59" fillId="0" borderId="0" xfId="6" applyFont="1" applyFill="1" applyBorder="1" applyAlignment="1">
      <alignment horizontal="right" vertical="top" wrapText="1"/>
    </xf>
    <xf numFmtId="38" fontId="57" fillId="0" borderId="19" xfId="6" applyFont="1" applyFill="1" applyBorder="1" applyAlignment="1">
      <alignment horizontal="center" vertical="top"/>
    </xf>
    <xf numFmtId="0" fontId="43" fillId="0" borderId="2" xfId="0" applyFont="1" applyBorder="1" applyAlignment="1" applyProtection="1">
      <alignment horizontal="left" vertical="top"/>
      <protection locked="0"/>
    </xf>
    <xf numFmtId="38" fontId="35" fillId="2" borderId="4" xfId="7" applyFont="1" applyFill="1" applyBorder="1" applyAlignment="1" applyProtection="1">
      <alignment horizontal="center" vertical="top" wrapText="1"/>
    </xf>
    <xf numFmtId="38" fontId="35" fillId="2" borderId="13" xfId="7" applyFont="1" applyFill="1" applyBorder="1" applyAlignment="1" applyProtection="1">
      <alignment horizontal="center" vertical="top" wrapText="1"/>
    </xf>
    <xf numFmtId="38" fontId="35" fillId="2" borderId="3" xfId="7" applyFont="1" applyFill="1" applyBorder="1" applyAlignment="1" applyProtection="1">
      <alignment horizontal="center" vertical="top" wrapText="1"/>
    </xf>
    <xf numFmtId="38" fontId="35" fillId="2" borderId="9" xfId="7" applyFont="1" applyFill="1" applyBorder="1" applyAlignment="1" applyProtection="1">
      <alignment horizontal="center" vertical="top" wrapText="1"/>
    </xf>
    <xf numFmtId="38" fontId="35" fillId="2" borderId="1" xfId="7" applyFont="1" applyFill="1" applyBorder="1" applyAlignment="1" applyProtection="1">
      <alignment horizontal="center" vertical="top" wrapText="1"/>
    </xf>
    <xf numFmtId="38" fontId="35" fillId="2" borderId="10" xfId="7" applyFont="1" applyFill="1" applyBorder="1" applyAlignment="1" applyProtection="1">
      <alignment horizontal="center" vertical="top" wrapText="1"/>
    </xf>
    <xf numFmtId="0" fontId="51" fillId="2" borderId="4" xfId="23" applyFont="1" applyFill="1" applyBorder="1" applyAlignment="1" applyProtection="1">
      <alignment horizontal="left" vertical="top"/>
    </xf>
    <xf numFmtId="0" fontId="51" fillId="2" borderId="3" xfId="23" applyFont="1" applyFill="1" applyBorder="1" applyAlignment="1" applyProtection="1">
      <alignment horizontal="left" vertical="top"/>
    </xf>
    <xf numFmtId="0" fontId="51" fillId="2" borderId="17" xfId="23" applyFont="1" applyFill="1" applyBorder="1" applyAlignment="1" applyProtection="1">
      <alignment horizontal="left" vertical="top"/>
    </xf>
    <xf numFmtId="0" fontId="51" fillId="2" borderId="2" xfId="23" applyFont="1" applyFill="1" applyBorder="1" applyAlignment="1" applyProtection="1">
      <alignment horizontal="left" vertical="top"/>
    </xf>
    <xf numFmtId="0" fontId="51" fillId="2" borderId="9" xfId="23" applyFont="1" applyFill="1" applyBorder="1" applyAlignment="1" applyProtection="1">
      <alignment horizontal="left" vertical="top"/>
    </xf>
    <xf numFmtId="0" fontId="51" fillId="2" borderId="10" xfId="23" applyFont="1" applyFill="1" applyBorder="1" applyAlignment="1" applyProtection="1">
      <alignment horizontal="left" vertical="top"/>
    </xf>
    <xf numFmtId="184" fontId="7" fillId="5" borderId="4" xfId="23" applyNumberFormat="1" applyFont="1" applyFill="1" applyBorder="1" applyAlignment="1" applyProtection="1">
      <alignment horizontal="center" vertical="top" wrapText="1"/>
    </xf>
    <xf numFmtId="184" fontId="7" fillId="5" borderId="13" xfId="23" applyNumberFormat="1" applyFont="1" applyFill="1" applyBorder="1" applyAlignment="1" applyProtection="1">
      <alignment horizontal="center" vertical="top" wrapText="1"/>
    </xf>
    <xf numFmtId="184" fontId="7" fillId="5" borderId="3" xfId="23" applyNumberFormat="1" applyFont="1" applyFill="1" applyBorder="1" applyAlignment="1" applyProtection="1">
      <alignment horizontal="center" vertical="top" wrapText="1"/>
    </xf>
    <xf numFmtId="176" fontId="7" fillId="5" borderId="19" xfId="23" applyNumberFormat="1" applyFont="1" applyFill="1" applyBorder="1" applyAlignment="1" applyProtection="1">
      <alignment horizontal="center" vertical="top" wrapText="1"/>
    </xf>
    <xf numFmtId="176" fontId="7" fillId="5" borderId="12" xfId="23" applyNumberFormat="1" applyFont="1" applyFill="1" applyBorder="1" applyAlignment="1" applyProtection="1">
      <alignment horizontal="center" vertical="top" wrapText="1"/>
    </xf>
    <xf numFmtId="38" fontId="7" fillId="3" borderId="12" xfId="7" applyFont="1" applyFill="1" applyBorder="1" applyAlignment="1" applyProtection="1">
      <alignment horizontal="center" vertical="top" wrapText="1"/>
    </xf>
    <xf numFmtId="49" fontId="17" fillId="2" borderId="42" xfId="20" applyNumberFormat="1" applyFont="1" applyFill="1" applyBorder="1" applyAlignment="1" applyProtection="1">
      <alignment horizontal="center" vertical="center" wrapText="1"/>
    </xf>
    <xf numFmtId="49" fontId="17" fillId="2" borderId="46" xfId="20" applyNumberFormat="1" applyFont="1" applyFill="1" applyBorder="1" applyAlignment="1" applyProtection="1">
      <alignment horizontal="center" vertical="center" wrapText="1"/>
    </xf>
    <xf numFmtId="38" fontId="17" fillId="2" borderId="30" xfId="18" applyFont="1" applyFill="1" applyBorder="1" applyAlignment="1" applyProtection="1">
      <alignment horizontal="center" vertical="top" wrapText="1"/>
    </xf>
    <xf numFmtId="38" fontId="17" fillId="2" borderId="33" xfId="18" applyFont="1" applyFill="1" applyBorder="1" applyAlignment="1" applyProtection="1">
      <alignment horizontal="center" vertical="top" wrapText="1"/>
    </xf>
    <xf numFmtId="0" fontId="17" fillId="2" borderId="30" xfId="20" applyFont="1" applyFill="1" applyBorder="1" applyAlignment="1" applyProtection="1">
      <alignment horizontal="center" vertical="top" wrapText="1"/>
    </xf>
    <xf numFmtId="0" fontId="17" fillId="2" borderId="34" xfId="20" applyFont="1" applyFill="1" applyBorder="1" applyAlignment="1" applyProtection="1">
      <alignment horizontal="center" vertical="top" wrapText="1"/>
    </xf>
    <xf numFmtId="38" fontId="17" fillId="2" borderId="37" xfId="18" applyFont="1" applyFill="1" applyBorder="1" applyAlignment="1" applyProtection="1">
      <alignment horizontal="center" vertical="center" wrapText="1"/>
    </xf>
    <xf numFmtId="38" fontId="17" fillId="2" borderId="39" xfId="18" applyFont="1" applyFill="1" applyBorder="1" applyAlignment="1" applyProtection="1">
      <alignment horizontal="center" vertical="center" wrapText="1"/>
    </xf>
    <xf numFmtId="0" fontId="17" fillId="2" borderId="37" xfId="20" applyFont="1" applyFill="1" applyBorder="1" applyAlignment="1" applyProtection="1">
      <alignment horizontal="center" vertical="center" wrapText="1"/>
    </xf>
    <xf numFmtId="0" fontId="17" fillId="2" borderId="40" xfId="20" applyFont="1" applyFill="1" applyBorder="1" applyAlignment="1" applyProtection="1">
      <alignment horizontal="center" vertical="center" wrapText="1"/>
    </xf>
    <xf numFmtId="0" fontId="29" fillId="2" borderId="4" xfId="23" applyFont="1" applyFill="1" applyBorder="1" applyAlignment="1" applyProtection="1">
      <alignment horizontal="left" vertical="top" wrapText="1"/>
    </xf>
    <xf numFmtId="0" fontId="29" fillId="2" borderId="3" xfId="23" applyFont="1" applyFill="1" applyBorder="1" applyAlignment="1" applyProtection="1">
      <alignment horizontal="left" vertical="top" wrapText="1"/>
    </xf>
    <xf numFmtId="0" fontId="29" fillId="2" borderId="9" xfId="23" applyFont="1" applyFill="1" applyBorder="1" applyAlignment="1" applyProtection="1">
      <alignment horizontal="left" vertical="top" wrapText="1"/>
    </xf>
    <xf numFmtId="0" fontId="29" fillId="2" borderId="10" xfId="23" applyFont="1" applyFill="1" applyBorder="1" applyAlignment="1" applyProtection="1">
      <alignment horizontal="left" vertical="top" wrapText="1"/>
    </xf>
    <xf numFmtId="179" fontId="7" fillId="2" borderId="5" xfId="23" applyNumberFormat="1" applyFont="1" applyFill="1" applyBorder="1" applyAlignment="1" applyProtection="1">
      <alignment horizontal="center" vertical="center" wrapText="1"/>
    </xf>
    <xf numFmtId="179" fontId="7" fillId="2" borderId="6" xfId="23" applyNumberFormat="1" applyFont="1" applyFill="1" applyBorder="1" applyAlignment="1" applyProtection="1">
      <alignment horizontal="center" vertical="center" wrapText="1"/>
    </xf>
    <xf numFmtId="38" fontId="7" fillId="2" borderId="5" xfId="7" applyFont="1" applyFill="1" applyBorder="1" applyAlignment="1" applyProtection="1">
      <alignment horizontal="center" vertical="center" wrapText="1"/>
    </xf>
    <xf numFmtId="38" fontId="7" fillId="2" borderId="6" xfId="7" applyFont="1" applyFill="1" applyBorder="1" applyAlignment="1" applyProtection="1">
      <alignment horizontal="center" vertical="center" wrapText="1"/>
    </xf>
    <xf numFmtId="38" fontId="7" fillId="2" borderId="7" xfId="7" applyFont="1" applyFill="1" applyBorder="1" applyAlignment="1" applyProtection="1">
      <alignment horizontal="center" vertical="center" wrapText="1"/>
    </xf>
    <xf numFmtId="176" fontId="7" fillId="2" borderId="3" xfId="7" applyNumberFormat="1" applyFont="1" applyFill="1" applyBorder="1" applyAlignment="1" applyProtection="1">
      <alignment horizontal="center" vertical="top" wrapText="1"/>
    </xf>
    <xf numFmtId="176" fontId="7" fillId="2" borderId="2" xfId="7" applyNumberFormat="1" applyFont="1" applyFill="1" applyBorder="1" applyAlignment="1" applyProtection="1">
      <alignment horizontal="center" vertical="top" wrapText="1"/>
    </xf>
    <xf numFmtId="38" fontId="7" fillId="2" borderId="3" xfId="6" applyFont="1" applyFill="1" applyBorder="1" applyAlignment="1" applyProtection="1">
      <alignment horizontal="center" vertical="top" wrapText="1"/>
    </xf>
    <xf numFmtId="38" fontId="7" fillId="2" borderId="2" xfId="6" applyFont="1" applyFill="1" applyBorder="1" applyAlignment="1" applyProtection="1">
      <alignment horizontal="center" vertical="top" wrapText="1"/>
    </xf>
    <xf numFmtId="38" fontId="7" fillId="5" borderId="12" xfId="6" applyFont="1" applyFill="1" applyBorder="1" applyAlignment="1" applyProtection="1">
      <alignment horizontal="center" vertical="top" wrapText="1"/>
    </xf>
    <xf numFmtId="38" fontId="7" fillId="2" borderId="19" xfId="7" applyFont="1" applyFill="1" applyBorder="1" applyAlignment="1" applyProtection="1">
      <alignment horizontal="center" vertical="top" wrapText="1"/>
    </xf>
    <xf numFmtId="38" fontId="7" fillId="2" borderId="12" xfId="7" applyFont="1" applyFill="1" applyBorder="1" applyAlignment="1" applyProtection="1">
      <alignment horizontal="center" vertical="top" wrapText="1"/>
    </xf>
    <xf numFmtId="38" fontId="16" fillId="3" borderId="4" xfId="7" applyFont="1" applyFill="1" applyBorder="1" applyAlignment="1" applyProtection="1">
      <alignment horizontal="center" vertical="top" wrapText="1"/>
    </xf>
    <xf numFmtId="38" fontId="16" fillId="3" borderId="13" xfId="7" applyFont="1" applyFill="1" applyBorder="1" applyAlignment="1" applyProtection="1">
      <alignment horizontal="center" vertical="top" wrapText="1"/>
    </xf>
    <xf numFmtId="38" fontId="16" fillId="3" borderId="3" xfId="7" applyFont="1" applyFill="1" applyBorder="1" applyAlignment="1" applyProtection="1">
      <alignment horizontal="center" vertical="top" wrapText="1"/>
    </xf>
    <xf numFmtId="38" fontId="16" fillId="3" borderId="17" xfId="7" applyFont="1" applyFill="1" applyBorder="1" applyAlignment="1" applyProtection="1">
      <alignment horizontal="center" vertical="top" wrapText="1"/>
    </xf>
    <xf numFmtId="38" fontId="16" fillId="3" borderId="0" xfId="7" applyFont="1" applyFill="1" applyBorder="1" applyAlignment="1" applyProtection="1">
      <alignment horizontal="center" vertical="top" wrapText="1"/>
    </xf>
    <xf numFmtId="38" fontId="16" fillId="3" borderId="2" xfId="7" applyFont="1" applyFill="1" applyBorder="1" applyAlignment="1" applyProtection="1">
      <alignment horizontal="center" vertical="top" wrapText="1"/>
    </xf>
    <xf numFmtId="38" fontId="10" fillId="0" borderId="0" xfId="44" applyFont="1" applyFill="1" applyAlignment="1">
      <alignment vertical="top" shrinkToFit="1"/>
    </xf>
    <xf numFmtId="0" fontId="10" fillId="0" borderId="0" xfId="0" applyFont="1" applyAlignment="1">
      <alignment vertical="top" shrinkToFit="1"/>
    </xf>
    <xf numFmtId="38" fontId="10" fillId="0" borderId="19" xfId="34" applyFont="1" applyFill="1" applyBorder="1" applyAlignment="1">
      <alignment horizontal="center" vertical="top" wrapText="1"/>
    </xf>
    <xf numFmtId="38" fontId="10" fillId="0" borderId="12" xfId="34" applyFont="1" applyFill="1" applyBorder="1" applyAlignment="1">
      <alignment horizontal="center" vertical="top" wrapText="1"/>
    </xf>
    <xf numFmtId="38" fontId="10" fillId="0" borderId="11" xfId="34" applyFont="1" applyFill="1" applyBorder="1" applyAlignment="1">
      <alignment horizontal="center" vertical="top" wrapText="1"/>
    </xf>
    <xf numFmtId="38" fontId="10" fillId="0" borderId="19" xfId="44" applyFont="1" applyFill="1" applyBorder="1" applyAlignment="1">
      <alignment horizontal="center" vertical="top" wrapText="1"/>
    </xf>
    <xf numFmtId="38" fontId="10" fillId="0" borderId="12" xfId="44" applyFont="1" applyFill="1" applyBorder="1" applyAlignment="1">
      <alignment horizontal="center" vertical="top" wrapText="1"/>
    </xf>
    <xf numFmtId="38" fontId="10" fillId="0" borderId="11" xfId="44" applyFont="1" applyFill="1" applyBorder="1" applyAlignment="1">
      <alignment horizontal="center" vertical="top" wrapText="1"/>
    </xf>
    <xf numFmtId="38" fontId="10" fillId="0" borderId="12" xfId="44" applyFont="1" applyFill="1" applyBorder="1" applyAlignment="1">
      <alignment horizontal="center" vertical="top"/>
    </xf>
    <xf numFmtId="38" fontId="10" fillId="0" borderId="11" xfId="44" applyFont="1" applyFill="1" applyBorder="1" applyAlignment="1">
      <alignment horizontal="center" vertical="top"/>
    </xf>
    <xf numFmtId="38" fontId="7" fillId="0" borderId="17" xfId="44" applyFont="1" applyFill="1" applyBorder="1" applyAlignment="1">
      <alignment horizontal="center" vertical="top"/>
    </xf>
    <xf numFmtId="0" fontId="10" fillId="0" borderId="2" xfId="0" applyFont="1" applyBorder="1" applyAlignment="1">
      <alignment horizontal="center" vertical="top"/>
    </xf>
    <xf numFmtId="0" fontId="16" fillId="2" borderId="4" xfId="32" applyFont="1" applyFill="1" applyBorder="1" applyAlignment="1">
      <alignment horizontal="center"/>
    </xf>
    <xf numFmtId="0" fontId="16" fillId="2" borderId="3" xfId="32" applyFont="1" applyFill="1" applyBorder="1" applyAlignment="1">
      <alignment horizontal="center"/>
    </xf>
    <xf numFmtId="3" fontId="7" fillId="0" borderId="123" xfId="32" applyNumberFormat="1" applyFont="1" applyBorder="1" applyAlignment="1">
      <alignment horizontal="center"/>
    </xf>
    <xf numFmtId="3" fontId="7" fillId="0" borderId="121" xfId="32" applyNumberFormat="1" applyFont="1" applyBorder="1" applyAlignment="1">
      <alignment horizontal="center"/>
    </xf>
    <xf numFmtId="3" fontId="7" fillId="0" borderId="122" xfId="32" applyNumberFormat="1" applyFont="1" applyBorder="1" applyAlignment="1">
      <alignment horizontal="center"/>
    </xf>
    <xf numFmtId="0" fontId="7" fillId="0" borderId="5" xfId="21" applyFont="1" applyBorder="1" applyAlignment="1">
      <alignment horizontal="center"/>
    </xf>
    <xf numFmtId="0" fontId="7" fillId="0" borderId="7" xfId="21" applyFont="1" applyBorder="1" applyAlignment="1">
      <alignment horizontal="center"/>
    </xf>
    <xf numFmtId="38" fontId="7" fillId="0" borderId="5" xfId="6" applyFont="1" applyFill="1" applyBorder="1" applyAlignment="1">
      <alignment horizontal="center"/>
    </xf>
    <xf numFmtId="38" fontId="7" fillId="0" borderId="7" xfId="6" applyFont="1" applyFill="1" applyBorder="1" applyAlignment="1">
      <alignment horizontal="center"/>
    </xf>
    <xf numFmtId="0" fontId="7" fillId="0" borderId="5" xfId="0" applyFont="1" applyBorder="1" applyAlignment="1">
      <alignment horizontal="center"/>
    </xf>
    <xf numFmtId="0" fontId="7" fillId="0" borderId="7" xfId="0" applyFont="1" applyBorder="1" applyAlignment="1">
      <alignment horizontal="center"/>
    </xf>
    <xf numFmtId="38" fontId="7" fillId="0" borderId="5" xfId="34" applyFont="1" applyFill="1" applyBorder="1" applyAlignment="1">
      <alignment horizontal="center"/>
    </xf>
    <xf numFmtId="38" fontId="7" fillId="0" borderId="7" xfId="34" applyFont="1" applyFill="1" applyBorder="1" applyAlignment="1">
      <alignment horizontal="center"/>
    </xf>
  </cellXfs>
  <cellStyles count="45">
    <cellStyle name="パーセント" xfId="1" builtinId="5"/>
    <cellStyle name="パーセント 2" xfId="2"/>
    <cellStyle name="パーセント 2 2" xfId="3"/>
    <cellStyle name="パーセント 2 3" xfId="4"/>
    <cellStyle name="パーセント 2 4" xfId="36"/>
    <cellStyle name="ハイパーリンク" xfId="5" builtinId="8"/>
    <cellStyle name="ハイパーリンク 2" xfId="31"/>
    <cellStyle name="ハイパーリンク 3" xfId="40"/>
    <cellStyle name="桁区切り" xfId="6" builtinId="6"/>
    <cellStyle name="桁区切り 19 2 2" xfId="7"/>
    <cellStyle name="桁区切り 2" xfId="8"/>
    <cellStyle name="桁区切り 2 2" xfId="9"/>
    <cellStyle name="桁区切り 2 2 2" xfId="10"/>
    <cellStyle name="桁区切り 2 3" xfId="11"/>
    <cellStyle name="桁区切り 2 4" xfId="34"/>
    <cellStyle name="桁区切り 2 4 2" xfId="12"/>
    <cellStyle name="桁区切り 2 4 2 2" xfId="44"/>
    <cellStyle name="桁区切り 22" xfId="13"/>
    <cellStyle name="桁区切り 3" xfId="14"/>
    <cellStyle name="桁区切り 3 2" xfId="15"/>
    <cellStyle name="桁区切り 3 2 2" xfId="37"/>
    <cellStyle name="桁区切り 4" xfId="16"/>
    <cellStyle name="桁区切り 5" xfId="30"/>
    <cellStyle name="桁区切り 5 2" xfId="33"/>
    <cellStyle name="桁区切り 6" xfId="17"/>
    <cellStyle name="桁区切り 7" xfId="42"/>
    <cellStyle name="桁区切り 9" xfId="18"/>
    <cellStyle name="桁区切り_統合表（大分類）" xfId="19"/>
    <cellStyle name="標準" xfId="0" builtinId="0"/>
    <cellStyle name="標準 10" xfId="43"/>
    <cellStyle name="標準 12" xfId="20"/>
    <cellStyle name="標準 2" xfId="21"/>
    <cellStyle name="標準 2 2" xfId="22"/>
    <cellStyle name="標準 2 2 2" xfId="23"/>
    <cellStyle name="標準 2 3" xfId="32"/>
    <cellStyle name="標準 2 4" xfId="39"/>
    <cellStyle name="標準 3" xfId="24"/>
    <cellStyle name="標準 4" xfId="25"/>
    <cellStyle name="標準 5" xfId="26"/>
    <cellStyle name="標準 5 3" xfId="27"/>
    <cellStyle name="標準 6" xfId="28"/>
    <cellStyle name="標準 7" xfId="29"/>
    <cellStyle name="標準 7 2" xfId="35"/>
    <cellStyle name="標準 8" xfId="38"/>
    <cellStyle name="標準 9" xfId="41"/>
  </cellStyles>
  <dxfs count="0"/>
  <tableStyles count="0" defaultTableStyle="TableStyleMedium2" defaultPivotStyle="PivotStyleLight16"/>
  <colors>
    <mruColors>
      <color rgb="FFFFCCCC"/>
      <color rgb="FFFFCCFF"/>
      <color rgb="FFFF99CC"/>
      <color rgb="FF0000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31070;&#35895;/Desktop/&#30476;%20&#31070;&#35895;&#20316;&#25104;/&#20998;&#26512;&#12477;&#12501;&#12488;&#12288;&#30476;3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説明"/>
      <sheetName val="入力"/>
      <sheetName val="結果"/>
      <sheetName val="間接1次"/>
      <sheetName val="間接2次"/>
      <sheetName val="波及合計"/>
      <sheetName val="グラフ"/>
      <sheetName val="登録"/>
      <sheetName val="各種係数"/>
      <sheetName val="投入係数"/>
      <sheetName val="逆行列係数"/>
      <sheetName val="需要増加額"/>
      <sheetName val="C_県産業連関表"/>
      <sheetName val="C_県雇用表"/>
      <sheetName val="C_国産業連関表"/>
      <sheetName val="C_国購入者価格評価表"/>
      <sheetName val="県税（間接税）"/>
      <sheetName val="県税（直接税）"/>
      <sheetName val="内生化演算"/>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7">
          <cell r="A7" t="str">
            <v>新規入力…</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localhost/" TargetMode="External"/><Relationship Id="rId1" Type="http://schemas.openxmlformats.org/officeDocument/2006/relationships/hyperlink" Target="http://localhos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B2:N35"/>
  <sheetViews>
    <sheetView showGridLines="0" showRowColHeaders="0" tabSelected="1" zoomScale="85" zoomScaleNormal="85" workbookViewId="0">
      <selection activeCell="N20" sqref="N20"/>
    </sheetView>
  </sheetViews>
  <sheetFormatPr defaultRowHeight="13.5"/>
  <cols>
    <col min="1" max="1" width="3.625" style="118" customWidth="1"/>
    <col min="2" max="2" width="14.375" style="122" customWidth="1"/>
    <col min="3" max="3" width="5.625" style="118" customWidth="1"/>
    <col min="4" max="4" width="3.375" style="73" customWidth="1"/>
    <col min="5" max="5" width="19.625" style="118" customWidth="1"/>
    <col min="6" max="9" width="13.625" style="118" customWidth="1"/>
    <col min="10" max="10" width="8.625" style="118" customWidth="1"/>
    <col min="11" max="16384" width="9" style="118"/>
  </cols>
  <sheetData>
    <row r="2" spans="2:11">
      <c r="B2" s="117" t="s">
        <v>489</v>
      </c>
    </row>
    <row r="3" spans="2:11">
      <c r="B3" s="117"/>
    </row>
    <row r="4" spans="2:11" ht="13.5" customHeight="1">
      <c r="B4" s="117"/>
    </row>
    <row r="5" spans="2:11" ht="6.95" customHeight="1">
      <c r="B5" s="1122" t="s">
        <v>377</v>
      </c>
      <c r="C5" s="391"/>
      <c r="D5" s="392"/>
      <c r="E5" s="393"/>
      <c r="F5" s="394"/>
      <c r="G5" s="393"/>
      <c r="H5" s="393"/>
      <c r="I5" s="393"/>
      <c r="J5" s="393"/>
      <c r="K5" s="395"/>
    </row>
    <row r="6" spans="2:11">
      <c r="B6" s="1122"/>
      <c r="C6" s="396"/>
      <c r="D6" s="397" t="s">
        <v>329</v>
      </c>
      <c r="E6" s="398" t="s">
        <v>457</v>
      </c>
      <c r="F6" s="398"/>
      <c r="G6" s="399"/>
      <c r="H6" s="399"/>
      <c r="I6" s="399"/>
      <c r="J6" s="400"/>
      <c r="K6" s="401"/>
    </row>
    <row r="7" spans="2:11">
      <c r="B7" s="225"/>
      <c r="C7" s="396"/>
      <c r="D7" s="397" t="s">
        <v>331</v>
      </c>
      <c r="E7" s="398" t="s">
        <v>395</v>
      </c>
      <c r="F7" s="398"/>
      <c r="G7" s="399"/>
      <c r="H7" s="399"/>
      <c r="I7" s="399"/>
      <c r="J7" s="400"/>
      <c r="K7" s="401"/>
    </row>
    <row r="8" spans="2:11">
      <c r="B8" s="225"/>
      <c r="C8" s="396"/>
      <c r="D8" s="397" t="s">
        <v>332</v>
      </c>
      <c r="E8" s="398" t="s">
        <v>396</v>
      </c>
      <c r="F8" s="398"/>
      <c r="G8" s="399"/>
      <c r="H8" s="399"/>
      <c r="I8" s="399"/>
      <c r="J8" s="400"/>
      <c r="K8" s="401"/>
    </row>
    <row r="9" spans="2:11">
      <c r="B9" s="225"/>
      <c r="C9" s="396"/>
      <c r="D9" s="397" t="s">
        <v>323</v>
      </c>
      <c r="E9" s="398" t="s">
        <v>397</v>
      </c>
      <c r="F9" s="398"/>
      <c r="G9" s="399"/>
      <c r="H9" s="399"/>
      <c r="I9" s="399"/>
      <c r="J9" s="400"/>
      <c r="K9" s="401"/>
    </row>
    <row r="10" spans="2:11" ht="6.95" customHeight="1">
      <c r="B10" s="225"/>
      <c r="C10" s="402"/>
      <c r="D10" s="403"/>
      <c r="E10" s="404"/>
      <c r="F10" s="404"/>
      <c r="G10" s="404"/>
      <c r="H10" s="404"/>
      <c r="I10" s="404"/>
      <c r="J10" s="404"/>
      <c r="K10" s="405"/>
    </row>
    <row r="11" spans="2:11" ht="24.95" customHeight="1">
      <c r="B11" s="225"/>
      <c r="D11" s="118"/>
    </row>
    <row r="12" spans="2:11" ht="20.100000000000001" customHeight="1">
      <c r="B12" s="225" t="s">
        <v>378</v>
      </c>
      <c r="C12" s="119"/>
      <c r="D12" s="120"/>
      <c r="E12" s="127" t="s">
        <v>312</v>
      </c>
      <c r="F12" s="127" t="s">
        <v>313</v>
      </c>
      <c r="G12" s="128" t="s">
        <v>314</v>
      </c>
      <c r="H12" s="127" t="s">
        <v>323</v>
      </c>
      <c r="I12" s="129" t="s">
        <v>368</v>
      </c>
      <c r="J12" s="130"/>
      <c r="K12" s="131"/>
    </row>
    <row r="13" spans="2:11" ht="20.25" customHeight="1" thickBot="1">
      <c r="B13" s="225"/>
      <c r="C13" s="121"/>
      <c r="D13" s="132"/>
      <c r="E13" s="133" t="s">
        <v>458</v>
      </c>
      <c r="F13" s="134" t="s">
        <v>325</v>
      </c>
      <c r="G13" s="135" t="s">
        <v>326</v>
      </c>
      <c r="H13" s="135" t="s">
        <v>327</v>
      </c>
      <c r="I13" s="136" t="s">
        <v>386</v>
      </c>
      <c r="J13" s="137"/>
      <c r="K13" s="138"/>
    </row>
    <row r="14" spans="2:11" ht="21.75" customHeight="1" thickBot="1">
      <c r="B14" s="225"/>
      <c r="C14" s="121"/>
      <c r="D14" s="132"/>
      <c r="E14" s="163" t="s">
        <v>536</v>
      </c>
      <c r="F14" s="164">
        <v>0</v>
      </c>
      <c r="G14" s="165">
        <v>0</v>
      </c>
      <c r="H14" s="164">
        <v>0</v>
      </c>
      <c r="I14" s="139">
        <f>SUM(F14:H14)</f>
        <v>0</v>
      </c>
      <c r="J14" s="137" t="s">
        <v>387</v>
      </c>
      <c r="K14" s="138"/>
    </row>
    <row r="15" spans="2:11" ht="17.100000000000001" customHeight="1">
      <c r="B15" s="225"/>
      <c r="C15" s="123"/>
      <c r="D15" s="124"/>
      <c r="E15" s="125"/>
      <c r="F15" s="125"/>
      <c r="G15" s="125"/>
      <c r="H15" s="125"/>
      <c r="I15" s="125"/>
      <c r="J15" s="125"/>
      <c r="K15" s="126"/>
    </row>
    <row r="16" spans="2:11" ht="24.95" customHeight="1">
      <c r="B16" s="225"/>
    </row>
    <row r="17" spans="2:14" ht="15" customHeight="1" thickBot="1">
      <c r="B17" s="225" t="s">
        <v>379</v>
      </c>
      <c r="C17" s="119"/>
      <c r="D17" s="120"/>
      <c r="E17" s="130"/>
      <c r="F17" s="130"/>
      <c r="G17" s="130"/>
      <c r="H17" s="130"/>
      <c r="I17" s="130"/>
      <c r="J17" s="130"/>
      <c r="K17" s="131"/>
    </row>
    <row r="18" spans="2:14" ht="15" customHeight="1">
      <c r="B18" s="225"/>
      <c r="C18" s="121"/>
      <c r="D18" s="489"/>
      <c r="E18" s="427" t="s">
        <v>166</v>
      </c>
      <c r="F18" s="428">
        <f>計算元!BN10</f>
        <v>0</v>
      </c>
      <c r="G18" s="137" t="s">
        <v>158</v>
      </c>
      <c r="H18" s="147" t="s">
        <v>394</v>
      </c>
      <c r="I18" s="137"/>
      <c r="J18" s="137"/>
      <c r="K18" s="138"/>
    </row>
    <row r="19" spans="2:14" ht="15" customHeight="1">
      <c r="B19" s="225"/>
      <c r="C19" s="121"/>
      <c r="D19" s="490"/>
      <c r="E19" s="429" t="s">
        <v>361</v>
      </c>
      <c r="F19" s="430">
        <f>計算元!BN11</f>
        <v>0</v>
      </c>
      <c r="G19" s="137" t="s">
        <v>158</v>
      </c>
      <c r="H19" s="147" t="s">
        <v>455</v>
      </c>
      <c r="I19" s="137"/>
      <c r="J19" s="137"/>
      <c r="K19" s="138"/>
    </row>
    <row r="20" spans="2:14" ht="15" customHeight="1" thickBot="1">
      <c r="B20" s="225"/>
      <c r="C20" s="121"/>
      <c r="D20" s="490"/>
      <c r="E20" s="431" t="s">
        <v>362</v>
      </c>
      <c r="F20" s="432">
        <f>計算元!BN12</f>
        <v>0</v>
      </c>
      <c r="G20" s="137" t="s">
        <v>158</v>
      </c>
      <c r="H20" s="147" t="s">
        <v>456</v>
      </c>
      <c r="I20" s="137"/>
      <c r="J20" s="137"/>
      <c r="K20" s="138"/>
    </row>
    <row r="21" spans="2:14" ht="24.75" customHeight="1" thickBot="1">
      <c r="B21" s="225"/>
      <c r="C21" s="121"/>
      <c r="D21" s="491" t="s">
        <v>193</v>
      </c>
      <c r="E21" s="492"/>
      <c r="F21" s="493">
        <f>計算元!BN13</f>
        <v>0</v>
      </c>
      <c r="G21" s="137" t="s">
        <v>158</v>
      </c>
      <c r="H21" s="148" t="s">
        <v>388</v>
      </c>
      <c r="I21" s="137"/>
      <c r="J21" s="137"/>
      <c r="K21" s="138"/>
      <c r="N21" s="1112"/>
    </row>
    <row r="22" spans="2:14" ht="23.1" customHeight="1">
      <c r="B22" s="225"/>
      <c r="C22" s="121"/>
      <c r="D22" s="142"/>
      <c r="E22" s="143"/>
      <c r="F22" s="144"/>
      <c r="G22" s="137"/>
      <c r="H22" s="148"/>
      <c r="I22" s="137"/>
      <c r="J22" s="137"/>
      <c r="K22" s="138"/>
    </row>
    <row r="23" spans="2:14" ht="15" customHeight="1">
      <c r="B23" s="225"/>
      <c r="C23" s="121"/>
      <c r="D23" s="149" t="s">
        <v>369</v>
      </c>
      <c r="E23" s="150"/>
      <c r="F23" s="140">
        <f>計算元!BN14</f>
        <v>0</v>
      </c>
      <c r="G23" s="137" t="s">
        <v>370</v>
      </c>
      <c r="H23" s="147" t="s">
        <v>380</v>
      </c>
      <c r="I23" s="137"/>
      <c r="J23" s="137"/>
      <c r="K23" s="138"/>
    </row>
    <row r="24" spans="2:14" ht="15" customHeight="1">
      <c r="B24" s="225"/>
      <c r="C24" s="121"/>
      <c r="D24" s="151" t="s">
        <v>373</v>
      </c>
      <c r="E24" s="152"/>
      <c r="F24" s="141">
        <f>計算元!BN16</f>
        <v>0</v>
      </c>
      <c r="G24" s="137" t="s">
        <v>158</v>
      </c>
      <c r="H24" s="147" t="s">
        <v>381</v>
      </c>
      <c r="I24" s="137"/>
      <c r="J24" s="137"/>
      <c r="K24" s="138"/>
    </row>
    <row r="25" spans="2:14" ht="15" customHeight="1">
      <c r="B25" s="225"/>
      <c r="C25" s="121"/>
      <c r="D25" s="151" t="s">
        <v>374</v>
      </c>
      <c r="E25" s="152"/>
      <c r="F25" s="141">
        <f>計算元!BN15</f>
        <v>0</v>
      </c>
      <c r="G25" s="137" t="s">
        <v>158</v>
      </c>
      <c r="H25" s="147" t="s">
        <v>382</v>
      </c>
      <c r="I25" s="137"/>
      <c r="J25" s="137"/>
      <c r="K25" s="138"/>
    </row>
    <row r="26" spans="2:14" ht="15" customHeight="1">
      <c r="B26" s="225"/>
      <c r="C26" s="121"/>
      <c r="D26" s="151" t="s">
        <v>375</v>
      </c>
      <c r="E26" s="152"/>
      <c r="F26" s="141">
        <f>計算元!BN17</f>
        <v>0</v>
      </c>
      <c r="G26" s="137" t="s">
        <v>158</v>
      </c>
      <c r="H26" s="147" t="s">
        <v>383</v>
      </c>
      <c r="I26" s="137"/>
      <c r="J26" s="137"/>
      <c r="K26" s="138"/>
    </row>
    <row r="27" spans="2:14" ht="15" customHeight="1">
      <c r="B27" s="225"/>
      <c r="C27" s="121"/>
      <c r="D27" s="151" t="s">
        <v>371</v>
      </c>
      <c r="E27" s="152"/>
      <c r="F27" s="145">
        <f>F25/('37部門取引基本表'!AO49-'37部門取引基本表'!AO43)</f>
        <v>0</v>
      </c>
      <c r="G27" s="137" t="s">
        <v>372</v>
      </c>
      <c r="H27" s="147" t="s">
        <v>384</v>
      </c>
      <c r="I27" s="137"/>
      <c r="J27" s="137"/>
      <c r="K27" s="138"/>
    </row>
    <row r="28" spans="2:14" ht="15" customHeight="1">
      <c r="B28" s="225"/>
      <c r="C28" s="121"/>
      <c r="D28" s="153" t="s">
        <v>376</v>
      </c>
      <c r="E28" s="154"/>
      <c r="F28" s="146">
        <f>市税収効果!S44</f>
        <v>0</v>
      </c>
      <c r="G28" s="137" t="s">
        <v>158</v>
      </c>
      <c r="H28" s="147" t="s">
        <v>385</v>
      </c>
      <c r="I28" s="137"/>
      <c r="J28" s="137"/>
      <c r="K28" s="138"/>
    </row>
    <row r="29" spans="2:14">
      <c r="B29" s="225"/>
      <c r="C29" s="123"/>
      <c r="D29" s="124"/>
      <c r="E29" s="125"/>
      <c r="F29" s="125"/>
      <c r="G29" s="125"/>
      <c r="H29" s="125"/>
      <c r="I29" s="125"/>
      <c r="J29" s="125"/>
      <c r="K29" s="126"/>
    </row>
    <row r="30" spans="2:14" ht="24.95" customHeight="1">
      <c r="B30" s="225"/>
      <c r="C30" s="226"/>
      <c r="D30" s="227"/>
      <c r="E30" s="226"/>
      <c r="F30" s="226"/>
      <c r="G30" s="226"/>
      <c r="H30" s="226"/>
      <c r="I30" s="226"/>
      <c r="J30" s="226"/>
      <c r="K30" s="226"/>
      <c r="L30" s="226"/>
      <c r="M30" s="226"/>
    </row>
    <row r="31" spans="2:14">
      <c r="B31" s="225" t="s">
        <v>392</v>
      </c>
      <c r="C31" s="226" t="s">
        <v>393</v>
      </c>
      <c r="D31" s="227"/>
      <c r="E31" s="226"/>
      <c r="F31" s="226"/>
      <c r="G31" s="226"/>
      <c r="H31" s="226"/>
      <c r="I31" s="226"/>
      <c r="J31" s="226"/>
      <c r="K31" s="226"/>
      <c r="L31" s="226"/>
      <c r="M31" s="226"/>
    </row>
    <row r="32" spans="2:14">
      <c r="B32" s="225"/>
      <c r="C32" s="226"/>
      <c r="D32" s="227"/>
      <c r="E32" s="226"/>
      <c r="F32" s="226"/>
      <c r="G32" s="226"/>
      <c r="H32" s="226"/>
      <c r="I32" s="226"/>
      <c r="J32" s="226"/>
      <c r="K32" s="226"/>
      <c r="L32" s="226"/>
      <c r="M32" s="226"/>
    </row>
    <row r="33" spans="2:13">
      <c r="B33" s="225"/>
      <c r="C33" s="226"/>
      <c r="D33" s="227"/>
      <c r="E33" s="226"/>
      <c r="F33" s="390"/>
      <c r="G33" s="226"/>
      <c r="H33" s="226"/>
      <c r="I33" s="226"/>
      <c r="J33" s="226"/>
      <c r="K33" s="226"/>
      <c r="L33" s="226"/>
      <c r="M33" s="226"/>
    </row>
    <row r="34" spans="2:13">
      <c r="B34" s="225"/>
      <c r="C34" s="566" t="s">
        <v>529</v>
      </c>
      <c r="D34" s="227"/>
      <c r="E34" s="226"/>
      <c r="F34" s="226"/>
      <c r="G34" s="226"/>
      <c r="H34" s="226"/>
      <c r="I34" s="226"/>
      <c r="J34" s="226"/>
      <c r="K34" s="565"/>
      <c r="L34" s="226"/>
      <c r="M34" s="226"/>
    </row>
    <row r="35" spans="2:13">
      <c r="C35" s="566" t="s">
        <v>531</v>
      </c>
    </row>
  </sheetData>
  <sheetProtection algorithmName="SHA-512" hashValue="ChPQfRI3X1RrNeaS/P4giRC7oP7NDfKWdETkPogZGGYXO5r6x9hur4SuFWXxPftF6PzlplpwLh7kQSPDkMuCNg==" saltValue="6rKsIJqf73PZ0TPm+guFwA==" spinCount="100000" sheet="1" objects="1" scenarios="1"/>
  <mergeCells count="1">
    <mergeCell ref="B5:B6"/>
  </mergeCells>
  <phoneticPr fontId="12"/>
  <pageMargins left="0.70866141732283472" right="0.70866141732283472" top="0.74803149606299213" bottom="0.55118110236220474" header="0.31496062992125984" footer="0.31496062992125984"/>
  <pageSetup paperSize="9" orientation="landscape"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建設部門表!$P$16:$CH$16</xm:f>
          </x14:formula1>
          <xm:sqref>E14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P53"/>
  <sheetViews>
    <sheetView showGridLines="0" showRowColHeaders="0" zoomScale="85" zoomScaleNormal="85" workbookViewId="0"/>
  </sheetViews>
  <sheetFormatPr defaultRowHeight="18.75"/>
  <cols>
    <col min="1" max="1" width="2.625" style="569" customWidth="1"/>
    <col min="2" max="2" width="3.625" style="571" customWidth="1"/>
    <col min="3" max="3" width="14.5" style="571" customWidth="1"/>
    <col min="4" max="7" width="9" style="572" customWidth="1"/>
    <col min="8" max="11" width="9" style="573"/>
    <col min="12" max="12" width="9" style="574"/>
    <col min="13" max="13" width="9" style="575"/>
    <col min="14" max="15" width="9" style="576"/>
    <col min="16" max="16" width="8.375" style="577" hidden="1" customWidth="1"/>
    <col min="17" max="17" width="8.375" style="576" customWidth="1"/>
    <col min="18" max="18" width="8.375" style="578" customWidth="1"/>
    <col min="19" max="19" width="8.375" style="571" hidden="1" customWidth="1"/>
    <col min="20" max="20" width="8.375" style="576" hidden="1" customWidth="1"/>
    <col min="21" max="21" width="8.375" style="579" hidden="1" customWidth="1"/>
    <col min="22" max="22" width="8.375" style="580" customWidth="1"/>
    <col min="23" max="23" width="8.375" style="574" customWidth="1"/>
    <col min="24" max="24" width="8.375" style="576" customWidth="1"/>
    <col min="25" max="25" width="8.375" style="581" customWidth="1"/>
    <col min="26" max="26" width="8.375" style="577" hidden="1" customWidth="1"/>
    <col min="27" max="27" width="8.375" style="581" hidden="1" customWidth="1"/>
    <col min="28" max="28" width="8.375" style="582" hidden="1" customWidth="1"/>
    <col min="29" max="29" width="8.375" style="581" hidden="1" customWidth="1"/>
    <col min="30" max="30" width="8.375" style="583" hidden="1" customWidth="1"/>
    <col min="31" max="31" width="8.375" style="581" hidden="1" customWidth="1"/>
    <col min="32" max="32" width="8.375" style="577" hidden="1" customWidth="1"/>
    <col min="33" max="33" width="8.375" style="581" hidden="1" customWidth="1"/>
    <col min="34" max="34" width="8.375" style="581" customWidth="1"/>
    <col min="35" max="35" width="8.375" style="582" customWidth="1"/>
    <col min="36" max="36" width="8.375" style="581" customWidth="1"/>
    <col min="37" max="37" width="9.25" style="582" hidden="1" customWidth="1"/>
    <col min="38" max="38" width="9.25" style="582" customWidth="1"/>
    <col min="39" max="39" width="9" style="584" customWidth="1"/>
    <col min="40" max="40" width="8.875" style="584" customWidth="1"/>
    <col min="41" max="41" width="3.625" style="1072" customWidth="1"/>
    <col min="42" max="42" width="14.5" style="586" customWidth="1"/>
    <col min="43" max="43" width="9" style="587" customWidth="1"/>
    <col min="44" max="44" width="9" style="588"/>
    <col min="45" max="45" width="8.375" style="589" customWidth="1"/>
    <col min="46" max="46" width="9.25" style="590" customWidth="1"/>
    <col min="47" max="52" width="8.875" style="591" customWidth="1"/>
    <col min="53" max="55" width="8.875" style="584" customWidth="1"/>
    <col min="56" max="62" width="0" style="584" hidden="1" customWidth="1"/>
    <col min="63" max="63" width="3.375" style="584" hidden="1" customWidth="1"/>
    <col min="64" max="64" width="17.25" style="584" hidden="1" customWidth="1"/>
    <col min="65" max="65" width="9.375" style="584" hidden="1" customWidth="1"/>
    <col min="66" max="67" width="0" style="584" hidden="1" customWidth="1"/>
    <col min="68" max="69" width="9" style="584"/>
    <col min="70" max="72" width="9" style="571" hidden="1" customWidth="1"/>
    <col min="73" max="73" width="17.625" style="571" hidden="1" customWidth="1"/>
    <col min="74" max="74" width="9" style="571" hidden="1" customWidth="1"/>
    <col min="75" max="75" width="16" style="571" hidden="1" customWidth="1"/>
    <col min="76" max="79" width="9" style="571" hidden="1" customWidth="1"/>
    <col min="80" max="80" width="51.625" style="571" hidden="1" customWidth="1"/>
    <col min="81" max="84" width="9" style="571" hidden="1" customWidth="1"/>
    <col min="85" max="86" width="9" style="571" customWidth="1"/>
    <col min="87" max="16384" width="9" style="571"/>
  </cols>
  <sheetData>
    <row r="1" spans="1:250">
      <c r="B1" s="570" t="s">
        <v>144</v>
      </c>
      <c r="AO1" s="585"/>
      <c r="BR1" s="592" t="s">
        <v>145</v>
      </c>
    </row>
    <row r="2" spans="1:250" ht="12">
      <c r="A2" s="593"/>
      <c r="B2" s="593"/>
      <c r="C2" s="593"/>
      <c r="D2" s="594"/>
      <c r="E2" s="594"/>
      <c r="F2" s="594"/>
      <c r="G2" s="594"/>
      <c r="H2" s="595"/>
      <c r="I2" s="595"/>
      <c r="J2" s="595"/>
      <c r="K2" s="595"/>
      <c r="L2" s="596"/>
      <c r="M2" s="597"/>
      <c r="N2" s="598"/>
      <c r="O2" s="599"/>
      <c r="P2" s="596"/>
      <c r="Q2" s="600"/>
      <c r="R2" s="601"/>
      <c r="S2" s="593"/>
      <c r="T2" s="600"/>
      <c r="U2" s="602"/>
      <c r="V2" s="603"/>
      <c r="W2" s="596"/>
      <c r="X2" s="604"/>
      <c r="Y2" s="605"/>
      <c r="Z2" s="596"/>
      <c r="AA2" s="605"/>
      <c r="AB2" s="606"/>
      <c r="AC2" s="605"/>
      <c r="AD2" s="602"/>
      <c r="AE2" s="605"/>
      <c r="AF2" s="596"/>
      <c r="AG2" s="605"/>
      <c r="AH2" s="605"/>
      <c r="AI2" s="606"/>
      <c r="AJ2" s="605"/>
      <c r="AK2" s="607" t="e">
        <f>AK8/G8</f>
        <v>#DIV/0!</v>
      </c>
      <c r="AL2" s="607" t="e">
        <f>AL8/G8</f>
        <v>#DIV/0!</v>
      </c>
      <c r="AM2" s="608"/>
      <c r="AN2" s="608"/>
      <c r="AO2" s="609"/>
      <c r="AP2" s="610"/>
      <c r="AQ2" s="611"/>
      <c r="AR2" s="612"/>
      <c r="AS2" s="613"/>
      <c r="AT2" s="614"/>
      <c r="AU2" s="615"/>
      <c r="AV2" s="615"/>
      <c r="AW2" s="615"/>
      <c r="AX2" s="615"/>
      <c r="AY2" s="615"/>
      <c r="AZ2" s="615"/>
      <c r="BA2" s="608"/>
      <c r="BB2" s="608"/>
      <c r="BC2" s="608"/>
      <c r="BD2" s="608"/>
      <c r="BE2" s="608"/>
      <c r="BF2" s="608"/>
      <c r="BG2" s="608"/>
      <c r="BH2" s="608"/>
      <c r="BI2" s="608"/>
      <c r="BJ2" s="608"/>
      <c r="BK2" s="608"/>
      <c r="BL2" s="608"/>
      <c r="BM2" s="608"/>
      <c r="BN2" s="608"/>
      <c r="BO2" s="608"/>
      <c r="BP2" s="608"/>
      <c r="BQ2" s="608"/>
      <c r="BR2" s="593"/>
      <c r="BS2" s="593"/>
      <c r="BT2" s="593"/>
      <c r="BU2" s="593"/>
      <c r="BV2" s="593"/>
      <c r="BW2" s="593"/>
      <c r="BX2" s="593"/>
      <c r="BY2" s="593"/>
      <c r="BZ2" s="593"/>
      <c r="CA2" s="593"/>
      <c r="CB2" s="593"/>
      <c r="CC2" s="593"/>
      <c r="CD2" s="593"/>
      <c r="CE2" s="593"/>
      <c r="CF2" s="593"/>
      <c r="CG2" s="593"/>
      <c r="CH2" s="593"/>
      <c r="CI2" s="593"/>
      <c r="CJ2" s="593"/>
      <c r="CK2" s="593"/>
      <c r="CL2" s="593"/>
      <c r="CM2" s="593"/>
      <c r="CN2" s="593"/>
      <c r="CO2" s="593"/>
      <c r="CP2" s="593"/>
      <c r="CQ2" s="593"/>
      <c r="CR2" s="593"/>
      <c r="CS2" s="593"/>
      <c r="CT2" s="593"/>
      <c r="CU2" s="593"/>
      <c r="CV2" s="593"/>
      <c r="CW2" s="593"/>
      <c r="CX2" s="593"/>
      <c r="CY2" s="593"/>
      <c r="CZ2" s="593"/>
      <c r="DA2" s="593"/>
      <c r="DB2" s="593"/>
      <c r="DC2" s="593"/>
      <c r="DD2" s="593"/>
      <c r="DE2" s="593"/>
      <c r="DF2" s="593"/>
      <c r="DG2" s="593"/>
      <c r="DH2" s="593"/>
      <c r="DI2" s="593"/>
      <c r="DJ2" s="593"/>
      <c r="DK2" s="593"/>
      <c r="DL2" s="593"/>
      <c r="DM2" s="593"/>
      <c r="DN2" s="593"/>
      <c r="DO2" s="593"/>
      <c r="DP2" s="593"/>
      <c r="DQ2" s="593"/>
      <c r="DR2" s="593"/>
      <c r="DS2" s="593"/>
      <c r="DT2" s="593"/>
      <c r="DU2" s="593"/>
      <c r="DV2" s="593"/>
      <c r="DW2" s="593"/>
      <c r="DX2" s="593"/>
      <c r="DY2" s="593"/>
      <c r="DZ2" s="593"/>
      <c r="EA2" s="593"/>
      <c r="EB2" s="593"/>
      <c r="EC2" s="593"/>
      <c r="ED2" s="593"/>
      <c r="EE2" s="593"/>
      <c r="EF2" s="593"/>
      <c r="EG2" s="593"/>
      <c r="EH2" s="593"/>
      <c r="EI2" s="593"/>
      <c r="EJ2" s="593"/>
      <c r="EK2" s="593"/>
      <c r="EL2" s="593"/>
      <c r="EM2" s="593"/>
      <c r="EN2" s="593"/>
      <c r="EO2" s="593"/>
      <c r="EP2" s="593"/>
      <c r="EQ2" s="593"/>
      <c r="ER2" s="593"/>
      <c r="ES2" s="593"/>
      <c r="ET2" s="593"/>
      <c r="EU2" s="593"/>
      <c r="EV2" s="593"/>
      <c r="EW2" s="593"/>
      <c r="EX2" s="593"/>
      <c r="EY2" s="593"/>
      <c r="EZ2" s="593"/>
      <c r="FA2" s="593"/>
      <c r="FB2" s="593"/>
      <c r="FC2" s="593"/>
      <c r="FD2" s="593"/>
      <c r="FE2" s="593"/>
      <c r="FF2" s="593"/>
      <c r="FG2" s="593"/>
      <c r="FH2" s="593"/>
      <c r="FI2" s="593"/>
      <c r="FJ2" s="593"/>
      <c r="FK2" s="593"/>
      <c r="FL2" s="593"/>
      <c r="FM2" s="593"/>
      <c r="FN2" s="593"/>
      <c r="FO2" s="593"/>
      <c r="FP2" s="593"/>
      <c r="FQ2" s="593"/>
      <c r="FR2" s="593"/>
      <c r="FS2" s="593"/>
      <c r="FT2" s="593"/>
      <c r="FU2" s="593"/>
      <c r="FV2" s="593"/>
      <c r="FW2" s="593"/>
      <c r="FX2" s="593"/>
      <c r="FY2" s="593"/>
      <c r="FZ2" s="593"/>
      <c r="GA2" s="593"/>
      <c r="GB2" s="593"/>
      <c r="GC2" s="593"/>
      <c r="GD2" s="593"/>
      <c r="GE2" s="593"/>
      <c r="GF2" s="593"/>
      <c r="GG2" s="593"/>
      <c r="GH2" s="593"/>
      <c r="GI2" s="593"/>
      <c r="GJ2" s="593"/>
      <c r="GK2" s="593"/>
      <c r="GL2" s="593"/>
      <c r="GM2" s="593"/>
      <c r="GN2" s="593"/>
      <c r="GO2" s="593"/>
      <c r="GP2" s="593"/>
      <c r="GQ2" s="593"/>
      <c r="GR2" s="593"/>
      <c r="GS2" s="593"/>
      <c r="GT2" s="593"/>
      <c r="GU2" s="593"/>
      <c r="GV2" s="593"/>
      <c r="GW2" s="593"/>
      <c r="GX2" s="593"/>
      <c r="GY2" s="593"/>
      <c r="GZ2" s="593"/>
      <c r="HA2" s="593"/>
      <c r="HB2" s="593"/>
      <c r="HC2" s="593"/>
      <c r="HD2" s="593"/>
      <c r="HE2" s="593"/>
      <c r="HF2" s="593"/>
      <c r="HG2" s="593"/>
      <c r="HH2" s="593"/>
      <c r="HI2" s="593"/>
      <c r="HJ2" s="593"/>
      <c r="HK2" s="593"/>
      <c r="HL2" s="593"/>
      <c r="HM2" s="593"/>
      <c r="HN2" s="593"/>
      <c r="HO2" s="593"/>
      <c r="HP2" s="593"/>
      <c r="HQ2" s="593"/>
      <c r="HR2" s="593"/>
      <c r="HS2" s="593"/>
      <c r="HT2" s="593"/>
      <c r="HU2" s="593"/>
      <c r="HV2" s="593"/>
      <c r="HW2" s="593"/>
      <c r="HX2" s="593"/>
      <c r="HY2" s="593"/>
      <c r="HZ2" s="593"/>
      <c r="IA2" s="593"/>
      <c r="IB2" s="593"/>
      <c r="IC2" s="593"/>
      <c r="ID2" s="593"/>
      <c r="IE2" s="593"/>
      <c r="IF2" s="593"/>
      <c r="IG2" s="593"/>
      <c r="IH2" s="593"/>
      <c r="II2" s="593"/>
      <c r="IJ2" s="593"/>
      <c r="IK2" s="593"/>
      <c r="IL2" s="593"/>
      <c r="IM2" s="593"/>
      <c r="IN2" s="593"/>
      <c r="IO2" s="593"/>
      <c r="IP2" s="593"/>
    </row>
    <row r="3" spans="1:250" ht="27.75" customHeight="1">
      <c r="B3" s="616" t="s">
        <v>473</v>
      </c>
      <c r="C3" s="617"/>
      <c r="D3" s="1135" t="s">
        <v>316</v>
      </c>
      <c r="E3" s="1136"/>
      <c r="F3" s="1136"/>
      <c r="G3" s="1137"/>
      <c r="H3" s="618"/>
      <c r="I3" s="619"/>
      <c r="J3" s="620"/>
      <c r="K3" s="621"/>
      <c r="L3" s="622"/>
      <c r="M3" s="623"/>
      <c r="N3" s="624"/>
      <c r="O3" s="625" t="s">
        <v>466</v>
      </c>
      <c r="P3" s="626"/>
      <c r="Q3" s="627"/>
      <c r="R3" s="628"/>
      <c r="S3" s="629"/>
      <c r="T3" s="627"/>
      <c r="U3" s="630"/>
      <c r="V3" s="627"/>
      <c r="W3" s="631"/>
      <c r="X3" s="627"/>
      <c r="Y3" s="632"/>
      <c r="Z3" s="633"/>
      <c r="AA3" s="634"/>
      <c r="AB3" s="635"/>
      <c r="AC3" s="634"/>
      <c r="AD3" s="636"/>
      <c r="AE3" s="634"/>
      <c r="AF3" s="633"/>
      <c r="AG3" s="634"/>
      <c r="AH3" s="634"/>
      <c r="AI3" s="635"/>
      <c r="AJ3" s="637" t="s">
        <v>467</v>
      </c>
      <c r="AK3" s="1165" t="s">
        <v>468</v>
      </c>
      <c r="AL3" s="638" t="s">
        <v>469</v>
      </c>
      <c r="AO3" s="639"/>
      <c r="AP3" s="640"/>
      <c r="AQ3" s="641"/>
      <c r="AR3" s="642"/>
      <c r="AS3" s="643"/>
      <c r="AT3" s="644"/>
      <c r="AU3" s="645"/>
      <c r="AV3" s="645"/>
      <c r="AW3" s="645"/>
      <c r="AX3" s="645"/>
      <c r="AY3" s="645"/>
      <c r="AZ3" s="646"/>
    </row>
    <row r="4" spans="1:250" ht="18.75" customHeight="1">
      <c r="B4" s="647"/>
      <c r="C4" s="648"/>
      <c r="D4" s="649"/>
      <c r="E4" s="650"/>
      <c r="F4" s="651"/>
      <c r="G4" s="652"/>
      <c r="H4" s="653"/>
      <c r="I4" s="654"/>
      <c r="J4" s="654"/>
      <c r="K4" s="655"/>
      <c r="L4" s="656"/>
      <c r="M4" s="655"/>
      <c r="N4" s="1138" t="s">
        <v>465</v>
      </c>
      <c r="O4" s="657"/>
      <c r="P4" s="1155" t="s">
        <v>459</v>
      </c>
      <c r="Q4" s="1156"/>
      <c r="R4" s="1156"/>
      <c r="S4" s="1156"/>
      <c r="T4" s="1156"/>
      <c r="U4" s="1156"/>
      <c r="V4" s="1156"/>
      <c r="W4" s="1156"/>
      <c r="X4" s="1156"/>
      <c r="Y4" s="658"/>
      <c r="Z4" s="1157" t="s">
        <v>460</v>
      </c>
      <c r="AA4" s="1158"/>
      <c r="AB4" s="1158"/>
      <c r="AC4" s="1158"/>
      <c r="AD4" s="1158"/>
      <c r="AE4" s="1158"/>
      <c r="AF4" s="1158"/>
      <c r="AG4" s="1158"/>
      <c r="AH4" s="1158"/>
      <c r="AI4" s="1159"/>
      <c r="AJ4" s="1164" t="s">
        <v>461</v>
      </c>
      <c r="AK4" s="1166"/>
      <c r="AL4" s="1140"/>
      <c r="AO4" s="1129"/>
      <c r="AP4" s="1130"/>
      <c r="AQ4" s="1167" t="s">
        <v>486</v>
      </c>
      <c r="AR4" s="1168"/>
      <c r="AS4" s="1168"/>
      <c r="AT4" s="1169"/>
      <c r="AU4" s="1123" t="s">
        <v>480</v>
      </c>
      <c r="AV4" s="1124"/>
      <c r="AW4" s="1124"/>
      <c r="AX4" s="1124"/>
      <c r="AY4" s="1125"/>
      <c r="AZ4" s="659"/>
    </row>
    <row r="5" spans="1:250" ht="24" customHeight="1">
      <c r="B5" s="647"/>
      <c r="C5" s="648"/>
      <c r="D5" s="660"/>
      <c r="E5" s="661"/>
      <c r="F5" s="662"/>
      <c r="G5" s="663"/>
      <c r="H5" s="664"/>
      <c r="I5" s="665"/>
      <c r="J5" s="665"/>
      <c r="K5" s="666" t="s">
        <v>311</v>
      </c>
      <c r="L5" s="667"/>
      <c r="M5" s="666" t="s">
        <v>322</v>
      </c>
      <c r="N5" s="1139"/>
      <c r="O5" s="657"/>
      <c r="P5" s="668"/>
      <c r="Q5" s="1160" t="s">
        <v>146</v>
      </c>
      <c r="R5" s="669"/>
      <c r="S5" s="670"/>
      <c r="T5" s="671"/>
      <c r="U5" s="672"/>
      <c r="V5" s="673"/>
      <c r="W5" s="674"/>
      <c r="X5" s="675"/>
      <c r="Y5" s="676" t="s">
        <v>477</v>
      </c>
      <c r="Z5" s="668"/>
      <c r="AA5" s="1162" t="s">
        <v>146</v>
      </c>
      <c r="AB5" s="677"/>
      <c r="AC5" s="678"/>
      <c r="AD5" s="679"/>
      <c r="AE5" s="678"/>
      <c r="AF5" s="680"/>
      <c r="AG5" s="678"/>
      <c r="AH5" s="678"/>
      <c r="AI5" s="681"/>
      <c r="AJ5" s="1164"/>
      <c r="AK5" s="1166"/>
      <c r="AL5" s="1140"/>
      <c r="AO5" s="1131"/>
      <c r="AP5" s="1132"/>
      <c r="AQ5" s="1170"/>
      <c r="AR5" s="1171"/>
      <c r="AS5" s="1171"/>
      <c r="AT5" s="1172"/>
      <c r="AU5" s="1126"/>
      <c r="AV5" s="1127"/>
      <c r="AW5" s="1127"/>
      <c r="AX5" s="1127"/>
      <c r="AY5" s="1128"/>
      <c r="AZ5" s="659"/>
    </row>
    <row r="6" spans="1:250" ht="48" customHeight="1">
      <c r="A6" s="682"/>
      <c r="B6" s="683"/>
      <c r="C6" s="684"/>
      <c r="D6" s="685" t="s">
        <v>317</v>
      </c>
      <c r="E6" s="661" t="s">
        <v>318</v>
      </c>
      <c r="F6" s="662" t="s">
        <v>319</v>
      </c>
      <c r="G6" s="686"/>
      <c r="H6" s="687" t="s">
        <v>315</v>
      </c>
      <c r="I6" s="688" t="s">
        <v>320</v>
      </c>
      <c r="J6" s="666" t="s">
        <v>321</v>
      </c>
      <c r="K6" s="689"/>
      <c r="L6" s="690" t="s">
        <v>258</v>
      </c>
      <c r="M6" s="691"/>
      <c r="N6" s="692"/>
      <c r="O6" s="657"/>
      <c r="P6" s="693" t="s">
        <v>147</v>
      </c>
      <c r="Q6" s="1161"/>
      <c r="R6" s="694" t="s">
        <v>252</v>
      </c>
      <c r="S6" s="695" t="s">
        <v>251</v>
      </c>
      <c r="T6" s="696" t="s">
        <v>479</v>
      </c>
      <c r="U6" s="697" t="s">
        <v>472</v>
      </c>
      <c r="V6" s="698" t="s">
        <v>148</v>
      </c>
      <c r="W6" s="699" t="s">
        <v>149</v>
      </c>
      <c r="X6" s="700" t="s">
        <v>478</v>
      </c>
      <c r="Y6" s="676" t="s">
        <v>475</v>
      </c>
      <c r="Z6" s="693" t="s">
        <v>147</v>
      </c>
      <c r="AA6" s="1163"/>
      <c r="AB6" s="701" t="s">
        <v>252</v>
      </c>
      <c r="AC6" s="702" t="s">
        <v>251</v>
      </c>
      <c r="AD6" s="703" t="s">
        <v>472</v>
      </c>
      <c r="AE6" s="704" t="s">
        <v>148</v>
      </c>
      <c r="AF6" s="705" t="s">
        <v>258</v>
      </c>
      <c r="AG6" s="706" t="s">
        <v>261</v>
      </c>
      <c r="AH6" s="707" t="s">
        <v>476</v>
      </c>
      <c r="AI6" s="708" t="s">
        <v>260</v>
      </c>
      <c r="AJ6" s="709"/>
      <c r="AK6" s="710" t="s">
        <v>470</v>
      </c>
      <c r="AL6" s="711" t="s">
        <v>471</v>
      </c>
      <c r="AM6" s="712"/>
      <c r="AN6" s="712"/>
      <c r="AO6" s="1131"/>
      <c r="AP6" s="1132"/>
      <c r="AQ6" s="713" t="s">
        <v>485</v>
      </c>
      <c r="AR6" s="714" t="s">
        <v>465</v>
      </c>
      <c r="AS6" s="715" t="s">
        <v>461</v>
      </c>
      <c r="AT6" s="716" t="s">
        <v>488</v>
      </c>
      <c r="AU6" s="717" t="s">
        <v>151</v>
      </c>
      <c r="AV6" s="718" t="s">
        <v>490</v>
      </c>
      <c r="AW6" s="718" t="s">
        <v>491</v>
      </c>
      <c r="AX6" s="717" t="s">
        <v>481</v>
      </c>
      <c r="AY6" s="718" t="s">
        <v>487</v>
      </c>
      <c r="AZ6" s="659"/>
      <c r="BA6" s="712"/>
      <c r="BB6" s="712"/>
      <c r="BC6" s="712"/>
      <c r="BD6" s="712"/>
      <c r="BE6" s="712"/>
      <c r="BF6" s="712"/>
      <c r="BG6" s="712"/>
      <c r="BH6" s="712"/>
      <c r="BI6" s="712"/>
      <c r="BJ6" s="712"/>
      <c r="BK6" s="712"/>
      <c r="BL6" s="712"/>
      <c r="BM6" s="712"/>
      <c r="BN6" s="712"/>
      <c r="BO6" s="712"/>
      <c r="BP6" s="712"/>
      <c r="BQ6" s="712"/>
      <c r="BR6" s="682" t="s">
        <v>145</v>
      </c>
      <c r="BS6" s="682"/>
      <c r="BT6" s="682"/>
      <c r="BU6" s="719"/>
      <c r="BV6" s="720" t="s">
        <v>155</v>
      </c>
      <c r="BW6" s="682"/>
      <c r="BX6" s="682"/>
      <c r="BY6" s="682"/>
      <c r="BZ6" s="721" t="s">
        <v>156</v>
      </c>
      <c r="CA6" s="721" t="s">
        <v>157</v>
      </c>
      <c r="CB6" s="719"/>
      <c r="CC6" s="721" t="s">
        <v>156</v>
      </c>
      <c r="CD6" s="721" t="s">
        <v>157</v>
      </c>
      <c r="CE6" s="682"/>
      <c r="CF6" s="682"/>
      <c r="CG6" s="682"/>
      <c r="CH6" s="682"/>
      <c r="CI6" s="682"/>
      <c r="CJ6" s="682"/>
      <c r="CK6" s="682"/>
      <c r="CL6" s="682"/>
      <c r="CM6" s="682"/>
      <c r="CN6" s="682"/>
      <c r="CO6" s="682"/>
      <c r="CP6" s="682"/>
      <c r="CQ6" s="682"/>
      <c r="CR6" s="682"/>
      <c r="CS6" s="682"/>
      <c r="CT6" s="682"/>
      <c r="CU6" s="682"/>
      <c r="CV6" s="682"/>
      <c r="CW6" s="682"/>
      <c r="CX6" s="682"/>
      <c r="CY6" s="682"/>
      <c r="CZ6" s="682"/>
      <c r="DA6" s="682"/>
      <c r="DB6" s="682"/>
      <c r="DC6" s="682"/>
      <c r="DD6" s="682"/>
      <c r="DE6" s="682"/>
      <c r="DF6" s="682"/>
      <c r="DG6" s="682"/>
      <c r="DH6" s="682"/>
      <c r="DI6" s="682"/>
      <c r="DJ6" s="682"/>
      <c r="DK6" s="682"/>
      <c r="DL6" s="682"/>
      <c r="DM6" s="682"/>
      <c r="DN6" s="682"/>
      <c r="DO6" s="682"/>
      <c r="DP6" s="682"/>
      <c r="DQ6" s="682"/>
      <c r="DR6" s="682"/>
      <c r="DS6" s="682"/>
      <c r="DT6" s="682"/>
      <c r="DU6" s="682"/>
      <c r="DV6" s="682"/>
      <c r="DW6" s="682"/>
      <c r="DX6" s="682"/>
      <c r="DY6" s="682"/>
      <c r="DZ6" s="682"/>
      <c r="EA6" s="682"/>
      <c r="EB6" s="682"/>
      <c r="EC6" s="682"/>
      <c r="ED6" s="682"/>
      <c r="EE6" s="682"/>
      <c r="EF6" s="682"/>
      <c r="EG6" s="682"/>
      <c r="EH6" s="682"/>
      <c r="EI6" s="682"/>
      <c r="EJ6" s="682"/>
      <c r="EK6" s="682"/>
      <c r="EL6" s="682"/>
      <c r="EM6" s="682"/>
      <c r="EN6" s="682"/>
      <c r="EO6" s="682"/>
      <c r="EP6" s="682"/>
      <c r="EQ6" s="682"/>
      <c r="ER6" s="682"/>
      <c r="ES6" s="682"/>
      <c r="ET6" s="682"/>
      <c r="EU6" s="682"/>
      <c r="EV6" s="682"/>
      <c r="EW6" s="682"/>
      <c r="EX6" s="682"/>
      <c r="EY6" s="682"/>
      <c r="EZ6" s="682"/>
      <c r="FA6" s="682"/>
      <c r="FB6" s="682"/>
      <c r="FC6" s="682"/>
      <c r="FD6" s="682"/>
      <c r="FE6" s="682"/>
      <c r="FF6" s="682"/>
      <c r="FG6" s="682"/>
      <c r="FH6" s="682"/>
      <c r="FI6" s="682"/>
      <c r="FJ6" s="682"/>
      <c r="FK6" s="682"/>
      <c r="FL6" s="682"/>
      <c r="FM6" s="682"/>
      <c r="FN6" s="682"/>
      <c r="FO6" s="682"/>
      <c r="FP6" s="682"/>
      <c r="FQ6" s="682"/>
      <c r="FR6" s="682"/>
      <c r="FS6" s="682"/>
      <c r="FT6" s="682"/>
      <c r="FU6" s="682"/>
      <c r="FV6" s="682"/>
      <c r="FW6" s="682"/>
      <c r="FX6" s="682"/>
      <c r="FY6" s="682"/>
      <c r="FZ6" s="682"/>
      <c r="GA6" s="682"/>
      <c r="GB6" s="682"/>
      <c r="GC6" s="682"/>
      <c r="GD6" s="682"/>
      <c r="GE6" s="682"/>
      <c r="GF6" s="682"/>
      <c r="GG6" s="682"/>
      <c r="GH6" s="682"/>
      <c r="GI6" s="682"/>
      <c r="GJ6" s="682"/>
      <c r="GK6" s="682"/>
      <c r="GL6" s="682"/>
      <c r="GM6" s="682"/>
      <c r="GN6" s="682"/>
      <c r="GO6" s="682"/>
      <c r="GP6" s="682"/>
      <c r="GQ6" s="682"/>
      <c r="GR6" s="682"/>
      <c r="GS6" s="682"/>
      <c r="GT6" s="682"/>
      <c r="GU6" s="682"/>
      <c r="GV6" s="682"/>
      <c r="GW6" s="682"/>
      <c r="GX6" s="682"/>
      <c r="GY6" s="682"/>
      <c r="GZ6" s="682"/>
      <c r="HA6" s="682"/>
      <c r="HB6" s="682"/>
      <c r="HC6" s="682"/>
      <c r="HD6" s="682"/>
      <c r="HE6" s="682"/>
      <c r="HF6" s="682"/>
      <c r="HG6" s="682"/>
      <c r="HH6" s="682"/>
      <c r="HI6" s="682"/>
      <c r="HJ6" s="682"/>
      <c r="HK6" s="682"/>
      <c r="HL6" s="682"/>
      <c r="HM6" s="682"/>
      <c r="HN6" s="682"/>
      <c r="HO6" s="682"/>
      <c r="HP6" s="682"/>
      <c r="HQ6" s="682"/>
      <c r="HR6" s="682"/>
      <c r="HS6" s="682"/>
      <c r="HT6" s="682"/>
      <c r="HU6" s="682"/>
      <c r="HV6" s="682"/>
      <c r="HW6" s="682"/>
      <c r="HX6" s="682"/>
      <c r="HY6" s="682"/>
      <c r="HZ6" s="682"/>
      <c r="IA6" s="682"/>
      <c r="IB6" s="682"/>
      <c r="IC6" s="682"/>
      <c r="ID6" s="682"/>
      <c r="IE6" s="682"/>
      <c r="IF6" s="682"/>
      <c r="IG6" s="682"/>
      <c r="IH6" s="682"/>
      <c r="II6" s="682"/>
      <c r="IJ6" s="682"/>
      <c r="IK6" s="682"/>
      <c r="IL6" s="682"/>
      <c r="IM6" s="682"/>
      <c r="IN6" s="682"/>
      <c r="IO6" s="682"/>
      <c r="IP6" s="682"/>
    </row>
    <row r="7" spans="1:250" ht="24.75" thickBot="1">
      <c r="A7" s="682"/>
      <c r="B7" s="683"/>
      <c r="C7" s="722" t="s">
        <v>158</v>
      </c>
      <c r="D7" s="723"/>
      <c r="E7" s="724"/>
      <c r="F7" s="725"/>
      <c r="G7" s="726"/>
      <c r="H7" s="727"/>
      <c r="I7" s="728"/>
      <c r="J7" s="729"/>
      <c r="K7" s="730"/>
      <c r="L7" s="731"/>
      <c r="M7" s="732"/>
      <c r="N7" s="733" t="s">
        <v>259</v>
      </c>
      <c r="O7" s="734"/>
      <c r="P7" s="735" t="s">
        <v>159</v>
      </c>
      <c r="Q7" s="736" t="s">
        <v>160</v>
      </c>
      <c r="R7" s="737"/>
      <c r="S7" s="738"/>
      <c r="T7" s="739"/>
      <c r="U7" s="740"/>
      <c r="V7" s="741"/>
      <c r="W7" s="742"/>
      <c r="X7" s="736"/>
      <c r="Y7" s="743"/>
      <c r="Z7" s="744"/>
      <c r="AA7" s="743"/>
      <c r="AB7" s="745"/>
      <c r="AC7" s="746"/>
      <c r="AD7" s="747"/>
      <c r="AE7" s="748"/>
      <c r="AF7" s="749"/>
      <c r="AG7" s="750"/>
      <c r="AH7" s="751"/>
      <c r="AI7" s="752"/>
      <c r="AJ7" s="753" t="s">
        <v>474</v>
      </c>
      <c r="AK7" s="754" t="s">
        <v>161</v>
      </c>
      <c r="AL7" s="755" t="s">
        <v>162</v>
      </c>
      <c r="AM7" s="712"/>
      <c r="AN7" s="712"/>
      <c r="AO7" s="1133"/>
      <c r="AP7" s="1134"/>
      <c r="AQ7" s="756" t="s">
        <v>158</v>
      </c>
      <c r="AR7" s="757" t="s">
        <v>158</v>
      </c>
      <c r="AS7" s="758" t="s">
        <v>158</v>
      </c>
      <c r="AT7" s="759" t="s">
        <v>158</v>
      </c>
      <c r="AU7" s="760" t="s">
        <v>370</v>
      </c>
      <c r="AV7" s="760" t="s">
        <v>158</v>
      </c>
      <c r="AW7" s="760" t="s">
        <v>158</v>
      </c>
      <c r="AX7" s="760" t="s">
        <v>158</v>
      </c>
      <c r="AY7" s="760" t="s">
        <v>158</v>
      </c>
      <c r="AZ7" s="761"/>
      <c r="BA7" s="712"/>
      <c r="BB7" s="712"/>
      <c r="BC7" s="712"/>
      <c r="BD7" s="762"/>
      <c r="BE7" s="763"/>
      <c r="BF7" s="764"/>
      <c r="BG7" s="765"/>
      <c r="BH7" s="765"/>
      <c r="BI7" s="766"/>
      <c r="BJ7" s="712"/>
      <c r="BK7" s="1151" t="s">
        <v>170</v>
      </c>
      <c r="BL7" s="1152"/>
      <c r="BM7" s="767"/>
      <c r="BN7" s="767"/>
      <c r="BO7" s="767"/>
      <c r="BP7" s="712"/>
      <c r="BQ7" s="712"/>
      <c r="BR7" s="682"/>
      <c r="BS7" s="682"/>
      <c r="BT7" s="682"/>
      <c r="BU7" s="719"/>
      <c r="BV7" s="768" t="s">
        <v>163</v>
      </c>
      <c r="BW7" s="682"/>
      <c r="BX7" s="682"/>
      <c r="BY7" s="682"/>
      <c r="BZ7" s="682"/>
      <c r="CA7" s="682"/>
      <c r="CB7" s="719"/>
      <c r="CC7" s="682"/>
      <c r="CD7" s="682"/>
      <c r="CE7" s="682"/>
      <c r="CF7" s="682"/>
      <c r="CG7" s="682"/>
      <c r="CH7" s="682"/>
      <c r="CI7" s="682"/>
      <c r="CJ7" s="682"/>
      <c r="CK7" s="682"/>
      <c r="CL7" s="682"/>
      <c r="CM7" s="682"/>
      <c r="CN7" s="682"/>
      <c r="CO7" s="682"/>
      <c r="CP7" s="682"/>
      <c r="CQ7" s="682"/>
      <c r="CR7" s="682"/>
      <c r="CS7" s="682"/>
      <c r="CT7" s="682"/>
      <c r="CU7" s="682"/>
      <c r="CV7" s="682"/>
      <c r="CW7" s="682"/>
      <c r="CX7" s="682"/>
      <c r="CY7" s="682"/>
      <c r="CZ7" s="682"/>
      <c r="DA7" s="682"/>
      <c r="DB7" s="682"/>
      <c r="DC7" s="682"/>
      <c r="DD7" s="682"/>
      <c r="DE7" s="682"/>
      <c r="DF7" s="682"/>
      <c r="DG7" s="682"/>
      <c r="DH7" s="682"/>
      <c r="DI7" s="682"/>
      <c r="DJ7" s="682"/>
      <c r="DK7" s="682"/>
      <c r="DL7" s="682"/>
      <c r="DM7" s="682"/>
      <c r="DN7" s="682"/>
      <c r="DO7" s="682"/>
      <c r="DP7" s="682"/>
      <c r="DQ7" s="682"/>
      <c r="DR7" s="682"/>
      <c r="DS7" s="682"/>
      <c r="DT7" s="682"/>
      <c r="DU7" s="682"/>
      <c r="DV7" s="682"/>
      <c r="DW7" s="682"/>
      <c r="DX7" s="682"/>
      <c r="DY7" s="682"/>
      <c r="DZ7" s="682"/>
      <c r="EA7" s="682"/>
      <c r="EB7" s="682"/>
      <c r="EC7" s="682"/>
      <c r="ED7" s="682"/>
      <c r="EE7" s="682"/>
      <c r="EF7" s="682"/>
      <c r="EG7" s="682"/>
      <c r="EH7" s="682"/>
      <c r="EI7" s="682"/>
      <c r="EJ7" s="682"/>
      <c r="EK7" s="682"/>
      <c r="EL7" s="682"/>
      <c r="EM7" s="682"/>
      <c r="EN7" s="682"/>
      <c r="EO7" s="682"/>
      <c r="EP7" s="682"/>
      <c r="EQ7" s="682"/>
      <c r="ER7" s="682"/>
      <c r="ES7" s="682"/>
      <c r="ET7" s="682"/>
      <c r="EU7" s="682"/>
      <c r="EV7" s="682"/>
      <c r="EW7" s="682"/>
      <c r="EX7" s="682"/>
      <c r="EY7" s="682"/>
      <c r="EZ7" s="682"/>
      <c r="FA7" s="682"/>
      <c r="FB7" s="682"/>
      <c r="FC7" s="682"/>
      <c r="FD7" s="682"/>
      <c r="FE7" s="682"/>
      <c r="FF7" s="682"/>
      <c r="FG7" s="682"/>
      <c r="FH7" s="682"/>
      <c r="FI7" s="682"/>
      <c r="FJ7" s="682"/>
      <c r="FK7" s="682"/>
      <c r="FL7" s="682"/>
      <c r="FM7" s="682"/>
      <c r="FN7" s="682"/>
      <c r="FO7" s="682"/>
      <c r="FP7" s="682"/>
      <c r="FQ7" s="682"/>
      <c r="FR7" s="682"/>
      <c r="FS7" s="682"/>
      <c r="FT7" s="682"/>
      <c r="FU7" s="682"/>
      <c r="FV7" s="682"/>
      <c r="FW7" s="682"/>
      <c r="FX7" s="682"/>
      <c r="FY7" s="682"/>
      <c r="FZ7" s="682"/>
      <c r="GA7" s="682"/>
      <c r="GB7" s="682"/>
      <c r="GC7" s="682"/>
      <c r="GD7" s="682"/>
      <c r="GE7" s="682"/>
      <c r="GF7" s="682"/>
      <c r="GG7" s="682"/>
      <c r="GH7" s="682"/>
      <c r="GI7" s="682"/>
      <c r="GJ7" s="682"/>
      <c r="GK7" s="682"/>
      <c r="GL7" s="682"/>
      <c r="GM7" s="682"/>
      <c r="GN7" s="682"/>
      <c r="GO7" s="682"/>
      <c r="GP7" s="682"/>
      <c r="GQ7" s="682"/>
      <c r="GR7" s="682"/>
      <c r="GS7" s="682"/>
      <c r="GT7" s="682"/>
      <c r="GU7" s="682"/>
      <c r="GV7" s="682"/>
      <c r="GW7" s="682"/>
      <c r="GX7" s="682"/>
      <c r="GY7" s="682"/>
      <c r="GZ7" s="682"/>
      <c r="HA7" s="682"/>
      <c r="HB7" s="682"/>
      <c r="HC7" s="682"/>
      <c r="HD7" s="682"/>
      <c r="HE7" s="682"/>
      <c r="HF7" s="682"/>
      <c r="HG7" s="682"/>
      <c r="HH7" s="682"/>
      <c r="HI7" s="682"/>
      <c r="HJ7" s="682"/>
      <c r="HK7" s="682"/>
      <c r="HL7" s="682"/>
      <c r="HM7" s="682"/>
      <c r="HN7" s="682"/>
      <c r="HO7" s="682"/>
      <c r="HP7" s="682"/>
      <c r="HQ7" s="682"/>
      <c r="HR7" s="682"/>
      <c r="HS7" s="682"/>
      <c r="HT7" s="682"/>
      <c r="HU7" s="682"/>
      <c r="HV7" s="682"/>
      <c r="HW7" s="682"/>
      <c r="HX7" s="682"/>
      <c r="HY7" s="682"/>
      <c r="HZ7" s="682"/>
      <c r="IA7" s="682"/>
      <c r="IB7" s="682"/>
      <c r="IC7" s="682"/>
      <c r="ID7" s="682"/>
      <c r="IE7" s="682"/>
      <c r="IF7" s="682"/>
      <c r="IG7" s="682"/>
      <c r="IH7" s="682"/>
      <c r="II7" s="682"/>
      <c r="IJ7" s="682"/>
      <c r="IK7" s="682"/>
      <c r="IL7" s="682"/>
      <c r="IM7" s="682"/>
      <c r="IN7" s="682"/>
      <c r="IO7" s="682"/>
      <c r="IP7" s="682"/>
    </row>
    <row r="8" spans="1:250" ht="21.95" customHeight="1" thickBot="1">
      <c r="A8" s="769"/>
      <c r="B8" s="770"/>
      <c r="C8" s="770" t="s">
        <v>164</v>
      </c>
      <c r="D8" s="771">
        <f>SUM(D9:D45)</f>
        <v>0</v>
      </c>
      <c r="E8" s="772">
        <f t="shared" ref="E8:G8" si="0">SUM(E9:E45)</f>
        <v>0</v>
      </c>
      <c r="F8" s="773">
        <f t="shared" si="0"/>
        <v>0</v>
      </c>
      <c r="G8" s="774">
        <f t="shared" si="0"/>
        <v>0</v>
      </c>
      <c r="H8" s="775">
        <f>SUM(H9:H45)</f>
        <v>0</v>
      </c>
      <c r="I8" s="776">
        <f t="shared" ref="I8:K8" si="1">SUM(I9:I45)</f>
        <v>0</v>
      </c>
      <c r="J8" s="775">
        <f t="shared" si="1"/>
        <v>0</v>
      </c>
      <c r="K8" s="777">
        <f t="shared" si="1"/>
        <v>0</v>
      </c>
      <c r="L8" s="778"/>
      <c r="M8" s="779">
        <f t="shared" ref="M8" si="2">SUM(M9:M45)</f>
        <v>0</v>
      </c>
      <c r="N8" s="780">
        <f t="shared" ref="N8" si="3">SUM(N9:N45)</f>
        <v>0</v>
      </c>
      <c r="O8" s="781">
        <f t="shared" ref="O8" si="4">SUM(O9:O45)</f>
        <v>0</v>
      </c>
      <c r="P8" s="782"/>
      <c r="Q8" s="783">
        <f t="shared" ref="Q8" si="5">SUM(Q9:Q45)</f>
        <v>0</v>
      </c>
      <c r="R8" s="166">
        <v>0.72</v>
      </c>
      <c r="S8" s="785">
        <f>Q8*R8</f>
        <v>0</v>
      </c>
      <c r="T8" s="777">
        <f t="shared" ref="T8" si="6">SUM(T9:T45)</f>
        <v>1847646.765948724</v>
      </c>
      <c r="U8" s="786"/>
      <c r="V8" s="787">
        <f t="shared" ref="V8" si="7">SUM(V9:V45)</f>
        <v>0</v>
      </c>
      <c r="W8" s="788"/>
      <c r="X8" s="781">
        <f t="shared" ref="X8" si="8">SUM(X9:X45)</f>
        <v>0</v>
      </c>
      <c r="Y8" s="789">
        <f t="shared" ref="Y8" si="9">SUM(Y9:Y45)</f>
        <v>0</v>
      </c>
      <c r="Z8" s="790"/>
      <c r="AA8" s="791">
        <f>SUM(AA9:AA45)</f>
        <v>0</v>
      </c>
      <c r="AB8" s="784">
        <f>R8</f>
        <v>0.72</v>
      </c>
      <c r="AC8" s="792">
        <f>AA8*AB8</f>
        <v>0</v>
      </c>
      <c r="AD8" s="793"/>
      <c r="AE8" s="794">
        <f>SUM(AE9:AE45)</f>
        <v>0</v>
      </c>
      <c r="AF8" s="795"/>
      <c r="AG8" s="796">
        <f>SUM(AG9:AG45)</f>
        <v>0</v>
      </c>
      <c r="AH8" s="797">
        <f>SUM(AH9:AH45)</f>
        <v>0</v>
      </c>
      <c r="AI8" s="798"/>
      <c r="AJ8" s="799">
        <f>SUM(AJ9:AJ45)</f>
        <v>0</v>
      </c>
      <c r="AK8" s="800">
        <f>SUM(AK9:AK45)</f>
        <v>0</v>
      </c>
      <c r="AL8" s="801">
        <f>SUM(AL9:AL45)</f>
        <v>0</v>
      </c>
      <c r="AO8" s="802"/>
      <c r="AP8" s="803" t="s">
        <v>164</v>
      </c>
      <c r="AQ8" s="804">
        <f>G8</f>
        <v>0</v>
      </c>
      <c r="AR8" s="805">
        <f>N8</f>
        <v>0</v>
      </c>
      <c r="AS8" s="806">
        <f>AJ8</f>
        <v>0</v>
      </c>
      <c r="AT8" s="807">
        <f>AL8</f>
        <v>0</v>
      </c>
      <c r="AU8" s="808">
        <f>SUM(AU9:AU45)</f>
        <v>0</v>
      </c>
      <c r="AV8" s="808">
        <f>SUM(AV9:AV45)</f>
        <v>0</v>
      </c>
      <c r="AW8" s="808">
        <f>SUM(AW9:AW49)</f>
        <v>0</v>
      </c>
      <c r="AX8" s="808">
        <f>SUM(AX9:AX49)</f>
        <v>0</v>
      </c>
      <c r="AY8" s="808">
        <f>SUM(AY9:AY49)</f>
        <v>0</v>
      </c>
      <c r="AZ8" s="809"/>
      <c r="BD8" s="810"/>
      <c r="BE8" s="811" t="s">
        <v>165</v>
      </c>
      <c r="BF8" s="811" t="s">
        <v>166</v>
      </c>
      <c r="BG8" s="811" t="s">
        <v>167</v>
      </c>
      <c r="BH8" s="811" t="s">
        <v>168</v>
      </c>
      <c r="BI8" s="812" t="s">
        <v>169</v>
      </c>
      <c r="BK8" s="1153"/>
      <c r="BL8" s="1154"/>
      <c r="BM8" s="813" t="s">
        <v>156</v>
      </c>
      <c r="BN8" s="813" t="s">
        <v>363</v>
      </c>
      <c r="BO8" s="813" t="s">
        <v>157</v>
      </c>
      <c r="BR8" s="814" t="s">
        <v>171</v>
      </c>
      <c r="BS8" s="617"/>
      <c r="BT8" s="815"/>
      <c r="BU8" s="816" t="s">
        <v>172</v>
      </c>
      <c r="BV8" s="817" t="s">
        <v>173</v>
      </c>
      <c r="BW8" s="818" t="s">
        <v>174</v>
      </c>
      <c r="BX8" s="819" t="s">
        <v>175</v>
      </c>
      <c r="BY8" s="820" t="s">
        <v>176</v>
      </c>
      <c r="BZ8" s="1143" t="s">
        <v>177</v>
      </c>
      <c r="CA8" s="1144"/>
      <c r="CB8" s="821" t="s">
        <v>178</v>
      </c>
      <c r="CC8" s="1145" t="s">
        <v>179</v>
      </c>
      <c r="CD8" s="1146"/>
    </row>
    <row r="9" spans="1:250" ht="15.95" customHeight="1" thickBot="1">
      <c r="B9" s="822" t="s">
        <v>101</v>
      </c>
      <c r="C9" s="823" t="s">
        <v>16</v>
      </c>
      <c r="D9" s="824"/>
      <c r="E9" s="825"/>
      <c r="F9" s="826"/>
      <c r="G9" s="827">
        <f t="shared" ref="G9" si="10">D9+E9+F9</f>
        <v>0</v>
      </c>
      <c r="H9" s="828">
        <f>建設部門表!E17</f>
        <v>0</v>
      </c>
      <c r="I9" s="829">
        <f>$E$8*投入係数表!AL6</f>
        <v>0</v>
      </c>
      <c r="J9" s="828">
        <f>$F$8*投入係数表!AH6</f>
        <v>0</v>
      </c>
      <c r="K9" s="830">
        <f>H9+I9+J9</f>
        <v>0</v>
      </c>
      <c r="L9" s="831">
        <v>0.6086426070141755</v>
      </c>
      <c r="M9" s="832">
        <f>K9*L9</f>
        <v>0</v>
      </c>
      <c r="N9" s="833">
        <f t="array" ref="N9:N45">MMULT(逆行列係数表!E6:AO42,M9:M45)</f>
        <v>0</v>
      </c>
      <c r="O9" s="834">
        <f>N9+G9</f>
        <v>0</v>
      </c>
      <c r="P9" s="835">
        <f>'37部門取引基本表'!BM5</f>
        <v>9.1737990515775733E-2</v>
      </c>
      <c r="Q9" s="830">
        <f>O9*P9</f>
        <v>0</v>
      </c>
      <c r="R9" s="836"/>
      <c r="S9" s="837"/>
      <c r="T9" s="830">
        <f>IF('37部門取引基本表'!AQ5&lt;0,0,'37部門取引基本表'!AQ5)</f>
        <v>23599.558599823562</v>
      </c>
      <c r="U9" s="838">
        <f>T9/T$8</f>
        <v>1.2772765354694696E-2</v>
      </c>
      <c r="V9" s="839">
        <f>U9*S$8</f>
        <v>0</v>
      </c>
      <c r="W9" s="840">
        <f t="shared" ref="W9:W45" si="11">L9</f>
        <v>0.6086426070141755</v>
      </c>
      <c r="X9" s="834">
        <f>V9*W9</f>
        <v>0</v>
      </c>
      <c r="Y9" s="841">
        <f t="array" ref="Y9:Y45">MMULT(逆行列係数表!E6:AO42,X9:X45)</f>
        <v>0</v>
      </c>
      <c r="Z9" s="842">
        <f>P9</f>
        <v>9.1737990515775733E-2</v>
      </c>
      <c r="AA9" s="843">
        <f>Y9*Z9</f>
        <v>0</v>
      </c>
      <c r="AB9" s="844"/>
      <c r="AC9" s="845"/>
      <c r="AD9" s="846">
        <f>U9</f>
        <v>1.2772765354694696E-2</v>
      </c>
      <c r="AE9" s="847">
        <f>AC$8*AD9</f>
        <v>0</v>
      </c>
      <c r="AF9" s="848">
        <f>W9</f>
        <v>0.6086426070141755</v>
      </c>
      <c r="AG9" s="849">
        <f>AE9*AF9</f>
        <v>0</v>
      </c>
      <c r="AH9" s="850">
        <f t="array" ref="AH9:AH45">MMULT(逆行列係数表!E6:AO42,AG9:AG45)</f>
        <v>0</v>
      </c>
      <c r="AI9" s="851">
        <f>IF(AH9=0,0,1/(1-(AH9/Y9)))</f>
        <v>0</v>
      </c>
      <c r="AJ9" s="852">
        <f>Y9*AI9</f>
        <v>0</v>
      </c>
      <c r="AK9" s="853">
        <f>O9+Y9</f>
        <v>0</v>
      </c>
      <c r="AL9" s="854">
        <f>O9+AJ9</f>
        <v>0</v>
      </c>
      <c r="AM9" s="855"/>
      <c r="AN9" s="855"/>
      <c r="AO9" s="856" t="s">
        <v>101</v>
      </c>
      <c r="AP9" s="857" t="s">
        <v>16</v>
      </c>
      <c r="AQ9" s="858">
        <f t="shared" ref="AQ9:AQ45" si="12">G9</f>
        <v>0</v>
      </c>
      <c r="AR9" s="859">
        <f t="shared" ref="AR9:AR45" si="13">N9</f>
        <v>0</v>
      </c>
      <c r="AS9" s="860">
        <f t="shared" ref="AS9:AS45" si="14">AJ9</f>
        <v>0</v>
      </c>
      <c r="AT9" s="861">
        <f t="shared" ref="AT9:AT45" si="15">AL9</f>
        <v>0</v>
      </c>
      <c r="AU9" s="862">
        <f>AL9*'37部門取引基本表'!BG5</f>
        <v>0</v>
      </c>
      <c r="AV9" s="862">
        <f>AL9*'37部門取引基本表'!BH5</f>
        <v>0</v>
      </c>
      <c r="AW9" s="862">
        <f>AL9*'37部門取引基本表'!BI5</f>
        <v>0</v>
      </c>
      <c r="AX9" s="862">
        <f>AL9*'37部門取引基本表'!BJ5</f>
        <v>0</v>
      </c>
      <c r="AY9" s="862">
        <f>市税収効果!S7</f>
        <v>0</v>
      </c>
      <c r="AZ9" s="863"/>
      <c r="BA9" s="855"/>
      <c r="BB9" s="855"/>
      <c r="BC9" s="855"/>
      <c r="BD9" s="864" t="s">
        <v>156</v>
      </c>
      <c r="BE9" s="865"/>
      <c r="BF9" s="865"/>
      <c r="BG9" s="865"/>
      <c r="BH9" s="866"/>
      <c r="BI9" s="866"/>
      <c r="BJ9" s="855"/>
      <c r="BK9" s="867"/>
      <c r="BL9" s="868" t="s">
        <v>165</v>
      </c>
      <c r="BM9" s="869"/>
      <c r="BN9" s="869">
        <f>BE10</f>
        <v>0</v>
      </c>
      <c r="BO9" s="869"/>
      <c r="BP9" s="855"/>
      <c r="BQ9" s="855"/>
      <c r="BR9" s="870"/>
      <c r="BS9" s="871"/>
      <c r="BT9" s="872"/>
      <c r="BU9" s="873"/>
      <c r="BV9" s="874" t="s">
        <v>99</v>
      </c>
      <c r="BW9" s="875"/>
      <c r="BX9" s="876" t="s">
        <v>100</v>
      </c>
      <c r="BY9" s="877" t="s">
        <v>180</v>
      </c>
      <c r="BZ9" s="1147" t="s">
        <v>181</v>
      </c>
      <c r="CA9" s="1148"/>
      <c r="CB9" s="878"/>
      <c r="CC9" s="1149" t="s">
        <v>182</v>
      </c>
      <c r="CD9" s="1150"/>
      <c r="CE9" s="879"/>
      <c r="CF9" s="879"/>
      <c r="CG9" s="879"/>
      <c r="CH9" s="879"/>
      <c r="CI9" s="879"/>
      <c r="CJ9" s="879"/>
      <c r="CK9" s="879"/>
      <c r="CL9" s="879"/>
      <c r="CM9" s="879"/>
      <c r="CN9" s="879"/>
      <c r="CO9" s="879"/>
      <c r="CP9" s="879"/>
      <c r="CQ9" s="879"/>
      <c r="CR9" s="879"/>
      <c r="CS9" s="879"/>
      <c r="CT9" s="879"/>
      <c r="CU9" s="879"/>
      <c r="CV9" s="879"/>
      <c r="CW9" s="879"/>
      <c r="CX9" s="879"/>
      <c r="CY9" s="879"/>
      <c r="CZ9" s="879"/>
      <c r="DA9" s="879"/>
      <c r="DB9" s="879"/>
      <c r="DC9" s="879"/>
      <c r="DD9" s="879"/>
      <c r="DE9" s="879"/>
      <c r="DF9" s="879"/>
      <c r="DG9" s="879"/>
      <c r="DH9" s="879"/>
      <c r="DI9" s="879"/>
      <c r="DJ9" s="879"/>
      <c r="DK9" s="879"/>
      <c r="DL9" s="879"/>
      <c r="DM9" s="879"/>
      <c r="DN9" s="879"/>
      <c r="DO9" s="879"/>
      <c r="DP9" s="879"/>
      <c r="DQ9" s="879"/>
      <c r="DR9" s="879"/>
      <c r="DS9" s="879"/>
      <c r="DT9" s="879"/>
      <c r="DU9" s="879"/>
      <c r="DV9" s="879"/>
      <c r="DW9" s="879"/>
      <c r="DX9" s="879"/>
      <c r="DY9" s="879"/>
      <c r="DZ9" s="879"/>
      <c r="EA9" s="879"/>
      <c r="EB9" s="879"/>
      <c r="EC9" s="879"/>
      <c r="ED9" s="879"/>
      <c r="EE9" s="879"/>
      <c r="EF9" s="879"/>
      <c r="EG9" s="879"/>
      <c r="EH9" s="879"/>
      <c r="EI9" s="879"/>
      <c r="EJ9" s="879"/>
      <c r="EK9" s="879"/>
      <c r="EL9" s="879"/>
      <c r="EM9" s="879"/>
      <c r="EN9" s="879"/>
      <c r="EO9" s="879"/>
      <c r="EP9" s="879"/>
      <c r="EQ9" s="879"/>
      <c r="ER9" s="879"/>
      <c r="ES9" s="879"/>
      <c r="ET9" s="879"/>
      <c r="EU9" s="879"/>
      <c r="EV9" s="879"/>
      <c r="EW9" s="879"/>
      <c r="EX9" s="879"/>
      <c r="EY9" s="879"/>
      <c r="EZ9" s="879"/>
      <c r="FA9" s="879"/>
      <c r="FB9" s="879"/>
      <c r="FC9" s="879"/>
      <c r="FD9" s="879"/>
      <c r="FE9" s="879"/>
      <c r="FF9" s="879"/>
      <c r="FG9" s="879"/>
      <c r="FH9" s="879"/>
      <c r="FI9" s="879"/>
      <c r="FJ9" s="879"/>
      <c r="FK9" s="879"/>
      <c r="FL9" s="879"/>
      <c r="FM9" s="879"/>
      <c r="FN9" s="879"/>
      <c r="FO9" s="879"/>
      <c r="FP9" s="879"/>
      <c r="FQ9" s="879"/>
      <c r="FR9" s="879"/>
      <c r="FS9" s="879"/>
      <c r="FT9" s="879"/>
      <c r="FU9" s="879"/>
      <c r="FV9" s="879"/>
      <c r="FW9" s="879"/>
      <c r="FX9" s="879"/>
      <c r="FY9" s="879"/>
      <c r="FZ9" s="879"/>
      <c r="GA9" s="879"/>
      <c r="GB9" s="879"/>
      <c r="GC9" s="879"/>
      <c r="GD9" s="879"/>
      <c r="GE9" s="879"/>
      <c r="GF9" s="879"/>
      <c r="GG9" s="879"/>
      <c r="GH9" s="879"/>
      <c r="GI9" s="879"/>
      <c r="GJ9" s="879"/>
      <c r="GK9" s="879"/>
      <c r="GL9" s="879"/>
      <c r="GM9" s="879"/>
      <c r="GN9" s="879"/>
      <c r="GO9" s="879"/>
      <c r="GP9" s="879"/>
      <c r="GQ9" s="879"/>
      <c r="GR9" s="879"/>
      <c r="GS9" s="879"/>
      <c r="GT9" s="879"/>
      <c r="GU9" s="879"/>
      <c r="GV9" s="879"/>
      <c r="GW9" s="879"/>
      <c r="GX9" s="879"/>
      <c r="GY9" s="879"/>
      <c r="GZ9" s="879"/>
      <c r="HA9" s="879"/>
      <c r="HB9" s="879"/>
      <c r="HC9" s="879"/>
      <c r="HD9" s="879"/>
      <c r="HE9" s="879"/>
      <c r="HF9" s="879"/>
      <c r="HG9" s="879"/>
      <c r="HH9" s="879"/>
      <c r="HI9" s="879"/>
      <c r="HJ9" s="879"/>
      <c r="HK9" s="879"/>
      <c r="HL9" s="879"/>
      <c r="HM9" s="879"/>
      <c r="HN9" s="879"/>
      <c r="HO9" s="879"/>
      <c r="HP9" s="879"/>
      <c r="HQ9" s="879"/>
      <c r="HR9" s="879"/>
      <c r="HS9" s="879"/>
      <c r="HT9" s="879"/>
      <c r="HU9" s="879"/>
      <c r="HV9" s="879"/>
      <c r="HW9" s="879"/>
      <c r="HX9" s="879"/>
      <c r="HY9" s="879"/>
      <c r="HZ9" s="879"/>
      <c r="IA9" s="879"/>
      <c r="IB9" s="879"/>
      <c r="IC9" s="879"/>
      <c r="ID9" s="879"/>
      <c r="IE9" s="879"/>
      <c r="IF9" s="879"/>
      <c r="IG9" s="879"/>
      <c r="IH9" s="879"/>
      <c r="II9" s="879"/>
      <c r="IJ9" s="879"/>
      <c r="IK9" s="879"/>
      <c r="IL9" s="879"/>
      <c r="IM9" s="879"/>
      <c r="IN9" s="879"/>
      <c r="IO9" s="879"/>
      <c r="IP9" s="879"/>
    </row>
    <row r="10" spans="1:250" ht="15.95" customHeight="1" thickBot="1">
      <c r="B10" s="822" t="s">
        <v>102</v>
      </c>
      <c r="C10" s="823" t="s">
        <v>17</v>
      </c>
      <c r="D10" s="824"/>
      <c r="E10" s="825"/>
      <c r="F10" s="826"/>
      <c r="G10" s="827">
        <f>D10+E10+F10</f>
        <v>0</v>
      </c>
      <c r="H10" s="828">
        <f>建設部門表!E18</f>
        <v>0</v>
      </c>
      <c r="I10" s="829">
        <f>$E$8*投入係数表!AL7</f>
        <v>0</v>
      </c>
      <c r="J10" s="828">
        <f>$F$8*投入係数表!AH7</f>
        <v>0</v>
      </c>
      <c r="K10" s="830">
        <f t="shared" ref="K10:K45" si="16">H10+I10+J10</f>
        <v>0</v>
      </c>
      <c r="L10" s="831">
        <v>6.61227149962057E-2</v>
      </c>
      <c r="M10" s="832">
        <f t="shared" ref="M10:M45" si="17">K10*L10</f>
        <v>0</v>
      </c>
      <c r="N10" s="833">
        <v>0</v>
      </c>
      <c r="O10" s="834">
        <f t="shared" ref="O10:O45" si="18">N10+G10</f>
        <v>0</v>
      </c>
      <c r="P10" s="835">
        <f>'37部門取引基本表'!BM6</f>
        <v>0.24798437218918037</v>
      </c>
      <c r="Q10" s="830">
        <f t="shared" ref="Q10:Q45" si="19">O10*P10</f>
        <v>0</v>
      </c>
      <c r="R10" s="836"/>
      <c r="S10" s="837"/>
      <c r="T10" s="830">
        <f>IF('37部門取引基本表'!AQ6&lt;0,0,'37部門取引基本表'!AQ6)</f>
        <v>0</v>
      </c>
      <c r="U10" s="838">
        <f t="shared" ref="U10:U45" si="20">T10/T$8</f>
        <v>0</v>
      </c>
      <c r="V10" s="839">
        <f t="shared" ref="V10:V45" si="21">U10*S$8</f>
        <v>0</v>
      </c>
      <c r="W10" s="840">
        <f t="shared" si="11"/>
        <v>6.61227149962057E-2</v>
      </c>
      <c r="X10" s="834">
        <f t="shared" ref="X10:X45" si="22">V10*W10</f>
        <v>0</v>
      </c>
      <c r="Y10" s="841">
        <v>0</v>
      </c>
      <c r="Z10" s="842">
        <f t="shared" ref="Z10:Z45" si="23">P10</f>
        <v>0.24798437218918037</v>
      </c>
      <c r="AA10" s="843">
        <f t="shared" ref="AA10:AA45" si="24">Y10*Z10</f>
        <v>0</v>
      </c>
      <c r="AB10" s="844"/>
      <c r="AC10" s="845"/>
      <c r="AD10" s="846">
        <f t="shared" ref="AD10:AD45" si="25">U10</f>
        <v>0</v>
      </c>
      <c r="AE10" s="847">
        <f t="shared" ref="AE10:AE45" si="26">AC$8*AD10</f>
        <v>0</v>
      </c>
      <c r="AF10" s="848">
        <f t="shared" ref="AF10:AF45" si="27">W10</f>
        <v>6.61227149962057E-2</v>
      </c>
      <c r="AG10" s="849">
        <f t="shared" ref="AG10:AG45" si="28">AE10*AF10</f>
        <v>0</v>
      </c>
      <c r="AH10" s="850">
        <v>0</v>
      </c>
      <c r="AI10" s="851">
        <f t="shared" ref="AI10:AI45" si="29">IF(AH10=0,0,1/(1-(AH10/Y10)))</f>
        <v>0</v>
      </c>
      <c r="AJ10" s="852">
        <f t="shared" ref="AJ10:AJ45" si="30">Y10*AI10</f>
        <v>0</v>
      </c>
      <c r="AK10" s="853">
        <f t="shared" ref="AK10:AK45" si="31">O10+Y10</f>
        <v>0</v>
      </c>
      <c r="AL10" s="854">
        <f t="shared" ref="AL10:AL45" si="32">O10+AJ10</f>
        <v>0</v>
      </c>
      <c r="AM10" s="855"/>
      <c r="AN10" s="855"/>
      <c r="AO10" s="880" t="s">
        <v>102</v>
      </c>
      <c r="AP10" s="881" t="s">
        <v>17</v>
      </c>
      <c r="AQ10" s="882">
        <f t="shared" si="12"/>
        <v>0</v>
      </c>
      <c r="AR10" s="883">
        <f t="shared" si="13"/>
        <v>0</v>
      </c>
      <c r="AS10" s="884">
        <f t="shared" si="14"/>
        <v>0</v>
      </c>
      <c r="AT10" s="885">
        <f t="shared" si="15"/>
        <v>0</v>
      </c>
      <c r="AU10" s="886">
        <f>AL10*'37部門取引基本表'!BG6</f>
        <v>0</v>
      </c>
      <c r="AV10" s="886">
        <f>AL10*'37部門取引基本表'!BH6</f>
        <v>0</v>
      </c>
      <c r="AW10" s="886">
        <f>AL10*'37部門取引基本表'!BI6</f>
        <v>0</v>
      </c>
      <c r="AX10" s="886">
        <f>AL10*'37部門取引基本表'!BJ6</f>
        <v>0</v>
      </c>
      <c r="AY10" s="886">
        <f>市税収効果!S8</f>
        <v>0</v>
      </c>
      <c r="AZ10" s="863"/>
      <c r="BA10" s="855"/>
      <c r="BB10" s="855"/>
      <c r="BC10" s="855"/>
      <c r="BD10" s="864" t="s">
        <v>364</v>
      </c>
      <c r="BE10" s="865">
        <f>G8</f>
        <v>0</v>
      </c>
      <c r="BF10" s="865">
        <f>G8</f>
        <v>0</v>
      </c>
      <c r="BG10" s="865">
        <f>N8</f>
        <v>0</v>
      </c>
      <c r="BH10" s="866">
        <f>AJ8</f>
        <v>0</v>
      </c>
      <c r="BI10" s="866">
        <f>AL8</f>
        <v>0</v>
      </c>
      <c r="BJ10" s="855"/>
      <c r="BK10" s="887"/>
      <c r="BL10" s="868" t="s">
        <v>166</v>
      </c>
      <c r="BM10" s="869"/>
      <c r="BN10" s="869">
        <f>BF10</f>
        <v>0</v>
      </c>
      <c r="BO10" s="869"/>
      <c r="BP10" s="855"/>
      <c r="BQ10" s="855"/>
      <c r="BR10" s="888"/>
      <c r="BS10" s="889"/>
      <c r="BT10" s="890"/>
      <c r="BU10" s="891"/>
      <c r="BV10" s="892"/>
      <c r="BW10" s="893"/>
      <c r="BX10" s="894"/>
      <c r="BY10" s="895" t="s">
        <v>183</v>
      </c>
      <c r="BZ10" s="896"/>
      <c r="CA10" s="897"/>
      <c r="CB10" s="898"/>
      <c r="CC10" s="1141" t="s">
        <v>184</v>
      </c>
      <c r="CD10" s="1142"/>
      <c r="CE10" s="879"/>
      <c r="CF10" s="879"/>
      <c r="CG10" s="879"/>
      <c r="CH10" s="879"/>
      <c r="CI10" s="879"/>
      <c r="CJ10" s="879"/>
      <c r="CK10" s="879"/>
      <c r="CL10" s="879"/>
      <c r="CM10" s="879"/>
      <c r="CN10" s="879"/>
      <c r="CO10" s="879"/>
      <c r="CP10" s="879"/>
      <c r="CQ10" s="879"/>
      <c r="CR10" s="879"/>
      <c r="CS10" s="879"/>
      <c r="CT10" s="879"/>
      <c r="CU10" s="879"/>
      <c r="CV10" s="879"/>
      <c r="CW10" s="879"/>
      <c r="CX10" s="879"/>
      <c r="CY10" s="879"/>
      <c r="CZ10" s="879"/>
      <c r="DA10" s="879"/>
      <c r="DB10" s="879"/>
      <c r="DC10" s="879"/>
      <c r="DD10" s="879"/>
      <c r="DE10" s="879"/>
      <c r="DF10" s="879"/>
      <c r="DG10" s="879"/>
      <c r="DH10" s="879"/>
      <c r="DI10" s="879"/>
      <c r="DJ10" s="879"/>
      <c r="DK10" s="879"/>
      <c r="DL10" s="879"/>
      <c r="DM10" s="879"/>
      <c r="DN10" s="879"/>
      <c r="DO10" s="879"/>
      <c r="DP10" s="879"/>
      <c r="DQ10" s="879"/>
      <c r="DR10" s="879"/>
      <c r="DS10" s="879"/>
      <c r="DT10" s="879"/>
      <c r="DU10" s="879"/>
      <c r="DV10" s="879"/>
      <c r="DW10" s="879"/>
      <c r="DX10" s="879"/>
      <c r="DY10" s="879"/>
      <c r="DZ10" s="879"/>
      <c r="EA10" s="879"/>
      <c r="EB10" s="879"/>
      <c r="EC10" s="879"/>
      <c r="ED10" s="879"/>
      <c r="EE10" s="879"/>
      <c r="EF10" s="879"/>
      <c r="EG10" s="879"/>
      <c r="EH10" s="879"/>
      <c r="EI10" s="879"/>
      <c r="EJ10" s="879"/>
      <c r="EK10" s="879"/>
      <c r="EL10" s="879"/>
      <c r="EM10" s="879"/>
      <c r="EN10" s="879"/>
      <c r="EO10" s="879"/>
      <c r="EP10" s="879"/>
      <c r="EQ10" s="879"/>
      <c r="ER10" s="879"/>
      <c r="ES10" s="879"/>
      <c r="ET10" s="879"/>
      <c r="EU10" s="879"/>
      <c r="EV10" s="879"/>
      <c r="EW10" s="879"/>
      <c r="EX10" s="879"/>
      <c r="EY10" s="879"/>
      <c r="EZ10" s="879"/>
      <c r="FA10" s="879"/>
      <c r="FB10" s="879"/>
      <c r="FC10" s="879"/>
      <c r="FD10" s="879"/>
      <c r="FE10" s="879"/>
      <c r="FF10" s="879"/>
      <c r="FG10" s="879"/>
      <c r="FH10" s="879"/>
      <c r="FI10" s="879"/>
      <c r="FJ10" s="879"/>
      <c r="FK10" s="879"/>
      <c r="FL10" s="879"/>
      <c r="FM10" s="879"/>
      <c r="FN10" s="879"/>
      <c r="FO10" s="879"/>
      <c r="FP10" s="879"/>
      <c r="FQ10" s="879"/>
      <c r="FR10" s="879"/>
      <c r="FS10" s="879"/>
      <c r="FT10" s="879"/>
      <c r="FU10" s="879"/>
      <c r="FV10" s="879"/>
      <c r="FW10" s="879"/>
      <c r="FX10" s="879"/>
      <c r="FY10" s="879"/>
      <c r="FZ10" s="879"/>
      <c r="GA10" s="879"/>
      <c r="GB10" s="879"/>
      <c r="GC10" s="879"/>
      <c r="GD10" s="879"/>
      <c r="GE10" s="879"/>
      <c r="GF10" s="879"/>
      <c r="GG10" s="879"/>
      <c r="GH10" s="879"/>
      <c r="GI10" s="879"/>
      <c r="GJ10" s="879"/>
      <c r="GK10" s="879"/>
      <c r="GL10" s="879"/>
      <c r="GM10" s="879"/>
      <c r="GN10" s="879"/>
      <c r="GO10" s="879"/>
      <c r="GP10" s="879"/>
      <c r="GQ10" s="879"/>
      <c r="GR10" s="879"/>
      <c r="GS10" s="879"/>
      <c r="GT10" s="879"/>
      <c r="GU10" s="879"/>
      <c r="GV10" s="879"/>
      <c r="GW10" s="879"/>
      <c r="GX10" s="879"/>
      <c r="GY10" s="879"/>
      <c r="GZ10" s="879"/>
      <c r="HA10" s="879"/>
      <c r="HB10" s="879"/>
      <c r="HC10" s="879"/>
      <c r="HD10" s="879"/>
      <c r="HE10" s="879"/>
      <c r="HF10" s="879"/>
      <c r="HG10" s="879"/>
      <c r="HH10" s="879"/>
      <c r="HI10" s="879"/>
      <c r="HJ10" s="879"/>
      <c r="HK10" s="879"/>
      <c r="HL10" s="879"/>
      <c r="HM10" s="879"/>
      <c r="HN10" s="879"/>
      <c r="HO10" s="879"/>
      <c r="HP10" s="879"/>
      <c r="HQ10" s="879"/>
      <c r="HR10" s="879"/>
      <c r="HS10" s="879"/>
      <c r="HT10" s="879"/>
      <c r="HU10" s="879"/>
      <c r="HV10" s="879"/>
      <c r="HW10" s="879"/>
      <c r="HX10" s="879"/>
      <c r="HY10" s="879"/>
      <c r="HZ10" s="879"/>
      <c r="IA10" s="879"/>
      <c r="IB10" s="879"/>
      <c r="IC10" s="879"/>
      <c r="ID10" s="879"/>
      <c r="IE10" s="879"/>
      <c r="IF10" s="879"/>
      <c r="IG10" s="879"/>
      <c r="IH10" s="879"/>
      <c r="II10" s="879"/>
      <c r="IJ10" s="879"/>
      <c r="IK10" s="879"/>
      <c r="IL10" s="879"/>
      <c r="IM10" s="879"/>
      <c r="IN10" s="879"/>
      <c r="IO10" s="879"/>
      <c r="IP10" s="879"/>
    </row>
    <row r="11" spans="1:250" ht="15.95" customHeight="1">
      <c r="B11" s="822" t="s">
        <v>103</v>
      </c>
      <c r="C11" s="823" t="s">
        <v>35</v>
      </c>
      <c r="D11" s="824"/>
      <c r="E11" s="825"/>
      <c r="F11" s="826"/>
      <c r="G11" s="827">
        <f t="shared" ref="G11:G45" si="33">D11+E11+F11</f>
        <v>0</v>
      </c>
      <c r="H11" s="828">
        <f>建設部門表!E19</f>
        <v>0</v>
      </c>
      <c r="I11" s="829">
        <f>$E$8*投入係数表!AL8</f>
        <v>0</v>
      </c>
      <c r="J11" s="828">
        <f>$F$8*投入係数表!AH8</f>
        <v>0</v>
      </c>
      <c r="K11" s="830">
        <f t="shared" si="16"/>
        <v>0</v>
      </c>
      <c r="L11" s="831">
        <v>5.8640201884354703E-2</v>
      </c>
      <c r="M11" s="832">
        <f t="shared" si="17"/>
        <v>0</v>
      </c>
      <c r="N11" s="833">
        <v>0</v>
      </c>
      <c r="O11" s="834">
        <f t="shared" si="18"/>
        <v>0</v>
      </c>
      <c r="P11" s="835">
        <f>'37部門取引基本表'!BM7</f>
        <v>0.17079602272927458</v>
      </c>
      <c r="Q11" s="830">
        <f t="shared" si="19"/>
        <v>0</v>
      </c>
      <c r="R11" s="836"/>
      <c r="S11" s="837"/>
      <c r="T11" s="830">
        <f>IF('37部門取引基本表'!AQ7&lt;0,0,'37部門取引基本表'!AQ7)</f>
        <v>170830.18064073866</v>
      </c>
      <c r="U11" s="838">
        <f t="shared" si="20"/>
        <v>9.2458246775877259E-2</v>
      </c>
      <c r="V11" s="839">
        <f t="shared" si="21"/>
        <v>0</v>
      </c>
      <c r="W11" s="840">
        <f t="shared" si="11"/>
        <v>5.8640201884354703E-2</v>
      </c>
      <c r="X11" s="834">
        <f t="shared" si="22"/>
        <v>0</v>
      </c>
      <c r="Y11" s="841">
        <v>0</v>
      </c>
      <c r="Z11" s="842">
        <f t="shared" si="23"/>
        <v>0.17079602272927458</v>
      </c>
      <c r="AA11" s="843">
        <f t="shared" si="24"/>
        <v>0</v>
      </c>
      <c r="AB11" s="844"/>
      <c r="AC11" s="845"/>
      <c r="AD11" s="846">
        <f t="shared" si="25"/>
        <v>9.2458246775877259E-2</v>
      </c>
      <c r="AE11" s="847">
        <f t="shared" si="26"/>
        <v>0</v>
      </c>
      <c r="AF11" s="848">
        <f t="shared" si="27"/>
        <v>5.8640201884354703E-2</v>
      </c>
      <c r="AG11" s="849">
        <f t="shared" si="28"/>
        <v>0</v>
      </c>
      <c r="AH11" s="850">
        <v>0</v>
      </c>
      <c r="AI11" s="851">
        <f t="shared" si="29"/>
        <v>0</v>
      </c>
      <c r="AJ11" s="852">
        <f t="shared" si="30"/>
        <v>0</v>
      </c>
      <c r="AK11" s="853">
        <f t="shared" si="31"/>
        <v>0</v>
      </c>
      <c r="AL11" s="854">
        <f t="shared" si="32"/>
        <v>0</v>
      </c>
      <c r="AM11" s="855"/>
      <c r="AN11" s="855"/>
      <c r="AO11" s="880" t="s">
        <v>103</v>
      </c>
      <c r="AP11" s="881" t="s">
        <v>35</v>
      </c>
      <c r="AQ11" s="882">
        <f t="shared" si="12"/>
        <v>0</v>
      </c>
      <c r="AR11" s="883">
        <f t="shared" si="13"/>
        <v>0</v>
      </c>
      <c r="AS11" s="884">
        <f t="shared" si="14"/>
        <v>0</v>
      </c>
      <c r="AT11" s="885">
        <f t="shared" si="15"/>
        <v>0</v>
      </c>
      <c r="AU11" s="886">
        <f>AL11*'37部門取引基本表'!BG7</f>
        <v>0</v>
      </c>
      <c r="AV11" s="886">
        <f>AL11*'37部門取引基本表'!BH7</f>
        <v>0</v>
      </c>
      <c r="AW11" s="886">
        <f>AL11*'37部門取引基本表'!BI7</f>
        <v>0</v>
      </c>
      <c r="AX11" s="886">
        <f>AL11*'37部門取引基本表'!BJ7</f>
        <v>0</v>
      </c>
      <c r="AY11" s="886">
        <f>市税収効果!S9</f>
        <v>0</v>
      </c>
      <c r="AZ11" s="863"/>
      <c r="BA11" s="855"/>
      <c r="BB11" s="855"/>
      <c r="BC11" s="855"/>
      <c r="BD11" s="855"/>
      <c r="BE11" s="855"/>
      <c r="BF11" s="899"/>
      <c r="BG11" s="855"/>
      <c r="BH11" s="855"/>
      <c r="BI11" s="855"/>
      <c r="BJ11" s="855"/>
      <c r="BK11" s="900"/>
      <c r="BL11" s="868" t="s">
        <v>361</v>
      </c>
      <c r="BM11" s="869"/>
      <c r="BN11" s="869">
        <f>N8</f>
        <v>0</v>
      </c>
      <c r="BO11" s="869"/>
      <c r="BP11" s="855"/>
      <c r="BQ11" s="855"/>
      <c r="BR11" s="901"/>
      <c r="BS11" s="902" t="s">
        <v>185</v>
      </c>
      <c r="BT11" s="903" t="s">
        <v>186</v>
      </c>
      <c r="BU11" s="904" t="s">
        <v>187</v>
      </c>
      <c r="BV11" s="905">
        <v>14619</v>
      </c>
      <c r="BW11" s="906" t="s">
        <v>188</v>
      </c>
      <c r="BX11" s="907" t="e">
        <f>BV41</f>
        <v>#REF!</v>
      </c>
      <c r="BY11" s="908" t="e">
        <f>BV11/BX11</f>
        <v>#REF!</v>
      </c>
      <c r="BZ11" s="909">
        <f>BM16</f>
        <v>0</v>
      </c>
      <c r="CA11" s="910">
        <f>BO16</f>
        <v>0</v>
      </c>
      <c r="CB11" s="911" t="s">
        <v>189</v>
      </c>
      <c r="CC11" s="912" t="e">
        <f>BZ11*BY11</f>
        <v>#REF!</v>
      </c>
      <c r="CD11" s="913" t="e">
        <f>CA11*BY11</f>
        <v>#REF!</v>
      </c>
      <c r="CE11" s="879"/>
      <c r="CF11" s="879"/>
      <c r="CG11" s="879"/>
      <c r="CH11" s="879"/>
      <c r="CI11" s="879"/>
      <c r="CJ11" s="879"/>
      <c r="CK11" s="879"/>
      <c r="CL11" s="879"/>
      <c r="CM11" s="879"/>
      <c r="CN11" s="879"/>
      <c r="CO11" s="879"/>
      <c r="CP11" s="879"/>
      <c r="CQ11" s="879"/>
      <c r="CR11" s="879"/>
      <c r="CS11" s="879"/>
      <c r="CT11" s="879"/>
      <c r="CU11" s="879"/>
      <c r="CV11" s="879"/>
      <c r="CW11" s="879"/>
      <c r="CX11" s="879"/>
      <c r="CY11" s="879"/>
      <c r="CZ11" s="879"/>
      <c r="DA11" s="879"/>
      <c r="DB11" s="879"/>
      <c r="DC11" s="879"/>
      <c r="DD11" s="879"/>
      <c r="DE11" s="879"/>
      <c r="DF11" s="879"/>
      <c r="DG11" s="879"/>
      <c r="DH11" s="879"/>
      <c r="DI11" s="879"/>
      <c r="DJ11" s="879"/>
      <c r="DK11" s="879"/>
      <c r="DL11" s="879"/>
      <c r="DM11" s="879"/>
      <c r="DN11" s="879"/>
      <c r="DO11" s="879"/>
      <c r="DP11" s="879"/>
      <c r="DQ11" s="879"/>
      <c r="DR11" s="879"/>
      <c r="DS11" s="879"/>
      <c r="DT11" s="879"/>
      <c r="DU11" s="879"/>
      <c r="DV11" s="879"/>
      <c r="DW11" s="879"/>
      <c r="DX11" s="879"/>
      <c r="DY11" s="879"/>
      <c r="DZ11" s="879"/>
      <c r="EA11" s="879"/>
      <c r="EB11" s="879"/>
      <c r="EC11" s="879"/>
      <c r="ED11" s="879"/>
      <c r="EE11" s="879"/>
      <c r="EF11" s="879"/>
      <c r="EG11" s="879"/>
      <c r="EH11" s="879"/>
      <c r="EI11" s="879"/>
      <c r="EJ11" s="879"/>
      <c r="EK11" s="879"/>
      <c r="EL11" s="879"/>
      <c r="EM11" s="879"/>
      <c r="EN11" s="879"/>
      <c r="EO11" s="879"/>
      <c r="EP11" s="879"/>
      <c r="EQ11" s="879"/>
      <c r="ER11" s="879"/>
      <c r="ES11" s="879"/>
      <c r="ET11" s="879"/>
      <c r="EU11" s="879"/>
      <c r="EV11" s="879"/>
      <c r="EW11" s="879"/>
      <c r="EX11" s="879"/>
      <c r="EY11" s="879"/>
      <c r="EZ11" s="879"/>
      <c r="FA11" s="879"/>
      <c r="FB11" s="879"/>
      <c r="FC11" s="879"/>
      <c r="FD11" s="879"/>
      <c r="FE11" s="879"/>
      <c r="FF11" s="879"/>
      <c r="FG11" s="879"/>
      <c r="FH11" s="879"/>
      <c r="FI11" s="879"/>
      <c r="FJ11" s="879"/>
      <c r="FK11" s="879"/>
      <c r="FL11" s="879"/>
      <c r="FM11" s="879"/>
      <c r="FN11" s="879"/>
      <c r="FO11" s="879"/>
      <c r="FP11" s="879"/>
      <c r="FQ11" s="879"/>
      <c r="FR11" s="879"/>
      <c r="FS11" s="879"/>
      <c r="FT11" s="879"/>
      <c r="FU11" s="879"/>
      <c r="FV11" s="879"/>
      <c r="FW11" s="879"/>
      <c r="FX11" s="879"/>
      <c r="FY11" s="879"/>
      <c r="FZ11" s="879"/>
      <c r="GA11" s="879"/>
      <c r="GB11" s="879"/>
      <c r="GC11" s="879"/>
      <c r="GD11" s="879"/>
      <c r="GE11" s="879"/>
      <c r="GF11" s="879"/>
      <c r="GG11" s="879"/>
      <c r="GH11" s="879"/>
      <c r="GI11" s="879"/>
      <c r="GJ11" s="879"/>
      <c r="GK11" s="879"/>
      <c r="GL11" s="879"/>
      <c r="GM11" s="879"/>
      <c r="GN11" s="879"/>
      <c r="GO11" s="879"/>
      <c r="GP11" s="879"/>
      <c r="GQ11" s="879"/>
      <c r="GR11" s="879"/>
      <c r="GS11" s="879"/>
      <c r="GT11" s="879"/>
      <c r="GU11" s="879"/>
      <c r="GV11" s="879"/>
      <c r="GW11" s="879"/>
      <c r="GX11" s="879"/>
      <c r="GY11" s="879"/>
      <c r="GZ11" s="879"/>
      <c r="HA11" s="879"/>
      <c r="HB11" s="879"/>
      <c r="HC11" s="879"/>
      <c r="HD11" s="879"/>
      <c r="HE11" s="879"/>
      <c r="HF11" s="879"/>
      <c r="HG11" s="879"/>
      <c r="HH11" s="879"/>
      <c r="HI11" s="879"/>
      <c r="HJ11" s="879"/>
      <c r="HK11" s="879"/>
      <c r="HL11" s="879"/>
      <c r="HM11" s="879"/>
      <c r="HN11" s="879"/>
      <c r="HO11" s="879"/>
      <c r="HP11" s="879"/>
      <c r="HQ11" s="879"/>
      <c r="HR11" s="879"/>
      <c r="HS11" s="879"/>
      <c r="HT11" s="879"/>
      <c r="HU11" s="879"/>
      <c r="HV11" s="879"/>
      <c r="HW11" s="879"/>
      <c r="HX11" s="879"/>
      <c r="HY11" s="879"/>
      <c r="HZ11" s="879"/>
      <c r="IA11" s="879"/>
      <c r="IB11" s="879"/>
      <c r="IC11" s="879"/>
      <c r="ID11" s="879"/>
      <c r="IE11" s="879"/>
      <c r="IF11" s="879"/>
      <c r="IG11" s="879"/>
      <c r="IH11" s="879"/>
      <c r="II11" s="879"/>
      <c r="IJ11" s="879"/>
      <c r="IK11" s="879"/>
      <c r="IL11" s="879"/>
      <c r="IM11" s="879"/>
      <c r="IN11" s="879"/>
      <c r="IO11" s="879"/>
      <c r="IP11" s="879"/>
    </row>
    <row r="12" spans="1:250" ht="15.95" customHeight="1" thickBot="1">
      <c r="B12" s="822" t="s">
        <v>104</v>
      </c>
      <c r="C12" s="823" t="s">
        <v>18</v>
      </c>
      <c r="D12" s="824"/>
      <c r="E12" s="825"/>
      <c r="F12" s="826"/>
      <c r="G12" s="827">
        <f t="shared" si="33"/>
        <v>0</v>
      </c>
      <c r="H12" s="828">
        <f>建設部門表!E20</f>
        <v>0</v>
      </c>
      <c r="I12" s="829">
        <f>$E$8*投入係数表!AL9</f>
        <v>0</v>
      </c>
      <c r="J12" s="828">
        <f>$F$8*投入係数表!AH9</f>
        <v>0</v>
      </c>
      <c r="K12" s="830">
        <f t="shared" si="16"/>
        <v>0</v>
      </c>
      <c r="L12" s="831">
        <v>0.14552101539913276</v>
      </c>
      <c r="M12" s="832">
        <f t="shared" si="17"/>
        <v>0</v>
      </c>
      <c r="N12" s="833">
        <v>0</v>
      </c>
      <c r="O12" s="834">
        <f t="shared" si="18"/>
        <v>0</v>
      </c>
      <c r="P12" s="835">
        <f>'37部門取引基本表'!BM8</f>
        <v>0.22574605076714335</v>
      </c>
      <c r="Q12" s="830">
        <f t="shared" si="19"/>
        <v>0</v>
      </c>
      <c r="R12" s="836"/>
      <c r="S12" s="837"/>
      <c r="T12" s="830">
        <f>IF('37部門取引基本表'!AQ8&lt;0,0,'37部門取引基本表'!AQ8)</f>
        <v>27013.669261331845</v>
      </c>
      <c r="U12" s="838">
        <f t="shared" si="20"/>
        <v>1.4620581032685081E-2</v>
      </c>
      <c r="V12" s="839">
        <f t="shared" si="21"/>
        <v>0</v>
      </c>
      <c r="W12" s="840">
        <f t="shared" si="11"/>
        <v>0.14552101539913276</v>
      </c>
      <c r="X12" s="834">
        <f t="shared" si="22"/>
        <v>0</v>
      </c>
      <c r="Y12" s="841">
        <v>0</v>
      </c>
      <c r="Z12" s="842">
        <f t="shared" si="23"/>
        <v>0.22574605076714335</v>
      </c>
      <c r="AA12" s="843">
        <f t="shared" si="24"/>
        <v>0</v>
      </c>
      <c r="AB12" s="844"/>
      <c r="AC12" s="845"/>
      <c r="AD12" s="846">
        <f t="shared" si="25"/>
        <v>1.4620581032685081E-2</v>
      </c>
      <c r="AE12" s="847">
        <f t="shared" si="26"/>
        <v>0</v>
      </c>
      <c r="AF12" s="848">
        <f t="shared" si="27"/>
        <v>0.14552101539913276</v>
      </c>
      <c r="AG12" s="849">
        <f t="shared" si="28"/>
        <v>0</v>
      </c>
      <c r="AH12" s="850">
        <v>0</v>
      </c>
      <c r="AI12" s="851">
        <f t="shared" si="29"/>
        <v>0</v>
      </c>
      <c r="AJ12" s="852">
        <f t="shared" si="30"/>
        <v>0</v>
      </c>
      <c r="AK12" s="853">
        <f t="shared" si="31"/>
        <v>0</v>
      </c>
      <c r="AL12" s="854">
        <f t="shared" si="32"/>
        <v>0</v>
      </c>
      <c r="AM12" s="855"/>
      <c r="AN12" s="855"/>
      <c r="AO12" s="880" t="s">
        <v>104</v>
      </c>
      <c r="AP12" s="881" t="s">
        <v>18</v>
      </c>
      <c r="AQ12" s="882">
        <f t="shared" si="12"/>
        <v>0</v>
      </c>
      <c r="AR12" s="883">
        <f t="shared" si="13"/>
        <v>0</v>
      </c>
      <c r="AS12" s="884">
        <f t="shared" si="14"/>
        <v>0</v>
      </c>
      <c r="AT12" s="885">
        <f t="shared" si="15"/>
        <v>0</v>
      </c>
      <c r="AU12" s="886">
        <f>AL12*'37部門取引基本表'!BG8</f>
        <v>0</v>
      </c>
      <c r="AV12" s="886">
        <f>AL12*'37部門取引基本表'!BH8</f>
        <v>0</v>
      </c>
      <c r="AW12" s="886">
        <f>AL12*'37部門取引基本表'!BI8</f>
        <v>0</v>
      </c>
      <c r="AX12" s="886">
        <f>AL12*'37部門取引基本表'!BJ8</f>
        <v>0</v>
      </c>
      <c r="AY12" s="886">
        <f>市税収効果!S10</f>
        <v>0</v>
      </c>
      <c r="AZ12" s="863"/>
      <c r="BA12" s="855"/>
      <c r="BB12" s="855"/>
      <c r="BC12" s="855"/>
      <c r="BD12" s="855"/>
      <c r="BE12" s="855"/>
      <c r="BF12" s="855"/>
      <c r="BG12" s="855"/>
      <c r="BH12" s="855"/>
      <c r="BI12" s="855"/>
      <c r="BJ12" s="855"/>
      <c r="BK12" s="900"/>
      <c r="BL12" s="914" t="s">
        <v>362</v>
      </c>
      <c r="BM12" s="915"/>
      <c r="BN12" s="915">
        <f>BH10</f>
        <v>0</v>
      </c>
      <c r="BO12" s="915"/>
      <c r="BP12" s="855"/>
      <c r="BQ12" s="855"/>
      <c r="BR12" s="870"/>
      <c r="BS12" s="916"/>
      <c r="BT12" s="917"/>
      <c r="BU12" s="918" t="s">
        <v>190</v>
      </c>
      <c r="BV12" s="919">
        <v>3916</v>
      </c>
      <c r="BW12" s="920" t="s">
        <v>191</v>
      </c>
      <c r="BX12" s="921" t="e">
        <f>BV42</f>
        <v>#REF!</v>
      </c>
      <c r="BY12" s="922" t="e">
        <f>BV12/BX12</f>
        <v>#REF!</v>
      </c>
      <c r="BZ12" s="923">
        <f>BM17</f>
        <v>0</v>
      </c>
      <c r="CA12" s="924">
        <f>BO17</f>
        <v>0</v>
      </c>
      <c r="CB12" s="925" t="s">
        <v>192</v>
      </c>
      <c r="CC12" s="926" t="e">
        <f>BZ12*BY12</f>
        <v>#REF!</v>
      </c>
      <c r="CD12" s="927" t="e">
        <f>CA12*BY12</f>
        <v>#REF!</v>
      </c>
      <c r="CE12" s="928"/>
      <c r="CF12" s="879"/>
      <c r="CG12" s="879"/>
      <c r="CH12" s="879"/>
      <c r="CI12" s="879"/>
      <c r="CJ12" s="879"/>
      <c r="CK12" s="879"/>
      <c r="CL12" s="879"/>
      <c r="CM12" s="879"/>
      <c r="CN12" s="879"/>
      <c r="CO12" s="879"/>
      <c r="CP12" s="879"/>
      <c r="CQ12" s="879"/>
      <c r="CR12" s="879"/>
      <c r="CS12" s="879"/>
      <c r="CT12" s="879"/>
      <c r="CU12" s="879"/>
      <c r="CV12" s="879"/>
      <c r="CW12" s="879"/>
      <c r="CX12" s="879"/>
      <c r="CY12" s="879"/>
      <c r="CZ12" s="879"/>
      <c r="DA12" s="879"/>
      <c r="DB12" s="879"/>
      <c r="DC12" s="879"/>
      <c r="DD12" s="879"/>
      <c r="DE12" s="879"/>
      <c r="DF12" s="879"/>
      <c r="DG12" s="879"/>
      <c r="DH12" s="879"/>
      <c r="DI12" s="879"/>
      <c r="DJ12" s="879"/>
      <c r="DK12" s="879"/>
      <c r="DL12" s="879"/>
      <c r="DM12" s="879"/>
      <c r="DN12" s="879"/>
      <c r="DO12" s="879"/>
      <c r="DP12" s="879"/>
      <c r="DQ12" s="879"/>
      <c r="DR12" s="879"/>
      <c r="DS12" s="879"/>
      <c r="DT12" s="879"/>
      <c r="DU12" s="879"/>
      <c r="DV12" s="879"/>
      <c r="DW12" s="879"/>
      <c r="DX12" s="879"/>
      <c r="DY12" s="879"/>
      <c r="DZ12" s="879"/>
      <c r="EA12" s="879"/>
      <c r="EB12" s="879"/>
      <c r="EC12" s="879"/>
      <c r="ED12" s="879"/>
      <c r="EE12" s="879"/>
      <c r="EF12" s="879"/>
      <c r="EG12" s="879"/>
      <c r="EH12" s="879"/>
      <c r="EI12" s="879"/>
      <c r="EJ12" s="879"/>
      <c r="EK12" s="879"/>
      <c r="EL12" s="879"/>
      <c r="EM12" s="879"/>
      <c r="EN12" s="879"/>
      <c r="EO12" s="879"/>
      <c r="EP12" s="879"/>
      <c r="EQ12" s="879"/>
      <c r="ER12" s="879"/>
      <c r="ES12" s="879"/>
      <c r="ET12" s="879"/>
      <c r="EU12" s="879"/>
      <c r="EV12" s="879"/>
      <c r="EW12" s="879"/>
      <c r="EX12" s="879"/>
      <c r="EY12" s="879"/>
      <c r="EZ12" s="879"/>
      <c r="FA12" s="879"/>
      <c r="FB12" s="879"/>
      <c r="FC12" s="879"/>
      <c r="FD12" s="879"/>
      <c r="FE12" s="879"/>
      <c r="FF12" s="879"/>
      <c r="FG12" s="879"/>
      <c r="FH12" s="879"/>
      <c r="FI12" s="879"/>
      <c r="FJ12" s="879"/>
      <c r="FK12" s="879"/>
      <c r="FL12" s="879"/>
      <c r="FM12" s="879"/>
      <c r="FN12" s="879"/>
      <c r="FO12" s="879"/>
      <c r="FP12" s="879"/>
      <c r="FQ12" s="879"/>
      <c r="FR12" s="879"/>
      <c r="FS12" s="879"/>
      <c r="FT12" s="879"/>
      <c r="FU12" s="879"/>
      <c r="FV12" s="879"/>
      <c r="FW12" s="879"/>
      <c r="FX12" s="879"/>
      <c r="FY12" s="879"/>
      <c r="FZ12" s="879"/>
      <c r="GA12" s="879"/>
      <c r="GB12" s="879"/>
      <c r="GC12" s="879"/>
      <c r="GD12" s="879"/>
      <c r="GE12" s="879"/>
      <c r="GF12" s="879"/>
      <c r="GG12" s="879"/>
      <c r="GH12" s="879"/>
      <c r="GI12" s="879"/>
      <c r="GJ12" s="879"/>
      <c r="GK12" s="879"/>
      <c r="GL12" s="879"/>
      <c r="GM12" s="879"/>
      <c r="GN12" s="879"/>
      <c r="GO12" s="879"/>
      <c r="GP12" s="879"/>
      <c r="GQ12" s="879"/>
      <c r="GR12" s="879"/>
      <c r="GS12" s="879"/>
      <c r="GT12" s="879"/>
      <c r="GU12" s="879"/>
      <c r="GV12" s="879"/>
      <c r="GW12" s="879"/>
      <c r="GX12" s="879"/>
      <c r="GY12" s="879"/>
      <c r="GZ12" s="879"/>
      <c r="HA12" s="879"/>
      <c r="HB12" s="879"/>
      <c r="HC12" s="879"/>
      <c r="HD12" s="879"/>
      <c r="HE12" s="879"/>
      <c r="HF12" s="879"/>
      <c r="HG12" s="879"/>
      <c r="HH12" s="879"/>
      <c r="HI12" s="879"/>
      <c r="HJ12" s="879"/>
      <c r="HK12" s="879"/>
      <c r="HL12" s="879"/>
      <c r="HM12" s="879"/>
      <c r="HN12" s="879"/>
      <c r="HO12" s="879"/>
      <c r="HP12" s="879"/>
      <c r="HQ12" s="879"/>
      <c r="HR12" s="879"/>
      <c r="HS12" s="879"/>
      <c r="HT12" s="879"/>
      <c r="HU12" s="879"/>
      <c r="HV12" s="879"/>
      <c r="HW12" s="879"/>
      <c r="HX12" s="879"/>
      <c r="HY12" s="879"/>
      <c r="HZ12" s="879"/>
      <c r="IA12" s="879"/>
      <c r="IB12" s="879"/>
      <c r="IC12" s="879"/>
      <c r="ID12" s="879"/>
      <c r="IE12" s="879"/>
      <c r="IF12" s="879"/>
      <c r="IG12" s="879"/>
      <c r="IH12" s="879"/>
      <c r="II12" s="879"/>
      <c r="IJ12" s="879"/>
      <c r="IK12" s="879"/>
      <c r="IL12" s="879"/>
      <c r="IM12" s="879"/>
      <c r="IN12" s="879"/>
      <c r="IO12" s="879"/>
      <c r="IP12" s="879"/>
    </row>
    <row r="13" spans="1:250" ht="15.95" customHeight="1" thickBot="1">
      <c r="B13" s="822" t="s">
        <v>105</v>
      </c>
      <c r="C13" s="823" t="s">
        <v>19</v>
      </c>
      <c r="D13" s="824"/>
      <c r="E13" s="825"/>
      <c r="F13" s="826"/>
      <c r="G13" s="827">
        <f t="shared" si="33"/>
        <v>0</v>
      </c>
      <c r="H13" s="828">
        <f>建設部門表!E21</f>
        <v>0</v>
      </c>
      <c r="I13" s="829">
        <f>$E$8*投入係数表!AL10</f>
        <v>0</v>
      </c>
      <c r="J13" s="828">
        <f>$F$8*投入係数表!AH10</f>
        <v>0</v>
      </c>
      <c r="K13" s="830">
        <f t="shared" si="16"/>
        <v>0</v>
      </c>
      <c r="L13" s="831">
        <v>9.6392028842368638E-2</v>
      </c>
      <c r="M13" s="832">
        <f t="shared" si="17"/>
        <v>0</v>
      </c>
      <c r="N13" s="833">
        <v>0</v>
      </c>
      <c r="O13" s="834">
        <f t="shared" si="18"/>
        <v>0</v>
      </c>
      <c r="P13" s="835">
        <f>'37部門取引基本表'!BM9</f>
        <v>0.21879209719233916</v>
      </c>
      <c r="Q13" s="830">
        <f t="shared" si="19"/>
        <v>0</v>
      </c>
      <c r="R13" s="929"/>
      <c r="S13" s="837"/>
      <c r="T13" s="830">
        <f>IF('37部門取引基本表'!AQ9&lt;0,0,'37部門取引基本表'!AQ9)</f>
        <v>2118.689469082261</v>
      </c>
      <c r="U13" s="838">
        <f t="shared" si="20"/>
        <v>1.1466961694890651E-3</v>
      </c>
      <c r="V13" s="839">
        <f t="shared" si="21"/>
        <v>0</v>
      </c>
      <c r="W13" s="840">
        <f t="shared" si="11"/>
        <v>9.6392028842368638E-2</v>
      </c>
      <c r="X13" s="834">
        <f t="shared" si="22"/>
        <v>0</v>
      </c>
      <c r="Y13" s="841">
        <v>0</v>
      </c>
      <c r="Z13" s="842">
        <f t="shared" si="23"/>
        <v>0.21879209719233916</v>
      </c>
      <c r="AA13" s="843">
        <f t="shared" si="24"/>
        <v>0</v>
      </c>
      <c r="AB13" s="930"/>
      <c r="AC13" s="845"/>
      <c r="AD13" s="846">
        <f t="shared" si="25"/>
        <v>1.1466961694890651E-3</v>
      </c>
      <c r="AE13" s="847">
        <f t="shared" si="26"/>
        <v>0</v>
      </c>
      <c r="AF13" s="848">
        <f t="shared" si="27"/>
        <v>9.6392028842368638E-2</v>
      </c>
      <c r="AG13" s="849">
        <f t="shared" si="28"/>
        <v>0</v>
      </c>
      <c r="AH13" s="850">
        <v>0</v>
      </c>
      <c r="AI13" s="851">
        <f t="shared" si="29"/>
        <v>0</v>
      </c>
      <c r="AJ13" s="852">
        <f t="shared" si="30"/>
        <v>0</v>
      </c>
      <c r="AK13" s="853">
        <f t="shared" si="31"/>
        <v>0</v>
      </c>
      <c r="AL13" s="854">
        <f t="shared" si="32"/>
        <v>0</v>
      </c>
      <c r="AM13" s="855"/>
      <c r="AN13" s="855"/>
      <c r="AO13" s="880" t="s">
        <v>105</v>
      </c>
      <c r="AP13" s="881" t="s">
        <v>19</v>
      </c>
      <c r="AQ13" s="882">
        <f t="shared" si="12"/>
        <v>0</v>
      </c>
      <c r="AR13" s="883">
        <f t="shared" si="13"/>
        <v>0</v>
      </c>
      <c r="AS13" s="884">
        <f t="shared" si="14"/>
        <v>0</v>
      </c>
      <c r="AT13" s="885">
        <f t="shared" si="15"/>
        <v>0</v>
      </c>
      <c r="AU13" s="886">
        <f>AL13*'37部門取引基本表'!BG9</f>
        <v>0</v>
      </c>
      <c r="AV13" s="886">
        <f>AL13*'37部門取引基本表'!BH9</f>
        <v>0</v>
      </c>
      <c r="AW13" s="886">
        <f>AL13*'37部門取引基本表'!BI9</f>
        <v>0</v>
      </c>
      <c r="AX13" s="886">
        <f>AL13*'37部門取引基本表'!BJ9</f>
        <v>0</v>
      </c>
      <c r="AY13" s="886">
        <f>市税収効果!S11</f>
        <v>0</v>
      </c>
      <c r="AZ13" s="863"/>
      <c r="BA13" s="855"/>
      <c r="BB13" s="855"/>
      <c r="BC13" s="855"/>
      <c r="BD13" s="855"/>
      <c r="BE13" s="855"/>
      <c r="BF13" s="855"/>
      <c r="BG13" s="855"/>
      <c r="BH13" s="855"/>
      <c r="BI13" s="855"/>
      <c r="BJ13" s="855"/>
      <c r="BK13" s="931" t="s">
        <v>193</v>
      </c>
      <c r="BL13" s="932"/>
      <c r="BM13" s="933"/>
      <c r="BN13" s="933">
        <f>BI10</f>
        <v>0</v>
      </c>
      <c r="BO13" s="934"/>
      <c r="BP13" s="855"/>
      <c r="BQ13" s="855"/>
      <c r="BR13" s="870"/>
      <c r="BS13" s="916"/>
      <c r="BT13" s="917"/>
      <c r="BU13" s="918" t="s">
        <v>194</v>
      </c>
      <c r="BV13" s="919">
        <v>21827</v>
      </c>
      <c r="BW13" s="920" t="s">
        <v>195</v>
      </c>
      <c r="BX13" s="921" t="e">
        <f>BV47</f>
        <v>#REF!</v>
      </c>
      <c r="BY13" s="922">
        <v>1.4E-2</v>
      </c>
      <c r="BZ13" s="923" t="e">
        <f>BM15*BV47/BV44</f>
        <v>#REF!</v>
      </c>
      <c r="CA13" s="924" t="e">
        <f>BO15*BV47/BV44</f>
        <v>#REF!</v>
      </c>
      <c r="CB13" s="925" t="s">
        <v>196</v>
      </c>
      <c r="CC13" s="926" t="e">
        <f>BZ13*BY13*0.7</f>
        <v>#REF!</v>
      </c>
      <c r="CD13" s="927" t="e">
        <f>CA13*BY13*0.7</f>
        <v>#REF!</v>
      </c>
      <c r="CE13" s="935" t="s">
        <v>197</v>
      </c>
      <c r="CF13" s="879"/>
      <c r="CG13" s="879"/>
      <c r="CH13" s="879"/>
      <c r="CI13" s="879"/>
      <c r="CJ13" s="879"/>
      <c r="CK13" s="879"/>
      <c r="CL13" s="879"/>
      <c r="CM13" s="879"/>
      <c r="CN13" s="879"/>
      <c r="CO13" s="879"/>
      <c r="CP13" s="879"/>
      <c r="CQ13" s="879"/>
      <c r="CR13" s="879"/>
      <c r="CS13" s="879"/>
      <c r="CT13" s="879"/>
      <c r="CU13" s="879"/>
      <c r="CV13" s="879"/>
      <c r="CW13" s="879"/>
      <c r="CX13" s="879"/>
      <c r="CY13" s="879"/>
      <c r="CZ13" s="879"/>
      <c r="DA13" s="879"/>
      <c r="DB13" s="879"/>
      <c r="DC13" s="879"/>
      <c r="DD13" s="879"/>
      <c r="DE13" s="879"/>
      <c r="DF13" s="879"/>
      <c r="DG13" s="879"/>
      <c r="DH13" s="879"/>
      <c r="DI13" s="879"/>
      <c r="DJ13" s="879"/>
      <c r="DK13" s="879"/>
      <c r="DL13" s="879"/>
      <c r="DM13" s="879"/>
      <c r="DN13" s="879"/>
      <c r="DO13" s="879"/>
      <c r="DP13" s="879"/>
      <c r="DQ13" s="879"/>
      <c r="DR13" s="879"/>
      <c r="DS13" s="879"/>
      <c r="DT13" s="879"/>
      <c r="DU13" s="879"/>
      <c r="DV13" s="879"/>
      <c r="DW13" s="879"/>
      <c r="DX13" s="879"/>
      <c r="DY13" s="879"/>
      <c r="DZ13" s="879"/>
      <c r="EA13" s="879"/>
      <c r="EB13" s="879"/>
      <c r="EC13" s="879"/>
      <c r="ED13" s="879"/>
      <c r="EE13" s="879"/>
      <c r="EF13" s="879"/>
      <c r="EG13" s="879"/>
      <c r="EH13" s="879"/>
      <c r="EI13" s="879"/>
      <c r="EJ13" s="879"/>
      <c r="EK13" s="879"/>
      <c r="EL13" s="879"/>
      <c r="EM13" s="879"/>
      <c r="EN13" s="879"/>
      <c r="EO13" s="879"/>
      <c r="EP13" s="879"/>
      <c r="EQ13" s="879"/>
      <c r="ER13" s="879"/>
      <c r="ES13" s="879"/>
      <c r="ET13" s="879"/>
      <c r="EU13" s="879"/>
      <c r="EV13" s="879"/>
      <c r="EW13" s="879"/>
      <c r="EX13" s="879"/>
      <c r="EY13" s="879"/>
      <c r="EZ13" s="879"/>
      <c r="FA13" s="879"/>
      <c r="FB13" s="879"/>
      <c r="FC13" s="879"/>
      <c r="FD13" s="879"/>
      <c r="FE13" s="879"/>
      <c r="FF13" s="879"/>
      <c r="FG13" s="879"/>
      <c r="FH13" s="879"/>
      <c r="FI13" s="879"/>
      <c r="FJ13" s="879"/>
      <c r="FK13" s="879"/>
      <c r="FL13" s="879"/>
      <c r="FM13" s="879"/>
      <c r="FN13" s="879"/>
      <c r="FO13" s="879"/>
      <c r="FP13" s="879"/>
      <c r="FQ13" s="879"/>
      <c r="FR13" s="879"/>
      <c r="FS13" s="879"/>
      <c r="FT13" s="879"/>
      <c r="FU13" s="879"/>
      <c r="FV13" s="879"/>
      <c r="FW13" s="879"/>
      <c r="FX13" s="879"/>
      <c r="FY13" s="879"/>
      <c r="FZ13" s="879"/>
      <c r="GA13" s="879"/>
      <c r="GB13" s="879"/>
      <c r="GC13" s="879"/>
      <c r="GD13" s="879"/>
      <c r="GE13" s="879"/>
      <c r="GF13" s="879"/>
      <c r="GG13" s="879"/>
      <c r="GH13" s="879"/>
      <c r="GI13" s="879"/>
      <c r="GJ13" s="879"/>
      <c r="GK13" s="879"/>
      <c r="GL13" s="879"/>
      <c r="GM13" s="879"/>
      <c r="GN13" s="879"/>
      <c r="GO13" s="879"/>
      <c r="GP13" s="879"/>
      <c r="GQ13" s="879"/>
      <c r="GR13" s="879"/>
      <c r="GS13" s="879"/>
      <c r="GT13" s="879"/>
      <c r="GU13" s="879"/>
      <c r="GV13" s="879"/>
      <c r="GW13" s="879"/>
      <c r="GX13" s="879"/>
      <c r="GY13" s="879"/>
      <c r="GZ13" s="879"/>
      <c r="HA13" s="879"/>
      <c r="HB13" s="879"/>
      <c r="HC13" s="879"/>
      <c r="HD13" s="879"/>
      <c r="HE13" s="879"/>
      <c r="HF13" s="879"/>
      <c r="HG13" s="879"/>
      <c r="HH13" s="879"/>
      <c r="HI13" s="879"/>
      <c r="HJ13" s="879"/>
      <c r="HK13" s="879"/>
      <c r="HL13" s="879"/>
      <c r="HM13" s="879"/>
      <c r="HN13" s="879"/>
      <c r="HO13" s="879"/>
      <c r="HP13" s="879"/>
      <c r="HQ13" s="879"/>
      <c r="HR13" s="879"/>
      <c r="HS13" s="879"/>
      <c r="HT13" s="879"/>
      <c r="HU13" s="879"/>
      <c r="HV13" s="879"/>
      <c r="HW13" s="879"/>
      <c r="HX13" s="879"/>
      <c r="HY13" s="879"/>
      <c r="HZ13" s="879"/>
      <c r="IA13" s="879"/>
      <c r="IB13" s="879"/>
      <c r="IC13" s="879"/>
      <c r="ID13" s="879"/>
      <c r="IE13" s="879"/>
      <c r="IF13" s="879"/>
      <c r="IG13" s="879"/>
      <c r="IH13" s="879"/>
      <c r="II13" s="879"/>
      <c r="IJ13" s="879"/>
      <c r="IK13" s="879"/>
      <c r="IL13" s="879"/>
      <c r="IM13" s="879"/>
      <c r="IN13" s="879"/>
      <c r="IO13" s="879"/>
      <c r="IP13" s="879"/>
    </row>
    <row r="14" spans="1:250" ht="15.95" customHeight="1">
      <c r="B14" s="822" t="s">
        <v>106</v>
      </c>
      <c r="C14" s="823" t="s">
        <v>20</v>
      </c>
      <c r="D14" s="824"/>
      <c r="E14" s="825"/>
      <c r="F14" s="826"/>
      <c r="G14" s="827">
        <f t="shared" si="33"/>
        <v>0</v>
      </c>
      <c r="H14" s="828">
        <f>建設部門表!E22</f>
        <v>0</v>
      </c>
      <c r="I14" s="829">
        <f>$E$8*投入係数表!AL11</f>
        <v>0</v>
      </c>
      <c r="J14" s="828">
        <f>$F$8*投入係数表!AH11</f>
        <v>0</v>
      </c>
      <c r="K14" s="830">
        <f t="shared" si="16"/>
        <v>0</v>
      </c>
      <c r="L14" s="831">
        <v>4.1468914278068869E-3</v>
      </c>
      <c r="M14" s="832">
        <f t="shared" si="17"/>
        <v>0</v>
      </c>
      <c r="N14" s="833">
        <v>0</v>
      </c>
      <c r="O14" s="834">
        <f t="shared" si="18"/>
        <v>0</v>
      </c>
      <c r="P14" s="835">
        <f>'37部門取引基本表'!BM10</f>
        <v>0.10472277532034178</v>
      </c>
      <c r="Q14" s="830">
        <f t="shared" si="19"/>
        <v>0</v>
      </c>
      <c r="R14" s="929"/>
      <c r="S14" s="837"/>
      <c r="T14" s="830">
        <f>IF('37部門取引基本表'!AQ10&lt;0,0,'37部門取引基本表'!AQ10)</f>
        <v>15611.897000559598</v>
      </c>
      <c r="U14" s="838">
        <f t="shared" si="20"/>
        <v>8.449611304649593E-3</v>
      </c>
      <c r="V14" s="839">
        <f t="shared" si="21"/>
        <v>0</v>
      </c>
      <c r="W14" s="840">
        <f t="shared" si="11"/>
        <v>4.1468914278068869E-3</v>
      </c>
      <c r="X14" s="834">
        <f t="shared" si="22"/>
        <v>0</v>
      </c>
      <c r="Y14" s="841">
        <v>0</v>
      </c>
      <c r="Z14" s="842">
        <f t="shared" si="23"/>
        <v>0.10472277532034178</v>
      </c>
      <c r="AA14" s="843">
        <f t="shared" si="24"/>
        <v>0</v>
      </c>
      <c r="AB14" s="930"/>
      <c r="AC14" s="845"/>
      <c r="AD14" s="846">
        <f t="shared" si="25"/>
        <v>8.449611304649593E-3</v>
      </c>
      <c r="AE14" s="847">
        <f t="shared" si="26"/>
        <v>0</v>
      </c>
      <c r="AF14" s="848">
        <f t="shared" si="27"/>
        <v>4.1468914278068869E-3</v>
      </c>
      <c r="AG14" s="849">
        <f t="shared" si="28"/>
        <v>0</v>
      </c>
      <c r="AH14" s="850">
        <v>0</v>
      </c>
      <c r="AI14" s="851">
        <f t="shared" si="29"/>
        <v>0</v>
      </c>
      <c r="AJ14" s="852">
        <f t="shared" si="30"/>
        <v>0</v>
      </c>
      <c r="AK14" s="853">
        <f t="shared" si="31"/>
        <v>0</v>
      </c>
      <c r="AL14" s="854">
        <f t="shared" si="32"/>
        <v>0</v>
      </c>
      <c r="AM14" s="855"/>
      <c r="AN14" s="855"/>
      <c r="AO14" s="880" t="s">
        <v>106</v>
      </c>
      <c r="AP14" s="881" t="s">
        <v>20</v>
      </c>
      <c r="AQ14" s="882">
        <f t="shared" si="12"/>
        <v>0</v>
      </c>
      <c r="AR14" s="883">
        <f t="shared" si="13"/>
        <v>0</v>
      </c>
      <c r="AS14" s="884">
        <f t="shared" si="14"/>
        <v>0</v>
      </c>
      <c r="AT14" s="885">
        <f t="shared" si="15"/>
        <v>0</v>
      </c>
      <c r="AU14" s="886">
        <f>AL14*'37部門取引基本表'!BG10</f>
        <v>0</v>
      </c>
      <c r="AV14" s="886">
        <f>AL14*'37部門取引基本表'!BH10</f>
        <v>0</v>
      </c>
      <c r="AW14" s="886">
        <f>AL14*'37部門取引基本表'!BI10</f>
        <v>0</v>
      </c>
      <c r="AX14" s="886">
        <f>AL14*'37部門取引基本表'!BJ10</f>
        <v>0</v>
      </c>
      <c r="AY14" s="886">
        <f>市税収効果!S12</f>
        <v>0</v>
      </c>
      <c r="AZ14" s="863"/>
      <c r="BA14" s="855"/>
      <c r="BB14" s="855"/>
      <c r="BC14" s="855"/>
      <c r="BD14" s="855"/>
      <c r="BE14" s="855"/>
      <c r="BF14" s="855"/>
      <c r="BG14" s="855"/>
      <c r="BH14" s="855"/>
      <c r="BI14" s="855"/>
      <c r="BJ14" s="855"/>
      <c r="BK14" s="936" t="s">
        <v>198</v>
      </c>
      <c r="BL14" s="937"/>
      <c r="BM14" s="938"/>
      <c r="BN14" s="938">
        <f>AU8</f>
        <v>0</v>
      </c>
      <c r="BO14" s="938"/>
      <c r="BP14" s="855"/>
      <c r="BQ14" s="855"/>
      <c r="BR14" s="870"/>
      <c r="BS14" s="916"/>
      <c r="BT14" s="917"/>
      <c r="BU14" s="918" t="s">
        <v>199</v>
      </c>
      <c r="BV14" s="919">
        <v>475</v>
      </c>
      <c r="BW14" s="920" t="s">
        <v>200</v>
      </c>
      <c r="BX14" s="921" t="e">
        <f>BV45</f>
        <v>#REF!</v>
      </c>
      <c r="BY14" s="922" t="e">
        <f>BV14/BX14</f>
        <v>#REF!</v>
      </c>
      <c r="BZ14" s="923">
        <f>BM13</f>
        <v>0</v>
      </c>
      <c r="CA14" s="924">
        <f>BO13</f>
        <v>0</v>
      </c>
      <c r="CB14" s="925" t="s">
        <v>201</v>
      </c>
      <c r="CC14" s="926" t="e">
        <f>BZ14*BY14</f>
        <v>#REF!</v>
      </c>
      <c r="CD14" s="927" t="e">
        <f>CA14*BY14</f>
        <v>#REF!</v>
      </c>
      <c r="CE14" s="879"/>
      <c r="CF14" s="879"/>
      <c r="CG14" s="879"/>
      <c r="CH14" s="879"/>
      <c r="CI14" s="879"/>
      <c r="CJ14" s="879"/>
      <c r="CK14" s="879"/>
      <c r="CL14" s="879"/>
      <c r="CM14" s="879"/>
      <c r="CN14" s="879"/>
      <c r="CO14" s="879"/>
      <c r="CP14" s="879"/>
      <c r="CQ14" s="879"/>
      <c r="CR14" s="879"/>
      <c r="CS14" s="879"/>
      <c r="CT14" s="879"/>
      <c r="CU14" s="879"/>
      <c r="CV14" s="879"/>
      <c r="CW14" s="879"/>
      <c r="CX14" s="879"/>
      <c r="CY14" s="879"/>
      <c r="CZ14" s="879"/>
      <c r="DA14" s="879"/>
      <c r="DB14" s="879"/>
      <c r="DC14" s="879"/>
      <c r="DD14" s="879"/>
      <c r="DE14" s="879"/>
      <c r="DF14" s="879"/>
      <c r="DG14" s="879"/>
      <c r="DH14" s="879"/>
      <c r="DI14" s="879"/>
      <c r="DJ14" s="879"/>
      <c r="DK14" s="879"/>
      <c r="DL14" s="879"/>
      <c r="DM14" s="879"/>
      <c r="DN14" s="879"/>
      <c r="DO14" s="879"/>
      <c r="DP14" s="879"/>
      <c r="DQ14" s="879"/>
      <c r="DR14" s="879"/>
      <c r="DS14" s="879"/>
      <c r="DT14" s="879"/>
      <c r="DU14" s="879"/>
      <c r="DV14" s="879"/>
      <c r="DW14" s="879"/>
      <c r="DX14" s="879"/>
      <c r="DY14" s="879"/>
      <c r="DZ14" s="879"/>
      <c r="EA14" s="879"/>
      <c r="EB14" s="879"/>
      <c r="EC14" s="879"/>
      <c r="ED14" s="879"/>
      <c r="EE14" s="879"/>
      <c r="EF14" s="879"/>
      <c r="EG14" s="879"/>
      <c r="EH14" s="879"/>
      <c r="EI14" s="879"/>
      <c r="EJ14" s="879"/>
      <c r="EK14" s="879"/>
      <c r="EL14" s="879"/>
      <c r="EM14" s="879"/>
      <c r="EN14" s="879"/>
      <c r="EO14" s="879"/>
      <c r="EP14" s="879"/>
      <c r="EQ14" s="879"/>
      <c r="ER14" s="879"/>
      <c r="ES14" s="879"/>
      <c r="ET14" s="879"/>
      <c r="EU14" s="879"/>
      <c r="EV14" s="879"/>
      <c r="EW14" s="879"/>
      <c r="EX14" s="879"/>
      <c r="EY14" s="879"/>
      <c r="EZ14" s="879"/>
      <c r="FA14" s="879"/>
      <c r="FB14" s="879"/>
      <c r="FC14" s="879"/>
      <c r="FD14" s="879"/>
      <c r="FE14" s="879"/>
      <c r="FF14" s="879"/>
      <c r="FG14" s="879"/>
      <c r="FH14" s="879"/>
      <c r="FI14" s="879"/>
      <c r="FJ14" s="879"/>
      <c r="FK14" s="879"/>
      <c r="FL14" s="879"/>
      <c r="FM14" s="879"/>
      <c r="FN14" s="879"/>
      <c r="FO14" s="879"/>
      <c r="FP14" s="879"/>
      <c r="FQ14" s="879"/>
      <c r="FR14" s="879"/>
      <c r="FS14" s="879"/>
      <c r="FT14" s="879"/>
      <c r="FU14" s="879"/>
      <c r="FV14" s="879"/>
      <c r="FW14" s="879"/>
      <c r="FX14" s="879"/>
      <c r="FY14" s="879"/>
      <c r="FZ14" s="879"/>
      <c r="GA14" s="879"/>
      <c r="GB14" s="879"/>
      <c r="GC14" s="879"/>
      <c r="GD14" s="879"/>
      <c r="GE14" s="879"/>
      <c r="GF14" s="879"/>
      <c r="GG14" s="879"/>
      <c r="GH14" s="879"/>
      <c r="GI14" s="879"/>
      <c r="GJ14" s="879"/>
      <c r="GK14" s="879"/>
      <c r="GL14" s="879"/>
      <c r="GM14" s="879"/>
      <c r="GN14" s="879"/>
      <c r="GO14" s="879"/>
      <c r="GP14" s="879"/>
      <c r="GQ14" s="879"/>
      <c r="GR14" s="879"/>
      <c r="GS14" s="879"/>
      <c r="GT14" s="879"/>
      <c r="GU14" s="879"/>
      <c r="GV14" s="879"/>
      <c r="GW14" s="879"/>
      <c r="GX14" s="879"/>
      <c r="GY14" s="879"/>
      <c r="GZ14" s="879"/>
      <c r="HA14" s="879"/>
      <c r="HB14" s="879"/>
      <c r="HC14" s="879"/>
      <c r="HD14" s="879"/>
      <c r="HE14" s="879"/>
      <c r="HF14" s="879"/>
      <c r="HG14" s="879"/>
      <c r="HH14" s="879"/>
      <c r="HI14" s="879"/>
      <c r="HJ14" s="879"/>
      <c r="HK14" s="879"/>
      <c r="HL14" s="879"/>
      <c r="HM14" s="879"/>
      <c r="HN14" s="879"/>
      <c r="HO14" s="879"/>
      <c r="HP14" s="879"/>
      <c r="HQ14" s="879"/>
      <c r="HR14" s="879"/>
      <c r="HS14" s="879"/>
      <c r="HT14" s="879"/>
      <c r="HU14" s="879"/>
      <c r="HV14" s="879"/>
      <c r="HW14" s="879"/>
      <c r="HX14" s="879"/>
      <c r="HY14" s="879"/>
      <c r="HZ14" s="879"/>
      <c r="IA14" s="879"/>
      <c r="IB14" s="879"/>
      <c r="IC14" s="879"/>
      <c r="ID14" s="879"/>
      <c r="IE14" s="879"/>
      <c r="IF14" s="879"/>
      <c r="IG14" s="879"/>
      <c r="IH14" s="879"/>
      <c r="II14" s="879"/>
      <c r="IJ14" s="879"/>
      <c r="IK14" s="879"/>
      <c r="IL14" s="879"/>
      <c r="IM14" s="879"/>
      <c r="IN14" s="879"/>
      <c r="IO14" s="879"/>
      <c r="IP14" s="879"/>
    </row>
    <row r="15" spans="1:250" ht="15.95" customHeight="1">
      <c r="B15" s="822" t="s">
        <v>107</v>
      </c>
      <c r="C15" s="823" t="s">
        <v>21</v>
      </c>
      <c r="D15" s="824"/>
      <c r="E15" s="825"/>
      <c r="F15" s="826"/>
      <c r="G15" s="827">
        <f t="shared" si="33"/>
        <v>0</v>
      </c>
      <c r="H15" s="828">
        <f>建設部門表!E23</f>
        <v>0</v>
      </c>
      <c r="I15" s="829">
        <f>$E$8*投入係数表!AL12</f>
        <v>0</v>
      </c>
      <c r="J15" s="828">
        <f>$F$8*投入係数表!AH12</f>
        <v>0</v>
      </c>
      <c r="K15" s="830">
        <f t="shared" si="16"/>
        <v>0</v>
      </c>
      <c r="L15" s="831">
        <v>3.1510016182548006E-2</v>
      </c>
      <c r="M15" s="832">
        <f t="shared" si="17"/>
        <v>0</v>
      </c>
      <c r="N15" s="833">
        <v>0</v>
      </c>
      <c r="O15" s="834">
        <f t="shared" si="18"/>
        <v>0</v>
      </c>
      <c r="P15" s="835">
        <f>'37部門取引基本表'!BM11</f>
        <v>3.4341377919356326E-2</v>
      </c>
      <c r="Q15" s="830">
        <f t="shared" si="19"/>
        <v>0</v>
      </c>
      <c r="R15" s="929"/>
      <c r="S15" s="837"/>
      <c r="T15" s="830">
        <f>IF('37部門取引基本表'!AQ11&lt;0,0,'37部門取引基本表'!AQ11)</f>
        <v>31269.001361919418</v>
      </c>
      <c r="U15" s="838">
        <f t="shared" si="20"/>
        <v>1.6923690143696653E-2</v>
      </c>
      <c r="V15" s="839">
        <f t="shared" si="21"/>
        <v>0</v>
      </c>
      <c r="W15" s="840">
        <f t="shared" si="11"/>
        <v>3.1510016182548006E-2</v>
      </c>
      <c r="X15" s="834">
        <f t="shared" si="22"/>
        <v>0</v>
      </c>
      <c r="Y15" s="841">
        <v>0</v>
      </c>
      <c r="Z15" s="842">
        <f t="shared" si="23"/>
        <v>3.4341377919356326E-2</v>
      </c>
      <c r="AA15" s="843">
        <f t="shared" si="24"/>
        <v>0</v>
      </c>
      <c r="AB15" s="930"/>
      <c r="AC15" s="845"/>
      <c r="AD15" s="846">
        <f t="shared" si="25"/>
        <v>1.6923690143696653E-2</v>
      </c>
      <c r="AE15" s="847">
        <f t="shared" si="26"/>
        <v>0</v>
      </c>
      <c r="AF15" s="848">
        <f t="shared" si="27"/>
        <v>3.1510016182548006E-2</v>
      </c>
      <c r="AG15" s="849">
        <f t="shared" si="28"/>
        <v>0</v>
      </c>
      <c r="AH15" s="850">
        <v>0</v>
      </c>
      <c r="AI15" s="851">
        <f t="shared" si="29"/>
        <v>0</v>
      </c>
      <c r="AJ15" s="852">
        <f t="shared" si="30"/>
        <v>0</v>
      </c>
      <c r="AK15" s="853">
        <f t="shared" si="31"/>
        <v>0</v>
      </c>
      <c r="AL15" s="854">
        <f t="shared" si="32"/>
        <v>0</v>
      </c>
      <c r="AM15" s="855"/>
      <c r="AN15" s="855"/>
      <c r="AO15" s="880" t="s">
        <v>107</v>
      </c>
      <c r="AP15" s="881" t="s">
        <v>21</v>
      </c>
      <c r="AQ15" s="882">
        <f t="shared" si="12"/>
        <v>0</v>
      </c>
      <c r="AR15" s="883">
        <f t="shared" si="13"/>
        <v>0</v>
      </c>
      <c r="AS15" s="884">
        <f t="shared" si="14"/>
        <v>0</v>
      </c>
      <c r="AT15" s="885">
        <f t="shared" si="15"/>
        <v>0</v>
      </c>
      <c r="AU15" s="886">
        <f>AL15*'37部門取引基本表'!BG11</f>
        <v>0</v>
      </c>
      <c r="AV15" s="886">
        <f>AL15*'37部門取引基本表'!BH11</f>
        <v>0</v>
      </c>
      <c r="AW15" s="886">
        <f>AL15*'37部門取引基本表'!BI11</f>
        <v>0</v>
      </c>
      <c r="AX15" s="886">
        <f>AL15*'37部門取引基本表'!BJ11</f>
        <v>0</v>
      </c>
      <c r="AY15" s="886">
        <f>市税収効果!S13</f>
        <v>0</v>
      </c>
      <c r="AZ15" s="863"/>
      <c r="BA15" s="855"/>
      <c r="BB15" s="855"/>
      <c r="BC15" s="855"/>
      <c r="BD15" s="855"/>
      <c r="BE15" s="855"/>
      <c r="BF15" s="855"/>
      <c r="BG15" s="855"/>
      <c r="BH15" s="855"/>
      <c r="BI15" s="855"/>
      <c r="BJ15" s="855"/>
      <c r="BK15" s="864" t="s">
        <v>202</v>
      </c>
      <c r="BL15" s="939"/>
      <c r="BM15" s="869"/>
      <c r="BN15" s="869">
        <f>AV8</f>
        <v>0</v>
      </c>
      <c r="BO15" s="869"/>
      <c r="BP15" s="855"/>
      <c r="BQ15" s="855"/>
      <c r="BR15" s="870"/>
      <c r="BS15" s="916"/>
      <c r="BT15" s="917"/>
      <c r="BU15" s="918" t="s">
        <v>203</v>
      </c>
      <c r="BV15" s="940">
        <v>1960</v>
      </c>
      <c r="BW15" s="920" t="s">
        <v>204</v>
      </c>
      <c r="BX15" s="921" t="e">
        <f>BV46</f>
        <v>#REF!</v>
      </c>
      <c r="BY15" s="922" t="e">
        <f>BV15/BX15</f>
        <v>#REF!</v>
      </c>
      <c r="BZ15" s="923" t="e">
        <f>BM13*BV46/BV45</f>
        <v>#REF!</v>
      </c>
      <c r="CA15" s="924" t="e">
        <f>BO13*BV46/BV45</f>
        <v>#REF!</v>
      </c>
      <c r="CB15" s="925" t="s">
        <v>205</v>
      </c>
      <c r="CC15" s="926" t="e">
        <f>BZ15*BY15</f>
        <v>#REF!</v>
      </c>
      <c r="CD15" s="927" t="e">
        <f>CA15*BY15</f>
        <v>#REF!</v>
      </c>
      <c r="CE15" s="879"/>
      <c r="CF15" s="879"/>
      <c r="CG15" s="879"/>
      <c r="CH15" s="879"/>
      <c r="CI15" s="879"/>
      <c r="CJ15" s="879"/>
      <c r="CK15" s="879"/>
      <c r="CL15" s="879"/>
      <c r="CM15" s="879"/>
      <c r="CN15" s="879"/>
      <c r="CO15" s="879"/>
      <c r="CP15" s="879"/>
      <c r="CQ15" s="879"/>
      <c r="CR15" s="879"/>
      <c r="CS15" s="879"/>
      <c r="CT15" s="879"/>
      <c r="CU15" s="879"/>
      <c r="CV15" s="879"/>
      <c r="CW15" s="879"/>
      <c r="CX15" s="879"/>
      <c r="CY15" s="879"/>
      <c r="CZ15" s="879"/>
      <c r="DA15" s="879"/>
      <c r="DB15" s="879"/>
      <c r="DC15" s="879"/>
      <c r="DD15" s="879"/>
      <c r="DE15" s="879"/>
      <c r="DF15" s="879"/>
      <c r="DG15" s="879"/>
      <c r="DH15" s="879"/>
      <c r="DI15" s="879"/>
      <c r="DJ15" s="879"/>
      <c r="DK15" s="879"/>
      <c r="DL15" s="879"/>
      <c r="DM15" s="879"/>
      <c r="DN15" s="879"/>
      <c r="DO15" s="879"/>
      <c r="DP15" s="879"/>
      <c r="DQ15" s="879"/>
      <c r="DR15" s="879"/>
      <c r="DS15" s="879"/>
      <c r="DT15" s="879"/>
      <c r="DU15" s="879"/>
      <c r="DV15" s="879"/>
      <c r="DW15" s="879"/>
      <c r="DX15" s="879"/>
      <c r="DY15" s="879"/>
      <c r="DZ15" s="879"/>
      <c r="EA15" s="879"/>
      <c r="EB15" s="879"/>
      <c r="EC15" s="879"/>
      <c r="ED15" s="879"/>
      <c r="EE15" s="879"/>
      <c r="EF15" s="879"/>
      <c r="EG15" s="879"/>
      <c r="EH15" s="879"/>
      <c r="EI15" s="879"/>
      <c r="EJ15" s="879"/>
      <c r="EK15" s="879"/>
      <c r="EL15" s="879"/>
      <c r="EM15" s="879"/>
      <c r="EN15" s="879"/>
      <c r="EO15" s="879"/>
      <c r="EP15" s="879"/>
      <c r="EQ15" s="879"/>
      <c r="ER15" s="879"/>
      <c r="ES15" s="879"/>
      <c r="ET15" s="879"/>
      <c r="EU15" s="879"/>
      <c r="EV15" s="879"/>
      <c r="EW15" s="879"/>
      <c r="EX15" s="879"/>
      <c r="EY15" s="879"/>
      <c r="EZ15" s="879"/>
      <c r="FA15" s="879"/>
      <c r="FB15" s="879"/>
      <c r="FC15" s="879"/>
      <c r="FD15" s="879"/>
      <c r="FE15" s="879"/>
      <c r="FF15" s="879"/>
      <c r="FG15" s="879"/>
      <c r="FH15" s="879"/>
      <c r="FI15" s="879"/>
      <c r="FJ15" s="879"/>
      <c r="FK15" s="879"/>
      <c r="FL15" s="879"/>
      <c r="FM15" s="879"/>
      <c r="FN15" s="879"/>
      <c r="FO15" s="879"/>
      <c r="FP15" s="879"/>
      <c r="FQ15" s="879"/>
      <c r="FR15" s="879"/>
      <c r="FS15" s="879"/>
      <c r="FT15" s="879"/>
      <c r="FU15" s="879"/>
      <c r="FV15" s="879"/>
      <c r="FW15" s="879"/>
      <c r="FX15" s="879"/>
      <c r="FY15" s="879"/>
      <c r="FZ15" s="879"/>
      <c r="GA15" s="879"/>
      <c r="GB15" s="879"/>
      <c r="GC15" s="879"/>
      <c r="GD15" s="879"/>
      <c r="GE15" s="879"/>
      <c r="GF15" s="879"/>
      <c r="GG15" s="879"/>
      <c r="GH15" s="879"/>
      <c r="GI15" s="879"/>
      <c r="GJ15" s="879"/>
      <c r="GK15" s="879"/>
      <c r="GL15" s="879"/>
      <c r="GM15" s="879"/>
      <c r="GN15" s="879"/>
      <c r="GO15" s="879"/>
      <c r="GP15" s="879"/>
      <c r="GQ15" s="879"/>
      <c r="GR15" s="879"/>
      <c r="GS15" s="879"/>
      <c r="GT15" s="879"/>
      <c r="GU15" s="879"/>
      <c r="GV15" s="879"/>
      <c r="GW15" s="879"/>
      <c r="GX15" s="879"/>
      <c r="GY15" s="879"/>
      <c r="GZ15" s="879"/>
      <c r="HA15" s="879"/>
      <c r="HB15" s="879"/>
      <c r="HC15" s="879"/>
      <c r="HD15" s="879"/>
      <c r="HE15" s="879"/>
      <c r="HF15" s="879"/>
      <c r="HG15" s="879"/>
      <c r="HH15" s="879"/>
      <c r="HI15" s="879"/>
      <c r="HJ15" s="879"/>
      <c r="HK15" s="879"/>
      <c r="HL15" s="879"/>
      <c r="HM15" s="879"/>
      <c r="HN15" s="879"/>
      <c r="HO15" s="879"/>
      <c r="HP15" s="879"/>
      <c r="HQ15" s="879"/>
      <c r="HR15" s="879"/>
      <c r="HS15" s="879"/>
      <c r="HT15" s="879"/>
      <c r="HU15" s="879"/>
      <c r="HV15" s="879"/>
      <c r="HW15" s="879"/>
      <c r="HX15" s="879"/>
      <c r="HY15" s="879"/>
      <c r="HZ15" s="879"/>
      <c r="IA15" s="879"/>
      <c r="IB15" s="879"/>
      <c r="IC15" s="879"/>
      <c r="ID15" s="879"/>
      <c r="IE15" s="879"/>
      <c r="IF15" s="879"/>
      <c r="IG15" s="879"/>
      <c r="IH15" s="879"/>
      <c r="II15" s="879"/>
      <c r="IJ15" s="879"/>
      <c r="IK15" s="879"/>
      <c r="IL15" s="879"/>
      <c r="IM15" s="879"/>
      <c r="IN15" s="879"/>
      <c r="IO15" s="879"/>
      <c r="IP15" s="879"/>
    </row>
    <row r="16" spans="1:250" ht="15.95" customHeight="1">
      <c r="B16" s="822" t="s">
        <v>108</v>
      </c>
      <c r="C16" s="823" t="s">
        <v>109</v>
      </c>
      <c r="D16" s="824"/>
      <c r="E16" s="825"/>
      <c r="F16" s="826"/>
      <c r="G16" s="827">
        <f t="shared" si="33"/>
        <v>0</v>
      </c>
      <c r="H16" s="828">
        <f>建設部門表!E24</f>
        <v>0</v>
      </c>
      <c r="I16" s="829">
        <f>$E$8*投入係数表!AL13</f>
        <v>0</v>
      </c>
      <c r="J16" s="828">
        <f>$F$8*投入係数表!AH13</f>
        <v>0</v>
      </c>
      <c r="K16" s="830">
        <f t="shared" si="16"/>
        <v>0</v>
      </c>
      <c r="L16" s="831">
        <v>0.25473437802877519</v>
      </c>
      <c r="M16" s="832">
        <f t="shared" si="17"/>
        <v>0</v>
      </c>
      <c r="N16" s="833">
        <v>0</v>
      </c>
      <c r="O16" s="834">
        <f t="shared" si="18"/>
        <v>0</v>
      </c>
      <c r="P16" s="835">
        <f>'37部門取引基本表'!BM12</f>
        <v>0.20562043894358509</v>
      </c>
      <c r="Q16" s="830">
        <f t="shared" si="19"/>
        <v>0</v>
      </c>
      <c r="R16" s="929"/>
      <c r="S16" s="837"/>
      <c r="T16" s="830">
        <f>IF('37部門取引基本表'!AQ12&lt;0,0,'37部門取引基本表'!AQ12)</f>
        <v>5513.783895495244</v>
      </c>
      <c r="U16" s="838">
        <f t="shared" si="20"/>
        <v>2.9842197096932883E-3</v>
      </c>
      <c r="V16" s="839">
        <f t="shared" si="21"/>
        <v>0</v>
      </c>
      <c r="W16" s="840">
        <f t="shared" si="11"/>
        <v>0.25473437802877519</v>
      </c>
      <c r="X16" s="834">
        <f t="shared" si="22"/>
        <v>0</v>
      </c>
      <c r="Y16" s="841">
        <v>0</v>
      </c>
      <c r="Z16" s="842">
        <f t="shared" si="23"/>
        <v>0.20562043894358509</v>
      </c>
      <c r="AA16" s="843">
        <f t="shared" si="24"/>
        <v>0</v>
      </c>
      <c r="AB16" s="930"/>
      <c r="AC16" s="845"/>
      <c r="AD16" s="846">
        <f t="shared" si="25"/>
        <v>2.9842197096932883E-3</v>
      </c>
      <c r="AE16" s="847">
        <f t="shared" si="26"/>
        <v>0</v>
      </c>
      <c r="AF16" s="848">
        <f t="shared" si="27"/>
        <v>0.25473437802877519</v>
      </c>
      <c r="AG16" s="849">
        <f t="shared" si="28"/>
        <v>0</v>
      </c>
      <c r="AH16" s="850">
        <v>0</v>
      </c>
      <c r="AI16" s="851">
        <f t="shared" si="29"/>
        <v>0</v>
      </c>
      <c r="AJ16" s="852">
        <f t="shared" si="30"/>
        <v>0</v>
      </c>
      <c r="AK16" s="853">
        <f t="shared" si="31"/>
        <v>0</v>
      </c>
      <c r="AL16" s="854">
        <f t="shared" si="32"/>
        <v>0</v>
      </c>
      <c r="AM16" s="855"/>
      <c r="AN16" s="855"/>
      <c r="AO16" s="880" t="s">
        <v>108</v>
      </c>
      <c r="AP16" s="881" t="s">
        <v>109</v>
      </c>
      <c r="AQ16" s="882">
        <f t="shared" si="12"/>
        <v>0</v>
      </c>
      <c r="AR16" s="883">
        <f t="shared" si="13"/>
        <v>0</v>
      </c>
      <c r="AS16" s="884">
        <f t="shared" si="14"/>
        <v>0</v>
      </c>
      <c r="AT16" s="885">
        <f t="shared" si="15"/>
        <v>0</v>
      </c>
      <c r="AU16" s="886">
        <f>AL16*'37部門取引基本表'!BG12</f>
        <v>0</v>
      </c>
      <c r="AV16" s="886">
        <f>AL16*'37部門取引基本表'!BH12</f>
        <v>0</v>
      </c>
      <c r="AW16" s="886">
        <f>AL16*'37部門取引基本表'!BI12</f>
        <v>0</v>
      </c>
      <c r="AX16" s="886">
        <f>AL16*'37部門取引基本表'!BJ12</f>
        <v>0</v>
      </c>
      <c r="AY16" s="886">
        <f>市税収効果!S14</f>
        <v>0</v>
      </c>
      <c r="AZ16" s="863"/>
      <c r="BA16" s="855"/>
      <c r="BB16" s="855"/>
      <c r="BC16" s="855"/>
      <c r="BD16" s="855"/>
      <c r="BE16" s="855"/>
      <c r="BF16" s="855"/>
      <c r="BG16" s="855"/>
      <c r="BH16" s="855"/>
      <c r="BI16" s="855"/>
      <c r="BJ16" s="855"/>
      <c r="BK16" s="864" t="s">
        <v>189</v>
      </c>
      <c r="BL16" s="939"/>
      <c r="BM16" s="869"/>
      <c r="BN16" s="869">
        <f>AW8</f>
        <v>0</v>
      </c>
      <c r="BO16" s="869"/>
      <c r="BP16" s="855"/>
      <c r="BQ16" s="855"/>
      <c r="BR16" s="870"/>
      <c r="BS16" s="916"/>
      <c r="BT16" s="917"/>
      <c r="BU16" s="918" t="s">
        <v>206</v>
      </c>
      <c r="BV16" s="940">
        <v>0</v>
      </c>
      <c r="BW16" s="920" t="s">
        <v>191</v>
      </c>
      <c r="BX16" s="921" t="e">
        <f>BV42</f>
        <v>#REF!</v>
      </c>
      <c r="BY16" s="922" t="e">
        <f>BV16/BX16</f>
        <v>#REF!</v>
      </c>
      <c r="BZ16" s="923">
        <f>BM17</f>
        <v>0</v>
      </c>
      <c r="CA16" s="924">
        <f>BO17</f>
        <v>0</v>
      </c>
      <c r="CB16" s="925" t="s">
        <v>207</v>
      </c>
      <c r="CC16" s="926" t="e">
        <f>BZ16*BY16</f>
        <v>#REF!</v>
      </c>
      <c r="CD16" s="927" t="e">
        <f>CA16*BY16</f>
        <v>#REF!</v>
      </c>
      <c r="CE16" s="879"/>
      <c r="CF16" s="879"/>
      <c r="CG16" s="879"/>
      <c r="CH16" s="879"/>
      <c r="CI16" s="879"/>
      <c r="CJ16" s="879"/>
      <c r="CK16" s="879"/>
      <c r="CL16" s="879"/>
      <c r="CM16" s="879"/>
      <c r="CN16" s="879"/>
      <c r="CO16" s="879"/>
      <c r="CP16" s="879"/>
      <c r="CQ16" s="879"/>
      <c r="CR16" s="879"/>
      <c r="CS16" s="879"/>
      <c r="CT16" s="879"/>
      <c r="CU16" s="879"/>
      <c r="CV16" s="879"/>
      <c r="CW16" s="879"/>
      <c r="CX16" s="879"/>
      <c r="CY16" s="879"/>
      <c r="CZ16" s="879"/>
      <c r="DA16" s="879"/>
      <c r="DB16" s="879"/>
      <c r="DC16" s="879"/>
      <c r="DD16" s="879"/>
      <c r="DE16" s="879"/>
      <c r="DF16" s="879"/>
      <c r="DG16" s="879"/>
      <c r="DH16" s="879"/>
      <c r="DI16" s="879"/>
      <c r="DJ16" s="879"/>
      <c r="DK16" s="879"/>
      <c r="DL16" s="879"/>
      <c r="DM16" s="879"/>
      <c r="DN16" s="879"/>
      <c r="DO16" s="879"/>
      <c r="DP16" s="879"/>
      <c r="DQ16" s="879"/>
      <c r="DR16" s="879"/>
      <c r="DS16" s="879"/>
      <c r="DT16" s="879"/>
      <c r="DU16" s="879"/>
      <c r="DV16" s="879"/>
      <c r="DW16" s="879"/>
      <c r="DX16" s="879"/>
      <c r="DY16" s="879"/>
      <c r="DZ16" s="879"/>
      <c r="EA16" s="879"/>
      <c r="EB16" s="879"/>
      <c r="EC16" s="879"/>
      <c r="ED16" s="879"/>
      <c r="EE16" s="879"/>
      <c r="EF16" s="879"/>
      <c r="EG16" s="879"/>
      <c r="EH16" s="879"/>
      <c r="EI16" s="879"/>
      <c r="EJ16" s="879"/>
      <c r="EK16" s="879"/>
      <c r="EL16" s="879"/>
      <c r="EM16" s="879"/>
      <c r="EN16" s="879"/>
      <c r="EO16" s="879"/>
      <c r="EP16" s="879"/>
      <c r="EQ16" s="879"/>
      <c r="ER16" s="879"/>
      <c r="ES16" s="879"/>
      <c r="ET16" s="879"/>
      <c r="EU16" s="879"/>
      <c r="EV16" s="879"/>
      <c r="EW16" s="879"/>
      <c r="EX16" s="879"/>
      <c r="EY16" s="879"/>
      <c r="EZ16" s="879"/>
      <c r="FA16" s="879"/>
      <c r="FB16" s="879"/>
      <c r="FC16" s="879"/>
      <c r="FD16" s="879"/>
      <c r="FE16" s="879"/>
      <c r="FF16" s="879"/>
      <c r="FG16" s="879"/>
      <c r="FH16" s="879"/>
      <c r="FI16" s="879"/>
      <c r="FJ16" s="879"/>
      <c r="FK16" s="879"/>
      <c r="FL16" s="879"/>
      <c r="FM16" s="879"/>
      <c r="FN16" s="879"/>
      <c r="FO16" s="879"/>
      <c r="FP16" s="879"/>
      <c r="FQ16" s="879"/>
      <c r="FR16" s="879"/>
      <c r="FS16" s="879"/>
      <c r="FT16" s="879"/>
      <c r="FU16" s="879"/>
      <c r="FV16" s="879"/>
      <c r="FW16" s="879"/>
      <c r="FX16" s="879"/>
      <c r="FY16" s="879"/>
      <c r="FZ16" s="879"/>
      <c r="GA16" s="879"/>
      <c r="GB16" s="879"/>
      <c r="GC16" s="879"/>
      <c r="GD16" s="879"/>
      <c r="GE16" s="879"/>
      <c r="GF16" s="879"/>
      <c r="GG16" s="879"/>
      <c r="GH16" s="879"/>
      <c r="GI16" s="879"/>
      <c r="GJ16" s="879"/>
      <c r="GK16" s="879"/>
      <c r="GL16" s="879"/>
      <c r="GM16" s="879"/>
      <c r="GN16" s="879"/>
      <c r="GO16" s="879"/>
      <c r="GP16" s="879"/>
      <c r="GQ16" s="879"/>
      <c r="GR16" s="879"/>
      <c r="GS16" s="879"/>
      <c r="GT16" s="879"/>
      <c r="GU16" s="879"/>
      <c r="GV16" s="879"/>
      <c r="GW16" s="879"/>
      <c r="GX16" s="879"/>
      <c r="GY16" s="879"/>
      <c r="GZ16" s="879"/>
      <c r="HA16" s="879"/>
      <c r="HB16" s="879"/>
      <c r="HC16" s="879"/>
      <c r="HD16" s="879"/>
      <c r="HE16" s="879"/>
      <c r="HF16" s="879"/>
      <c r="HG16" s="879"/>
      <c r="HH16" s="879"/>
      <c r="HI16" s="879"/>
      <c r="HJ16" s="879"/>
      <c r="HK16" s="879"/>
      <c r="HL16" s="879"/>
      <c r="HM16" s="879"/>
      <c r="HN16" s="879"/>
      <c r="HO16" s="879"/>
      <c r="HP16" s="879"/>
      <c r="HQ16" s="879"/>
      <c r="HR16" s="879"/>
      <c r="HS16" s="879"/>
      <c r="HT16" s="879"/>
      <c r="HU16" s="879"/>
      <c r="HV16" s="879"/>
      <c r="HW16" s="879"/>
      <c r="HX16" s="879"/>
      <c r="HY16" s="879"/>
      <c r="HZ16" s="879"/>
      <c r="IA16" s="879"/>
      <c r="IB16" s="879"/>
      <c r="IC16" s="879"/>
      <c r="ID16" s="879"/>
      <c r="IE16" s="879"/>
      <c r="IF16" s="879"/>
      <c r="IG16" s="879"/>
      <c r="IH16" s="879"/>
      <c r="II16" s="879"/>
      <c r="IJ16" s="879"/>
      <c r="IK16" s="879"/>
      <c r="IL16" s="879"/>
      <c r="IM16" s="879"/>
      <c r="IN16" s="879"/>
      <c r="IO16" s="879"/>
      <c r="IP16" s="879"/>
    </row>
    <row r="17" spans="2:250" ht="15.95" customHeight="1">
      <c r="B17" s="822" t="s">
        <v>110</v>
      </c>
      <c r="C17" s="823" t="s">
        <v>22</v>
      </c>
      <c r="D17" s="824"/>
      <c r="E17" s="825"/>
      <c r="F17" s="826"/>
      <c r="G17" s="827">
        <f t="shared" si="33"/>
        <v>0</v>
      </c>
      <c r="H17" s="828">
        <f>建設部門表!E25</f>
        <v>0</v>
      </c>
      <c r="I17" s="829">
        <f>$E$8*投入係数表!AL14</f>
        <v>0</v>
      </c>
      <c r="J17" s="828">
        <f>$F$8*投入係数表!AH14</f>
        <v>0</v>
      </c>
      <c r="K17" s="830">
        <f t="shared" si="16"/>
        <v>0</v>
      </c>
      <c r="L17" s="831">
        <v>0.19417252691516163</v>
      </c>
      <c r="M17" s="832">
        <f t="shared" si="17"/>
        <v>0</v>
      </c>
      <c r="N17" s="833">
        <v>0</v>
      </c>
      <c r="O17" s="834">
        <f t="shared" si="18"/>
        <v>0</v>
      </c>
      <c r="P17" s="835">
        <f>'37部門取引基本表'!BM13</f>
        <v>0.23386355088044711</v>
      </c>
      <c r="Q17" s="830">
        <f t="shared" si="19"/>
        <v>0</v>
      </c>
      <c r="R17" s="929"/>
      <c r="S17" s="837"/>
      <c r="T17" s="830">
        <f>IF('37部門取引基本表'!AQ13&lt;0,0,'37部門取引基本表'!AQ13)</f>
        <v>832.55086947397876</v>
      </c>
      <c r="U17" s="838">
        <f t="shared" si="20"/>
        <v>4.506006693581839E-4</v>
      </c>
      <c r="V17" s="839">
        <f t="shared" si="21"/>
        <v>0</v>
      </c>
      <c r="W17" s="840">
        <f t="shared" si="11"/>
        <v>0.19417252691516163</v>
      </c>
      <c r="X17" s="834">
        <f t="shared" si="22"/>
        <v>0</v>
      </c>
      <c r="Y17" s="841">
        <v>0</v>
      </c>
      <c r="Z17" s="842">
        <f t="shared" si="23"/>
        <v>0.23386355088044711</v>
      </c>
      <c r="AA17" s="843">
        <f t="shared" si="24"/>
        <v>0</v>
      </c>
      <c r="AB17" s="929"/>
      <c r="AC17" s="845"/>
      <c r="AD17" s="846">
        <f t="shared" si="25"/>
        <v>4.506006693581839E-4</v>
      </c>
      <c r="AE17" s="847">
        <f t="shared" si="26"/>
        <v>0</v>
      </c>
      <c r="AF17" s="848">
        <f t="shared" si="27"/>
        <v>0.19417252691516163</v>
      </c>
      <c r="AG17" s="849">
        <f t="shared" si="28"/>
        <v>0</v>
      </c>
      <c r="AH17" s="850">
        <v>0</v>
      </c>
      <c r="AI17" s="851">
        <f t="shared" si="29"/>
        <v>0</v>
      </c>
      <c r="AJ17" s="852">
        <f t="shared" si="30"/>
        <v>0</v>
      </c>
      <c r="AK17" s="853">
        <f t="shared" si="31"/>
        <v>0</v>
      </c>
      <c r="AL17" s="854">
        <f t="shared" si="32"/>
        <v>0</v>
      </c>
      <c r="AM17" s="855"/>
      <c r="AN17" s="855"/>
      <c r="AO17" s="880" t="s">
        <v>110</v>
      </c>
      <c r="AP17" s="881" t="s">
        <v>22</v>
      </c>
      <c r="AQ17" s="882">
        <f t="shared" si="12"/>
        <v>0</v>
      </c>
      <c r="AR17" s="883">
        <f t="shared" si="13"/>
        <v>0</v>
      </c>
      <c r="AS17" s="884">
        <f t="shared" si="14"/>
        <v>0</v>
      </c>
      <c r="AT17" s="885">
        <f t="shared" si="15"/>
        <v>0</v>
      </c>
      <c r="AU17" s="886">
        <f>AL17*'37部門取引基本表'!BG13</f>
        <v>0</v>
      </c>
      <c r="AV17" s="886">
        <f>AL17*'37部門取引基本表'!BH13</f>
        <v>0</v>
      </c>
      <c r="AW17" s="886">
        <f>AL17*'37部門取引基本表'!BI13</f>
        <v>0</v>
      </c>
      <c r="AX17" s="886">
        <f>AL17*'37部門取引基本表'!BJ13</f>
        <v>0</v>
      </c>
      <c r="AY17" s="886">
        <f>市税収効果!S15</f>
        <v>0</v>
      </c>
      <c r="AZ17" s="863"/>
      <c r="BA17" s="855"/>
      <c r="BB17" s="855"/>
      <c r="BC17" s="855"/>
      <c r="BD17" s="855"/>
      <c r="BE17" s="855"/>
      <c r="BF17" s="855"/>
      <c r="BG17" s="855"/>
      <c r="BH17" s="855"/>
      <c r="BI17" s="855"/>
      <c r="BJ17" s="855"/>
      <c r="BK17" s="864" t="s">
        <v>192</v>
      </c>
      <c r="BL17" s="939"/>
      <c r="BM17" s="869"/>
      <c r="BN17" s="869">
        <f>AX8</f>
        <v>0</v>
      </c>
      <c r="BO17" s="869"/>
      <c r="BP17" s="855"/>
      <c r="BQ17" s="855"/>
      <c r="BR17" s="870"/>
      <c r="BS17" s="916"/>
      <c r="BT17" s="917"/>
      <c r="BU17" s="918" t="s">
        <v>208</v>
      </c>
      <c r="BV17" s="919">
        <v>0</v>
      </c>
      <c r="BW17" s="920" t="s">
        <v>204</v>
      </c>
      <c r="BX17" s="921" t="e">
        <f>BX15</f>
        <v>#REF!</v>
      </c>
      <c r="BY17" s="922" t="e">
        <f>BV17/BX17</f>
        <v>#REF!</v>
      </c>
      <c r="BZ17" s="923" t="e">
        <f>BZ15</f>
        <v>#REF!</v>
      </c>
      <c r="CA17" s="924" t="e">
        <f>CA15</f>
        <v>#REF!</v>
      </c>
      <c r="CB17" s="925" t="s">
        <v>205</v>
      </c>
      <c r="CC17" s="941" t="e">
        <f>BZ17*BY17</f>
        <v>#REF!</v>
      </c>
      <c r="CD17" s="927" t="e">
        <f>CA17*BY17</f>
        <v>#REF!</v>
      </c>
      <c r="CE17" s="879"/>
      <c r="CF17" s="879"/>
      <c r="CG17" s="879"/>
      <c r="CH17" s="879"/>
      <c r="CI17" s="879"/>
      <c r="CJ17" s="879"/>
      <c r="CK17" s="879"/>
      <c r="CL17" s="879"/>
      <c r="CM17" s="879"/>
      <c r="CN17" s="879"/>
      <c r="CO17" s="879"/>
      <c r="CP17" s="879"/>
      <c r="CQ17" s="879"/>
      <c r="CR17" s="879"/>
      <c r="CS17" s="879"/>
      <c r="CT17" s="879"/>
      <c r="CU17" s="879"/>
      <c r="CV17" s="879"/>
      <c r="CW17" s="879"/>
      <c r="CX17" s="879"/>
      <c r="CY17" s="879"/>
      <c r="CZ17" s="879"/>
      <c r="DA17" s="879"/>
      <c r="DB17" s="879"/>
      <c r="DC17" s="879"/>
      <c r="DD17" s="879"/>
      <c r="DE17" s="879"/>
      <c r="DF17" s="879"/>
      <c r="DG17" s="879"/>
      <c r="DH17" s="879"/>
      <c r="DI17" s="879"/>
      <c r="DJ17" s="879"/>
      <c r="DK17" s="879"/>
      <c r="DL17" s="879"/>
      <c r="DM17" s="879"/>
      <c r="DN17" s="879"/>
      <c r="DO17" s="879"/>
      <c r="DP17" s="879"/>
      <c r="DQ17" s="879"/>
      <c r="DR17" s="879"/>
      <c r="DS17" s="879"/>
      <c r="DT17" s="879"/>
      <c r="DU17" s="879"/>
      <c r="DV17" s="879"/>
      <c r="DW17" s="879"/>
      <c r="DX17" s="879"/>
      <c r="DY17" s="879"/>
      <c r="DZ17" s="879"/>
      <c r="EA17" s="879"/>
      <c r="EB17" s="879"/>
      <c r="EC17" s="879"/>
      <c r="ED17" s="879"/>
      <c r="EE17" s="879"/>
      <c r="EF17" s="879"/>
      <c r="EG17" s="879"/>
      <c r="EH17" s="879"/>
      <c r="EI17" s="879"/>
      <c r="EJ17" s="879"/>
      <c r="EK17" s="879"/>
      <c r="EL17" s="879"/>
      <c r="EM17" s="879"/>
      <c r="EN17" s="879"/>
      <c r="EO17" s="879"/>
      <c r="EP17" s="879"/>
      <c r="EQ17" s="879"/>
      <c r="ER17" s="879"/>
      <c r="ES17" s="879"/>
      <c r="ET17" s="879"/>
      <c r="EU17" s="879"/>
      <c r="EV17" s="879"/>
      <c r="EW17" s="879"/>
      <c r="EX17" s="879"/>
      <c r="EY17" s="879"/>
      <c r="EZ17" s="879"/>
      <c r="FA17" s="879"/>
      <c r="FB17" s="879"/>
      <c r="FC17" s="879"/>
      <c r="FD17" s="879"/>
      <c r="FE17" s="879"/>
      <c r="FF17" s="879"/>
      <c r="FG17" s="879"/>
      <c r="FH17" s="879"/>
      <c r="FI17" s="879"/>
      <c r="FJ17" s="879"/>
      <c r="FK17" s="879"/>
      <c r="FL17" s="879"/>
      <c r="FM17" s="879"/>
      <c r="FN17" s="879"/>
      <c r="FO17" s="879"/>
      <c r="FP17" s="879"/>
      <c r="FQ17" s="879"/>
      <c r="FR17" s="879"/>
      <c r="FS17" s="879"/>
      <c r="FT17" s="879"/>
      <c r="FU17" s="879"/>
      <c r="FV17" s="879"/>
      <c r="FW17" s="879"/>
      <c r="FX17" s="879"/>
      <c r="FY17" s="879"/>
      <c r="FZ17" s="879"/>
      <c r="GA17" s="879"/>
      <c r="GB17" s="879"/>
      <c r="GC17" s="879"/>
      <c r="GD17" s="879"/>
      <c r="GE17" s="879"/>
      <c r="GF17" s="879"/>
      <c r="GG17" s="879"/>
      <c r="GH17" s="879"/>
      <c r="GI17" s="879"/>
      <c r="GJ17" s="879"/>
      <c r="GK17" s="879"/>
      <c r="GL17" s="879"/>
      <c r="GM17" s="879"/>
      <c r="GN17" s="879"/>
      <c r="GO17" s="879"/>
      <c r="GP17" s="879"/>
      <c r="GQ17" s="879"/>
      <c r="GR17" s="879"/>
      <c r="GS17" s="879"/>
      <c r="GT17" s="879"/>
      <c r="GU17" s="879"/>
      <c r="GV17" s="879"/>
      <c r="GW17" s="879"/>
      <c r="GX17" s="879"/>
      <c r="GY17" s="879"/>
      <c r="GZ17" s="879"/>
      <c r="HA17" s="879"/>
      <c r="HB17" s="879"/>
      <c r="HC17" s="879"/>
      <c r="HD17" s="879"/>
      <c r="HE17" s="879"/>
      <c r="HF17" s="879"/>
      <c r="HG17" s="879"/>
      <c r="HH17" s="879"/>
      <c r="HI17" s="879"/>
      <c r="HJ17" s="879"/>
      <c r="HK17" s="879"/>
      <c r="HL17" s="879"/>
      <c r="HM17" s="879"/>
      <c r="HN17" s="879"/>
      <c r="HO17" s="879"/>
      <c r="HP17" s="879"/>
      <c r="HQ17" s="879"/>
      <c r="HR17" s="879"/>
      <c r="HS17" s="879"/>
      <c r="HT17" s="879"/>
      <c r="HU17" s="879"/>
      <c r="HV17" s="879"/>
      <c r="HW17" s="879"/>
      <c r="HX17" s="879"/>
      <c r="HY17" s="879"/>
      <c r="HZ17" s="879"/>
      <c r="IA17" s="879"/>
      <c r="IB17" s="879"/>
      <c r="IC17" s="879"/>
      <c r="ID17" s="879"/>
      <c r="IE17" s="879"/>
      <c r="IF17" s="879"/>
      <c r="IG17" s="879"/>
      <c r="IH17" s="879"/>
      <c r="II17" s="879"/>
      <c r="IJ17" s="879"/>
      <c r="IK17" s="879"/>
      <c r="IL17" s="879"/>
      <c r="IM17" s="879"/>
      <c r="IN17" s="879"/>
      <c r="IO17" s="879"/>
      <c r="IP17" s="879"/>
    </row>
    <row r="18" spans="2:250" ht="15.95" customHeight="1">
      <c r="B18" s="822" t="s">
        <v>111</v>
      </c>
      <c r="C18" s="823" t="s">
        <v>23</v>
      </c>
      <c r="D18" s="824"/>
      <c r="E18" s="825"/>
      <c r="F18" s="826"/>
      <c r="G18" s="827">
        <f t="shared" si="33"/>
        <v>0</v>
      </c>
      <c r="H18" s="828">
        <f>建設部門表!E26</f>
        <v>0</v>
      </c>
      <c r="I18" s="829">
        <f>$E$8*投入係数表!AL15</f>
        <v>0</v>
      </c>
      <c r="J18" s="828">
        <f>$F$8*投入係数表!AH15</f>
        <v>0</v>
      </c>
      <c r="K18" s="830">
        <f t="shared" si="16"/>
        <v>0</v>
      </c>
      <c r="L18" s="831">
        <v>0.18341950343573954</v>
      </c>
      <c r="M18" s="832">
        <f t="shared" si="17"/>
        <v>0</v>
      </c>
      <c r="N18" s="833">
        <v>0</v>
      </c>
      <c r="O18" s="834">
        <f t="shared" si="18"/>
        <v>0</v>
      </c>
      <c r="P18" s="835">
        <f>'37部門取引基本表'!BM14</f>
        <v>0.11378716850369004</v>
      </c>
      <c r="Q18" s="830">
        <f t="shared" si="19"/>
        <v>0</v>
      </c>
      <c r="R18" s="929"/>
      <c r="S18" s="837"/>
      <c r="T18" s="830">
        <f>IF('37部門取引基本表'!AQ14&lt;0,0,'37部門取引基本表'!AQ14)</f>
        <v>0</v>
      </c>
      <c r="U18" s="838">
        <f t="shared" si="20"/>
        <v>0</v>
      </c>
      <c r="V18" s="839">
        <f t="shared" si="21"/>
        <v>0</v>
      </c>
      <c r="W18" s="840">
        <f t="shared" si="11"/>
        <v>0.18341950343573954</v>
      </c>
      <c r="X18" s="834">
        <f t="shared" si="22"/>
        <v>0</v>
      </c>
      <c r="Y18" s="841">
        <v>0</v>
      </c>
      <c r="Z18" s="842">
        <f t="shared" si="23"/>
        <v>0.11378716850369004</v>
      </c>
      <c r="AA18" s="843">
        <f t="shared" si="24"/>
        <v>0</v>
      </c>
      <c r="AB18" s="929"/>
      <c r="AC18" s="845"/>
      <c r="AD18" s="846">
        <f t="shared" si="25"/>
        <v>0</v>
      </c>
      <c r="AE18" s="847">
        <f t="shared" si="26"/>
        <v>0</v>
      </c>
      <c r="AF18" s="848">
        <f t="shared" si="27"/>
        <v>0.18341950343573954</v>
      </c>
      <c r="AG18" s="849">
        <f t="shared" si="28"/>
        <v>0</v>
      </c>
      <c r="AH18" s="850">
        <v>0</v>
      </c>
      <c r="AI18" s="851">
        <f t="shared" si="29"/>
        <v>0</v>
      </c>
      <c r="AJ18" s="852">
        <f t="shared" si="30"/>
        <v>0</v>
      </c>
      <c r="AK18" s="853">
        <f t="shared" si="31"/>
        <v>0</v>
      </c>
      <c r="AL18" s="854">
        <f t="shared" si="32"/>
        <v>0</v>
      </c>
      <c r="AM18" s="855"/>
      <c r="AN18" s="855"/>
      <c r="AO18" s="880" t="s">
        <v>111</v>
      </c>
      <c r="AP18" s="881" t="s">
        <v>23</v>
      </c>
      <c r="AQ18" s="882">
        <f t="shared" si="12"/>
        <v>0</v>
      </c>
      <c r="AR18" s="883">
        <f t="shared" si="13"/>
        <v>0</v>
      </c>
      <c r="AS18" s="884">
        <f t="shared" si="14"/>
        <v>0</v>
      </c>
      <c r="AT18" s="885">
        <f t="shared" si="15"/>
        <v>0</v>
      </c>
      <c r="AU18" s="886">
        <f>AL18*'37部門取引基本表'!BG14</f>
        <v>0</v>
      </c>
      <c r="AV18" s="886">
        <f>AL18*'37部門取引基本表'!BH14</f>
        <v>0</v>
      </c>
      <c r="AW18" s="886">
        <f>AL18*'37部門取引基本表'!BI14</f>
        <v>0</v>
      </c>
      <c r="AX18" s="886">
        <f>AL18*'37部門取引基本表'!BJ14</f>
        <v>0</v>
      </c>
      <c r="AY18" s="886">
        <f>市税収効果!S16</f>
        <v>0</v>
      </c>
      <c r="AZ18" s="863"/>
      <c r="BA18" s="855"/>
      <c r="BB18" s="855"/>
      <c r="BC18" s="855"/>
      <c r="BD18" s="855"/>
      <c r="BE18" s="855"/>
      <c r="BF18" s="855"/>
      <c r="BG18" s="855"/>
      <c r="BH18" s="855"/>
      <c r="BI18" s="855"/>
      <c r="BJ18" s="855"/>
      <c r="BK18" s="855"/>
      <c r="BL18" s="942"/>
      <c r="BM18" s="943"/>
      <c r="BN18" s="943"/>
      <c r="BO18" s="943"/>
      <c r="BP18" s="855"/>
      <c r="BQ18" s="855"/>
      <c r="BR18" s="870"/>
      <c r="BS18" s="916"/>
      <c r="BT18" s="917"/>
      <c r="BU18" s="918" t="s">
        <v>209</v>
      </c>
      <c r="BV18" s="940" t="s">
        <v>210</v>
      </c>
      <c r="BW18" s="920" t="s">
        <v>211</v>
      </c>
      <c r="BX18" s="921" t="s">
        <v>210</v>
      </c>
      <c r="BY18" s="922" t="s">
        <v>210</v>
      </c>
      <c r="BZ18" s="923" t="s">
        <v>210</v>
      </c>
      <c r="CA18" s="924" t="s">
        <v>212</v>
      </c>
      <c r="CB18" s="925" t="s">
        <v>213</v>
      </c>
      <c r="CC18" s="926" t="s">
        <v>210</v>
      </c>
      <c r="CD18" s="927" t="s">
        <v>210</v>
      </c>
      <c r="CE18" s="879"/>
      <c r="CF18" s="879"/>
      <c r="CG18" s="879"/>
      <c r="CH18" s="879"/>
      <c r="CI18" s="879"/>
      <c r="CJ18" s="879"/>
      <c r="CK18" s="879"/>
      <c r="CL18" s="879"/>
      <c r="CM18" s="879"/>
      <c r="CN18" s="879"/>
      <c r="CO18" s="879"/>
      <c r="CP18" s="879"/>
      <c r="CQ18" s="879"/>
      <c r="CR18" s="879"/>
      <c r="CS18" s="879"/>
      <c r="CT18" s="879"/>
      <c r="CU18" s="879"/>
      <c r="CV18" s="879"/>
      <c r="CW18" s="879"/>
      <c r="CX18" s="879"/>
      <c r="CY18" s="879"/>
      <c r="CZ18" s="879"/>
      <c r="DA18" s="879"/>
      <c r="DB18" s="879"/>
      <c r="DC18" s="879"/>
      <c r="DD18" s="879"/>
      <c r="DE18" s="879"/>
      <c r="DF18" s="879"/>
      <c r="DG18" s="879"/>
      <c r="DH18" s="879"/>
      <c r="DI18" s="879"/>
      <c r="DJ18" s="879"/>
      <c r="DK18" s="879"/>
      <c r="DL18" s="879"/>
      <c r="DM18" s="879"/>
      <c r="DN18" s="879"/>
      <c r="DO18" s="879"/>
      <c r="DP18" s="879"/>
      <c r="DQ18" s="879"/>
      <c r="DR18" s="879"/>
      <c r="DS18" s="879"/>
      <c r="DT18" s="879"/>
      <c r="DU18" s="879"/>
      <c r="DV18" s="879"/>
      <c r="DW18" s="879"/>
      <c r="DX18" s="879"/>
      <c r="DY18" s="879"/>
      <c r="DZ18" s="879"/>
      <c r="EA18" s="879"/>
      <c r="EB18" s="879"/>
      <c r="EC18" s="879"/>
      <c r="ED18" s="879"/>
      <c r="EE18" s="879"/>
      <c r="EF18" s="879"/>
      <c r="EG18" s="879"/>
      <c r="EH18" s="879"/>
      <c r="EI18" s="879"/>
      <c r="EJ18" s="879"/>
      <c r="EK18" s="879"/>
      <c r="EL18" s="879"/>
      <c r="EM18" s="879"/>
      <c r="EN18" s="879"/>
      <c r="EO18" s="879"/>
      <c r="EP18" s="879"/>
      <c r="EQ18" s="879"/>
      <c r="ER18" s="879"/>
      <c r="ES18" s="879"/>
      <c r="ET18" s="879"/>
      <c r="EU18" s="879"/>
      <c r="EV18" s="879"/>
      <c r="EW18" s="879"/>
      <c r="EX18" s="879"/>
      <c r="EY18" s="879"/>
      <c r="EZ18" s="879"/>
      <c r="FA18" s="879"/>
      <c r="FB18" s="879"/>
      <c r="FC18" s="879"/>
      <c r="FD18" s="879"/>
      <c r="FE18" s="879"/>
      <c r="FF18" s="879"/>
      <c r="FG18" s="879"/>
      <c r="FH18" s="879"/>
      <c r="FI18" s="879"/>
      <c r="FJ18" s="879"/>
      <c r="FK18" s="879"/>
      <c r="FL18" s="879"/>
      <c r="FM18" s="879"/>
      <c r="FN18" s="879"/>
      <c r="FO18" s="879"/>
      <c r="FP18" s="879"/>
      <c r="FQ18" s="879"/>
      <c r="FR18" s="879"/>
      <c r="FS18" s="879"/>
      <c r="FT18" s="879"/>
      <c r="FU18" s="879"/>
      <c r="FV18" s="879"/>
      <c r="FW18" s="879"/>
      <c r="FX18" s="879"/>
      <c r="FY18" s="879"/>
      <c r="FZ18" s="879"/>
      <c r="GA18" s="879"/>
      <c r="GB18" s="879"/>
      <c r="GC18" s="879"/>
      <c r="GD18" s="879"/>
      <c r="GE18" s="879"/>
      <c r="GF18" s="879"/>
      <c r="GG18" s="879"/>
      <c r="GH18" s="879"/>
      <c r="GI18" s="879"/>
      <c r="GJ18" s="879"/>
      <c r="GK18" s="879"/>
      <c r="GL18" s="879"/>
      <c r="GM18" s="879"/>
      <c r="GN18" s="879"/>
      <c r="GO18" s="879"/>
      <c r="GP18" s="879"/>
      <c r="GQ18" s="879"/>
      <c r="GR18" s="879"/>
      <c r="GS18" s="879"/>
      <c r="GT18" s="879"/>
      <c r="GU18" s="879"/>
      <c r="GV18" s="879"/>
      <c r="GW18" s="879"/>
      <c r="GX18" s="879"/>
      <c r="GY18" s="879"/>
      <c r="GZ18" s="879"/>
      <c r="HA18" s="879"/>
      <c r="HB18" s="879"/>
      <c r="HC18" s="879"/>
      <c r="HD18" s="879"/>
      <c r="HE18" s="879"/>
      <c r="HF18" s="879"/>
      <c r="HG18" s="879"/>
      <c r="HH18" s="879"/>
      <c r="HI18" s="879"/>
      <c r="HJ18" s="879"/>
      <c r="HK18" s="879"/>
      <c r="HL18" s="879"/>
      <c r="HM18" s="879"/>
      <c r="HN18" s="879"/>
      <c r="HO18" s="879"/>
      <c r="HP18" s="879"/>
      <c r="HQ18" s="879"/>
      <c r="HR18" s="879"/>
      <c r="HS18" s="879"/>
      <c r="HT18" s="879"/>
      <c r="HU18" s="879"/>
      <c r="HV18" s="879"/>
      <c r="HW18" s="879"/>
      <c r="HX18" s="879"/>
      <c r="HY18" s="879"/>
      <c r="HZ18" s="879"/>
      <c r="IA18" s="879"/>
      <c r="IB18" s="879"/>
      <c r="IC18" s="879"/>
      <c r="ID18" s="879"/>
      <c r="IE18" s="879"/>
      <c r="IF18" s="879"/>
      <c r="IG18" s="879"/>
      <c r="IH18" s="879"/>
      <c r="II18" s="879"/>
      <c r="IJ18" s="879"/>
      <c r="IK18" s="879"/>
      <c r="IL18" s="879"/>
      <c r="IM18" s="879"/>
      <c r="IN18" s="879"/>
      <c r="IO18" s="879"/>
      <c r="IP18" s="879"/>
    </row>
    <row r="19" spans="2:250" ht="15.95" customHeight="1">
      <c r="B19" s="822" t="s">
        <v>112</v>
      </c>
      <c r="C19" s="823" t="s">
        <v>24</v>
      </c>
      <c r="D19" s="824"/>
      <c r="E19" s="825"/>
      <c r="F19" s="826"/>
      <c r="G19" s="827">
        <f t="shared" si="33"/>
        <v>0</v>
      </c>
      <c r="H19" s="828">
        <f>建設部門表!E27</f>
        <v>0</v>
      </c>
      <c r="I19" s="829">
        <f>$E$8*投入係数表!AL16</f>
        <v>0</v>
      </c>
      <c r="J19" s="828">
        <f>$F$8*投入係数表!AH16</f>
        <v>0</v>
      </c>
      <c r="K19" s="830">
        <f t="shared" si="16"/>
        <v>0</v>
      </c>
      <c r="L19" s="831">
        <v>4.0655068848637566E-2</v>
      </c>
      <c r="M19" s="832">
        <f t="shared" si="17"/>
        <v>0</v>
      </c>
      <c r="N19" s="833">
        <v>0</v>
      </c>
      <c r="O19" s="834">
        <f t="shared" si="18"/>
        <v>0</v>
      </c>
      <c r="P19" s="835">
        <f>'37部門取引基本表'!BM15</f>
        <v>0.14220272273673998</v>
      </c>
      <c r="Q19" s="830">
        <f t="shared" si="19"/>
        <v>0</v>
      </c>
      <c r="R19" s="929"/>
      <c r="S19" s="837"/>
      <c r="T19" s="830">
        <f>IF('37部門取引基本表'!AQ15&lt;0,0,'37部門取引基本表'!AQ15)</f>
        <v>1038.471479434807</v>
      </c>
      <c r="U19" s="838">
        <f t="shared" si="20"/>
        <v>5.6205087388637074E-4</v>
      </c>
      <c r="V19" s="839">
        <f t="shared" si="21"/>
        <v>0</v>
      </c>
      <c r="W19" s="840">
        <f t="shared" si="11"/>
        <v>4.0655068848637566E-2</v>
      </c>
      <c r="X19" s="834">
        <f t="shared" si="22"/>
        <v>0</v>
      </c>
      <c r="Y19" s="841">
        <v>0</v>
      </c>
      <c r="Z19" s="842">
        <f t="shared" si="23"/>
        <v>0.14220272273673998</v>
      </c>
      <c r="AA19" s="843">
        <f t="shared" si="24"/>
        <v>0</v>
      </c>
      <c r="AB19" s="929"/>
      <c r="AC19" s="845"/>
      <c r="AD19" s="846">
        <f t="shared" si="25"/>
        <v>5.6205087388637074E-4</v>
      </c>
      <c r="AE19" s="847">
        <f t="shared" si="26"/>
        <v>0</v>
      </c>
      <c r="AF19" s="848">
        <f t="shared" si="27"/>
        <v>4.0655068848637566E-2</v>
      </c>
      <c r="AG19" s="849">
        <f t="shared" si="28"/>
        <v>0</v>
      </c>
      <c r="AH19" s="850">
        <v>0</v>
      </c>
      <c r="AI19" s="851">
        <f t="shared" si="29"/>
        <v>0</v>
      </c>
      <c r="AJ19" s="852">
        <f t="shared" si="30"/>
        <v>0</v>
      </c>
      <c r="AK19" s="853">
        <f t="shared" si="31"/>
        <v>0</v>
      </c>
      <c r="AL19" s="854">
        <f t="shared" si="32"/>
        <v>0</v>
      </c>
      <c r="AM19" s="855"/>
      <c r="AN19" s="855"/>
      <c r="AO19" s="880" t="s">
        <v>112</v>
      </c>
      <c r="AP19" s="881" t="s">
        <v>24</v>
      </c>
      <c r="AQ19" s="882">
        <f t="shared" si="12"/>
        <v>0</v>
      </c>
      <c r="AR19" s="883">
        <f t="shared" si="13"/>
        <v>0</v>
      </c>
      <c r="AS19" s="884">
        <f t="shared" si="14"/>
        <v>0</v>
      </c>
      <c r="AT19" s="885">
        <f t="shared" si="15"/>
        <v>0</v>
      </c>
      <c r="AU19" s="886">
        <f>AL19*'37部門取引基本表'!BG15</f>
        <v>0</v>
      </c>
      <c r="AV19" s="886">
        <f>AL19*'37部門取引基本表'!BH15</f>
        <v>0</v>
      </c>
      <c r="AW19" s="886">
        <f>AL19*'37部門取引基本表'!BI15</f>
        <v>0</v>
      </c>
      <c r="AX19" s="886">
        <f>AL19*'37部門取引基本表'!BJ15</f>
        <v>0</v>
      </c>
      <c r="AY19" s="886">
        <f>市税収効果!S17</f>
        <v>0</v>
      </c>
      <c r="AZ19" s="863"/>
      <c r="BA19" s="855"/>
      <c r="BB19" s="855"/>
      <c r="BC19" s="855"/>
      <c r="BD19" s="855"/>
      <c r="BE19" s="855"/>
      <c r="BF19" s="855"/>
      <c r="BG19" s="855"/>
      <c r="BH19" s="855"/>
      <c r="BI19" s="855"/>
      <c r="BJ19" s="855"/>
      <c r="BK19" s="855"/>
      <c r="BL19" s="942"/>
      <c r="BM19" s="943"/>
      <c r="BN19" s="943"/>
      <c r="BO19" s="943"/>
      <c r="BP19" s="855"/>
      <c r="BQ19" s="855"/>
      <c r="BR19" s="870"/>
      <c r="BS19" s="916"/>
      <c r="BT19" s="917"/>
      <c r="BU19" s="918" t="s">
        <v>214</v>
      </c>
      <c r="BV19" s="919" t="s">
        <v>210</v>
      </c>
      <c r="BW19" s="920" t="s">
        <v>211</v>
      </c>
      <c r="BX19" s="921" t="s">
        <v>210</v>
      </c>
      <c r="BY19" s="922" t="s">
        <v>210</v>
      </c>
      <c r="BZ19" s="923" t="s">
        <v>210</v>
      </c>
      <c r="CA19" s="924" t="s">
        <v>212</v>
      </c>
      <c r="CB19" s="925" t="s">
        <v>215</v>
      </c>
      <c r="CC19" s="926" t="s">
        <v>210</v>
      </c>
      <c r="CD19" s="927" t="s">
        <v>210</v>
      </c>
      <c r="CE19" s="879"/>
      <c r="CF19" s="879"/>
      <c r="CG19" s="879"/>
      <c r="CH19" s="879"/>
      <c r="CI19" s="879"/>
      <c r="CJ19" s="879"/>
      <c r="CK19" s="879"/>
      <c r="CL19" s="879"/>
      <c r="CM19" s="879"/>
      <c r="CN19" s="879"/>
      <c r="CO19" s="879"/>
      <c r="CP19" s="879"/>
      <c r="CQ19" s="879"/>
      <c r="CR19" s="879"/>
      <c r="CS19" s="879"/>
      <c r="CT19" s="879"/>
      <c r="CU19" s="879"/>
      <c r="CV19" s="879"/>
      <c r="CW19" s="879"/>
      <c r="CX19" s="879"/>
      <c r="CY19" s="879"/>
      <c r="CZ19" s="879"/>
      <c r="DA19" s="879"/>
      <c r="DB19" s="879"/>
      <c r="DC19" s="879"/>
      <c r="DD19" s="879"/>
      <c r="DE19" s="879"/>
      <c r="DF19" s="879"/>
      <c r="DG19" s="879"/>
      <c r="DH19" s="879"/>
      <c r="DI19" s="879"/>
      <c r="DJ19" s="879"/>
      <c r="DK19" s="879"/>
      <c r="DL19" s="879"/>
      <c r="DM19" s="879"/>
      <c r="DN19" s="879"/>
      <c r="DO19" s="879"/>
      <c r="DP19" s="879"/>
      <c r="DQ19" s="879"/>
      <c r="DR19" s="879"/>
      <c r="DS19" s="879"/>
      <c r="DT19" s="879"/>
      <c r="DU19" s="879"/>
      <c r="DV19" s="879"/>
      <c r="DW19" s="879"/>
      <c r="DX19" s="879"/>
      <c r="DY19" s="879"/>
      <c r="DZ19" s="879"/>
      <c r="EA19" s="879"/>
      <c r="EB19" s="879"/>
      <c r="EC19" s="879"/>
      <c r="ED19" s="879"/>
      <c r="EE19" s="879"/>
      <c r="EF19" s="879"/>
      <c r="EG19" s="879"/>
      <c r="EH19" s="879"/>
      <c r="EI19" s="879"/>
      <c r="EJ19" s="879"/>
      <c r="EK19" s="879"/>
      <c r="EL19" s="879"/>
      <c r="EM19" s="879"/>
      <c r="EN19" s="879"/>
      <c r="EO19" s="879"/>
      <c r="EP19" s="879"/>
      <c r="EQ19" s="879"/>
      <c r="ER19" s="879"/>
      <c r="ES19" s="879"/>
      <c r="ET19" s="879"/>
      <c r="EU19" s="879"/>
      <c r="EV19" s="879"/>
      <c r="EW19" s="879"/>
      <c r="EX19" s="879"/>
      <c r="EY19" s="879"/>
      <c r="EZ19" s="879"/>
      <c r="FA19" s="879"/>
      <c r="FB19" s="879"/>
      <c r="FC19" s="879"/>
      <c r="FD19" s="879"/>
      <c r="FE19" s="879"/>
      <c r="FF19" s="879"/>
      <c r="FG19" s="879"/>
      <c r="FH19" s="879"/>
      <c r="FI19" s="879"/>
      <c r="FJ19" s="879"/>
      <c r="FK19" s="879"/>
      <c r="FL19" s="879"/>
      <c r="FM19" s="879"/>
      <c r="FN19" s="879"/>
      <c r="FO19" s="879"/>
      <c r="FP19" s="879"/>
      <c r="FQ19" s="879"/>
      <c r="FR19" s="879"/>
      <c r="FS19" s="879"/>
      <c r="FT19" s="879"/>
      <c r="FU19" s="879"/>
      <c r="FV19" s="879"/>
      <c r="FW19" s="879"/>
      <c r="FX19" s="879"/>
      <c r="FY19" s="879"/>
      <c r="FZ19" s="879"/>
      <c r="GA19" s="879"/>
      <c r="GB19" s="879"/>
      <c r="GC19" s="879"/>
      <c r="GD19" s="879"/>
      <c r="GE19" s="879"/>
      <c r="GF19" s="879"/>
      <c r="GG19" s="879"/>
      <c r="GH19" s="879"/>
      <c r="GI19" s="879"/>
      <c r="GJ19" s="879"/>
      <c r="GK19" s="879"/>
      <c r="GL19" s="879"/>
      <c r="GM19" s="879"/>
      <c r="GN19" s="879"/>
      <c r="GO19" s="879"/>
      <c r="GP19" s="879"/>
      <c r="GQ19" s="879"/>
      <c r="GR19" s="879"/>
      <c r="GS19" s="879"/>
      <c r="GT19" s="879"/>
      <c r="GU19" s="879"/>
      <c r="GV19" s="879"/>
      <c r="GW19" s="879"/>
      <c r="GX19" s="879"/>
      <c r="GY19" s="879"/>
      <c r="GZ19" s="879"/>
      <c r="HA19" s="879"/>
      <c r="HB19" s="879"/>
      <c r="HC19" s="879"/>
      <c r="HD19" s="879"/>
      <c r="HE19" s="879"/>
      <c r="HF19" s="879"/>
      <c r="HG19" s="879"/>
      <c r="HH19" s="879"/>
      <c r="HI19" s="879"/>
      <c r="HJ19" s="879"/>
      <c r="HK19" s="879"/>
      <c r="HL19" s="879"/>
      <c r="HM19" s="879"/>
      <c r="HN19" s="879"/>
      <c r="HO19" s="879"/>
      <c r="HP19" s="879"/>
      <c r="HQ19" s="879"/>
      <c r="HR19" s="879"/>
      <c r="HS19" s="879"/>
      <c r="HT19" s="879"/>
      <c r="HU19" s="879"/>
      <c r="HV19" s="879"/>
      <c r="HW19" s="879"/>
      <c r="HX19" s="879"/>
      <c r="HY19" s="879"/>
      <c r="HZ19" s="879"/>
      <c r="IA19" s="879"/>
      <c r="IB19" s="879"/>
      <c r="IC19" s="879"/>
      <c r="ID19" s="879"/>
      <c r="IE19" s="879"/>
      <c r="IF19" s="879"/>
      <c r="IG19" s="879"/>
      <c r="IH19" s="879"/>
      <c r="II19" s="879"/>
      <c r="IJ19" s="879"/>
      <c r="IK19" s="879"/>
      <c r="IL19" s="879"/>
      <c r="IM19" s="879"/>
      <c r="IN19" s="879"/>
      <c r="IO19" s="879"/>
      <c r="IP19" s="879"/>
    </row>
    <row r="20" spans="2:250" ht="15.95" customHeight="1" thickBot="1">
      <c r="B20" s="822" t="s">
        <v>113</v>
      </c>
      <c r="C20" s="823" t="s">
        <v>25</v>
      </c>
      <c r="D20" s="824"/>
      <c r="E20" s="825"/>
      <c r="F20" s="826"/>
      <c r="G20" s="827">
        <f t="shared" si="33"/>
        <v>0</v>
      </c>
      <c r="H20" s="828">
        <f>建設部門表!E28</f>
        <v>0</v>
      </c>
      <c r="I20" s="829">
        <f>$E$8*投入係数表!AL17</f>
        <v>0</v>
      </c>
      <c r="J20" s="828">
        <f>$F$8*投入係数表!AH17</f>
        <v>0</v>
      </c>
      <c r="K20" s="830">
        <f t="shared" si="16"/>
        <v>0</v>
      </c>
      <c r="L20" s="831">
        <v>0.27356161185646111</v>
      </c>
      <c r="M20" s="832">
        <f t="shared" si="17"/>
        <v>0</v>
      </c>
      <c r="N20" s="833">
        <v>0</v>
      </c>
      <c r="O20" s="834">
        <f t="shared" si="18"/>
        <v>0</v>
      </c>
      <c r="P20" s="835">
        <f>'37部門取引基本表'!BM16</f>
        <v>0.33763188434014074</v>
      </c>
      <c r="Q20" s="830">
        <f t="shared" si="19"/>
        <v>0</v>
      </c>
      <c r="R20" s="929"/>
      <c r="S20" s="837"/>
      <c r="T20" s="830">
        <f>IF('37部門取引基本表'!AQ16&lt;0,0,'37部門取引基本表'!AQ16)</f>
        <v>1717.6634072467825</v>
      </c>
      <c r="U20" s="838">
        <f t="shared" si="20"/>
        <v>9.2964923756127269E-4</v>
      </c>
      <c r="V20" s="839">
        <f t="shared" si="21"/>
        <v>0</v>
      </c>
      <c r="W20" s="840">
        <f t="shared" si="11"/>
        <v>0.27356161185646111</v>
      </c>
      <c r="X20" s="834">
        <f t="shared" si="22"/>
        <v>0</v>
      </c>
      <c r="Y20" s="841">
        <v>0</v>
      </c>
      <c r="Z20" s="842">
        <f t="shared" si="23"/>
        <v>0.33763188434014074</v>
      </c>
      <c r="AA20" s="843">
        <f t="shared" si="24"/>
        <v>0</v>
      </c>
      <c r="AB20" s="929"/>
      <c r="AC20" s="845"/>
      <c r="AD20" s="846">
        <f t="shared" si="25"/>
        <v>9.2964923756127269E-4</v>
      </c>
      <c r="AE20" s="847">
        <f t="shared" si="26"/>
        <v>0</v>
      </c>
      <c r="AF20" s="848">
        <f t="shared" si="27"/>
        <v>0.27356161185646111</v>
      </c>
      <c r="AG20" s="849">
        <f t="shared" si="28"/>
        <v>0</v>
      </c>
      <c r="AH20" s="850">
        <v>0</v>
      </c>
      <c r="AI20" s="851">
        <f t="shared" si="29"/>
        <v>0</v>
      </c>
      <c r="AJ20" s="852">
        <f t="shared" si="30"/>
        <v>0</v>
      </c>
      <c r="AK20" s="853">
        <f t="shared" si="31"/>
        <v>0</v>
      </c>
      <c r="AL20" s="854">
        <f t="shared" si="32"/>
        <v>0</v>
      </c>
      <c r="AM20" s="855"/>
      <c r="AN20" s="855"/>
      <c r="AO20" s="880" t="s">
        <v>113</v>
      </c>
      <c r="AP20" s="881" t="s">
        <v>25</v>
      </c>
      <c r="AQ20" s="882">
        <f t="shared" si="12"/>
        <v>0</v>
      </c>
      <c r="AR20" s="883">
        <f t="shared" si="13"/>
        <v>0</v>
      </c>
      <c r="AS20" s="884">
        <f t="shared" si="14"/>
        <v>0</v>
      </c>
      <c r="AT20" s="885">
        <f t="shared" si="15"/>
        <v>0</v>
      </c>
      <c r="AU20" s="886">
        <f>AL20*'37部門取引基本表'!BG16</f>
        <v>0</v>
      </c>
      <c r="AV20" s="886">
        <f>AL20*'37部門取引基本表'!BH16</f>
        <v>0</v>
      </c>
      <c r="AW20" s="886">
        <f>AL20*'37部門取引基本表'!BI16</f>
        <v>0</v>
      </c>
      <c r="AX20" s="886">
        <f>AL20*'37部門取引基本表'!BJ16</f>
        <v>0</v>
      </c>
      <c r="AY20" s="886">
        <f>市税収効果!S18</f>
        <v>0</v>
      </c>
      <c r="AZ20" s="863"/>
      <c r="BA20" s="855"/>
      <c r="BB20" s="855"/>
      <c r="BC20" s="855"/>
      <c r="BD20" s="855"/>
      <c r="BE20" s="855"/>
      <c r="BF20" s="855"/>
      <c r="BG20" s="855"/>
      <c r="BH20" s="855"/>
      <c r="BI20" s="855"/>
      <c r="BJ20" s="855"/>
      <c r="BK20" s="855"/>
      <c r="BQ20" s="855"/>
      <c r="BR20" s="870"/>
      <c r="BS20" s="916"/>
      <c r="BT20" s="917"/>
      <c r="BU20" s="944" t="s">
        <v>219</v>
      </c>
      <c r="BV20" s="945">
        <v>3599</v>
      </c>
      <c r="BW20" s="946" t="s">
        <v>211</v>
      </c>
      <c r="BX20" s="947" t="s">
        <v>210</v>
      </c>
      <c r="BY20" s="948" t="s">
        <v>210</v>
      </c>
      <c r="BZ20" s="949" t="s">
        <v>210</v>
      </c>
      <c r="CA20" s="950" t="s">
        <v>212</v>
      </c>
      <c r="CB20" s="951" t="s">
        <v>220</v>
      </c>
      <c r="CC20" s="952" t="s">
        <v>210</v>
      </c>
      <c r="CD20" s="953" t="s">
        <v>210</v>
      </c>
      <c r="CE20" s="879"/>
      <c r="CF20" s="879"/>
      <c r="CG20" s="879"/>
      <c r="CH20" s="879"/>
      <c r="CI20" s="879"/>
      <c r="CJ20" s="879"/>
      <c r="CK20" s="879"/>
      <c r="CL20" s="879"/>
      <c r="CM20" s="879"/>
      <c r="CN20" s="879"/>
      <c r="CO20" s="879"/>
      <c r="CP20" s="879"/>
      <c r="CQ20" s="879"/>
      <c r="CR20" s="879"/>
      <c r="CS20" s="879"/>
      <c r="CT20" s="879"/>
      <c r="CU20" s="879"/>
      <c r="CV20" s="879"/>
      <c r="CW20" s="879"/>
      <c r="CX20" s="879"/>
      <c r="CY20" s="879"/>
      <c r="CZ20" s="879"/>
      <c r="DA20" s="879"/>
      <c r="DB20" s="879"/>
      <c r="DC20" s="879"/>
      <c r="DD20" s="879"/>
      <c r="DE20" s="879"/>
      <c r="DF20" s="879"/>
      <c r="DG20" s="879"/>
      <c r="DH20" s="879"/>
      <c r="DI20" s="879"/>
      <c r="DJ20" s="879"/>
      <c r="DK20" s="879"/>
      <c r="DL20" s="879"/>
      <c r="DM20" s="879"/>
      <c r="DN20" s="879"/>
      <c r="DO20" s="879"/>
      <c r="DP20" s="879"/>
      <c r="DQ20" s="879"/>
      <c r="DR20" s="879"/>
      <c r="DS20" s="879"/>
      <c r="DT20" s="879"/>
      <c r="DU20" s="879"/>
      <c r="DV20" s="879"/>
      <c r="DW20" s="879"/>
      <c r="DX20" s="879"/>
      <c r="DY20" s="879"/>
      <c r="DZ20" s="879"/>
      <c r="EA20" s="879"/>
      <c r="EB20" s="879"/>
      <c r="EC20" s="879"/>
      <c r="ED20" s="879"/>
      <c r="EE20" s="879"/>
      <c r="EF20" s="879"/>
      <c r="EG20" s="879"/>
      <c r="EH20" s="879"/>
      <c r="EI20" s="879"/>
      <c r="EJ20" s="879"/>
      <c r="EK20" s="879"/>
      <c r="EL20" s="879"/>
      <c r="EM20" s="879"/>
      <c r="EN20" s="879"/>
      <c r="EO20" s="879"/>
      <c r="EP20" s="879"/>
      <c r="EQ20" s="879"/>
      <c r="ER20" s="879"/>
      <c r="ES20" s="879"/>
      <c r="ET20" s="879"/>
      <c r="EU20" s="879"/>
      <c r="EV20" s="879"/>
      <c r="EW20" s="879"/>
      <c r="EX20" s="879"/>
      <c r="EY20" s="879"/>
      <c r="EZ20" s="879"/>
      <c r="FA20" s="879"/>
      <c r="FB20" s="879"/>
      <c r="FC20" s="879"/>
      <c r="FD20" s="879"/>
      <c r="FE20" s="879"/>
      <c r="FF20" s="879"/>
      <c r="FG20" s="879"/>
      <c r="FH20" s="879"/>
      <c r="FI20" s="879"/>
      <c r="FJ20" s="879"/>
      <c r="FK20" s="879"/>
      <c r="FL20" s="879"/>
      <c r="FM20" s="879"/>
      <c r="FN20" s="879"/>
      <c r="FO20" s="879"/>
      <c r="FP20" s="879"/>
      <c r="FQ20" s="879"/>
      <c r="FR20" s="879"/>
      <c r="FS20" s="879"/>
      <c r="FT20" s="879"/>
      <c r="FU20" s="879"/>
      <c r="FV20" s="879"/>
      <c r="FW20" s="879"/>
      <c r="FX20" s="879"/>
      <c r="FY20" s="879"/>
      <c r="FZ20" s="879"/>
      <c r="GA20" s="879"/>
      <c r="GB20" s="879"/>
      <c r="GC20" s="879"/>
      <c r="GD20" s="879"/>
      <c r="GE20" s="879"/>
      <c r="GF20" s="879"/>
      <c r="GG20" s="879"/>
      <c r="GH20" s="879"/>
      <c r="GI20" s="879"/>
      <c r="GJ20" s="879"/>
      <c r="GK20" s="879"/>
      <c r="GL20" s="879"/>
      <c r="GM20" s="879"/>
      <c r="GN20" s="879"/>
      <c r="GO20" s="879"/>
      <c r="GP20" s="879"/>
      <c r="GQ20" s="879"/>
      <c r="GR20" s="879"/>
      <c r="GS20" s="879"/>
      <c r="GT20" s="879"/>
      <c r="GU20" s="879"/>
      <c r="GV20" s="879"/>
      <c r="GW20" s="879"/>
      <c r="GX20" s="879"/>
      <c r="GY20" s="879"/>
      <c r="GZ20" s="879"/>
      <c r="HA20" s="879"/>
      <c r="HB20" s="879"/>
      <c r="HC20" s="879"/>
      <c r="HD20" s="879"/>
      <c r="HE20" s="879"/>
      <c r="HF20" s="879"/>
      <c r="HG20" s="879"/>
      <c r="HH20" s="879"/>
      <c r="HI20" s="879"/>
      <c r="HJ20" s="879"/>
      <c r="HK20" s="879"/>
      <c r="HL20" s="879"/>
      <c r="HM20" s="879"/>
      <c r="HN20" s="879"/>
      <c r="HO20" s="879"/>
      <c r="HP20" s="879"/>
      <c r="HQ20" s="879"/>
      <c r="HR20" s="879"/>
      <c r="HS20" s="879"/>
      <c r="HT20" s="879"/>
      <c r="HU20" s="879"/>
      <c r="HV20" s="879"/>
      <c r="HW20" s="879"/>
      <c r="HX20" s="879"/>
      <c r="HY20" s="879"/>
      <c r="HZ20" s="879"/>
      <c r="IA20" s="879"/>
      <c r="IB20" s="879"/>
      <c r="IC20" s="879"/>
      <c r="ID20" s="879"/>
      <c r="IE20" s="879"/>
      <c r="IF20" s="879"/>
      <c r="IG20" s="879"/>
      <c r="IH20" s="879"/>
      <c r="II20" s="879"/>
      <c r="IJ20" s="879"/>
      <c r="IK20" s="879"/>
      <c r="IL20" s="879"/>
      <c r="IM20" s="879"/>
      <c r="IN20" s="879"/>
      <c r="IO20" s="879"/>
      <c r="IP20" s="879"/>
    </row>
    <row r="21" spans="2:250" ht="15.95" customHeight="1" thickBot="1">
      <c r="B21" s="822" t="s">
        <v>114</v>
      </c>
      <c r="C21" s="823" t="s">
        <v>52</v>
      </c>
      <c r="D21" s="824"/>
      <c r="E21" s="825"/>
      <c r="F21" s="826"/>
      <c r="G21" s="827">
        <f t="shared" si="33"/>
        <v>0</v>
      </c>
      <c r="H21" s="828">
        <f>建設部門表!E29</f>
        <v>0</v>
      </c>
      <c r="I21" s="829">
        <f>$E$8*投入係数表!AL18</f>
        <v>0</v>
      </c>
      <c r="J21" s="828">
        <f>$F$8*投入係数表!AH18</f>
        <v>0</v>
      </c>
      <c r="K21" s="830">
        <f t="shared" si="16"/>
        <v>0</v>
      </c>
      <c r="L21" s="831">
        <v>2.1685965418647979E-2</v>
      </c>
      <c r="M21" s="832">
        <f t="shared" si="17"/>
        <v>0</v>
      </c>
      <c r="N21" s="833">
        <v>0</v>
      </c>
      <c r="O21" s="834">
        <f t="shared" si="18"/>
        <v>0</v>
      </c>
      <c r="P21" s="835">
        <f>'37部門取引基本表'!BM17</f>
        <v>0.1839812836667529</v>
      </c>
      <c r="Q21" s="830">
        <f t="shared" si="19"/>
        <v>0</v>
      </c>
      <c r="R21" s="929"/>
      <c r="S21" s="837"/>
      <c r="T21" s="830">
        <f>IF('37部門取引基本表'!AQ17&lt;0,0,'37部門取引基本表'!AQ17)</f>
        <v>81.762595131505321</v>
      </c>
      <c r="U21" s="838">
        <f t="shared" si="20"/>
        <v>4.4252287092074176E-5</v>
      </c>
      <c r="V21" s="839">
        <f t="shared" si="21"/>
        <v>0</v>
      </c>
      <c r="W21" s="840">
        <f t="shared" si="11"/>
        <v>2.1685965418647979E-2</v>
      </c>
      <c r="X21" s="834">
        <f t="shared" si="22"/>
        <v>0</v>
      </c>
      <c r="Y21" s="841">
        <v>0</v>
      </c>
      <c r="Z21" s="842">
        <f t="shared" si="23"/>
        <v>0.1839812836667529</v>
      </c>
      <c r="AA21" s="843">
        <f t="shared" si="24"/>
        <v>0</v>
      </c>
      <c r="AB21" s="929"/>
      <c r="AC21" s="845"/>
      <c r="AD21" s="846">
        <f t="shared" si="25"/>
        <v>4.4252287092074176E-5</v>
      </c>
      <c r="AE21" s="847">
        <f t="shared" si="26"/>
        <v>0</v>
      </c>
      <c r="AF21" s="848">
        <f t="shared" si="27"/>
        <v>2.1685965418647979E-2</v>
      </c>
      <c r="AG21" s="849">
        <f t="shared" si="28"/>
        <v>0</v>
      </c>
      <c r="AH21" s="850">
        <v>0</v>
      </c>
      <c r="AI21" s="851">
        <f t="shared" si="29"/>
        <v>0</v>
      </c>
      <c r="AJ21" s="852">
        <f t="shared" si="30"/>
        <v>0</v>
      </c>
      <c r="AK21" s="853">
        <f t="shared" si="31"/>
        <v>0</v>
      </c>
      <c r="AL21" s="854">
        <f t="shared" si="32"/>
        <v>0</v>
      </c>
      <c r="AM21" s="855"/>
      <c r="AN21" s="855"/>
      <c r="AO21" s="880" t="s">
        <v>114</v>
      </c>
      <c r="AP21" s="881" t="s">
        <v>52</v>
      </c>
      <c r="AQ21" s="882">
        <f t="shared" si="12"/>
        <v>0</v>
      </c>
      <c r="AR21" s="883">
        <f t="shared" si="13"/>
        <v>0</v>
      </c>
      <c r="AS21" s="884">
        <f t="shared" si="14"/>
        <v>0</v>
      </c>
      <c r="AT21" s="885">
        <f t="shared" si="15"/>
        <v>0</v>
      </c>
      <c r="AU21" s="886">
        <f>AL21*'37部門取引基本表'!BG17</f>
        <v>0</v>
      </c>
      <c r="AV21" s="886">
        <f>AL21*'37部門取引基本表'!BH17</f>
        <v>0</v>
      </c>
      <c r="AW21" s="886">
        <f>AL21*'37部門取引基本表'!BI17</f>
        <v>0</v>
      </c>
      <c r="AX21" s="886">
        <f>AL21*'37部門取引基本表'!BJ17</f>
        <v>0</v>
      </c>
      <c r="AY21" s="886">
        <f>市税収効果!S19</f>
        <v>0</v>
      </c>
      <c r="AZ21" s="863"/>
      <c r="BA21" s="855"/>
      <c r="BB21" s="855"/>
      <c r="BC21" s="855"/>
      <c r="BD21" s="855"/>
      <c r="BE21" s="855"/>
      <c r="BF21" s="855"/>
      <c r="BG21" s="855"/>
      <c r="BH21" s="855"/>
      <c r="BI21" s="855"/>
      <c r="BJ21" s="855"/>
      <c r="BK21" s="855"/>
      <c r="BQ21" s="855"/>
      <c r="BR21" s="870"/>
      <c r="BS21" s="954"/>
      <c r="BT21" s="890"/>
      <c r="BU21" s="955" t="s">
        <v>223</v>
      </c>
      <c r="BV21" s="956"/>
      <c r="BW21" s="957"/>
      <c r="BX21" s="958"/>
      <c r="BY21" s="959"/>
      <c r="BZ21" s="960"/>
      <c r="CA21" s="960"/>
      <c r="CB21" s="961"/>
      <c r="CC21" s="962" t="e">
        <f>SUM(CC11:CC20)</f>
        <v>#REF!</v>
      </c>
      <c r="CD21" s="963" t="e">
        <f>SUM(CD11:CD20)</f>
        <v>#REF!</v>
      </c>
      <c r="CE21" s="879"/>
      <c r="CF21" s="879"/>
      <c r="CG21" s="879"/>
      <c r="CH21" s="879"/>
      <c r="CI21" s="879"/>
      <c r="CJ21" s="879"/>
      <c r="CK21" s="879"/>
      <c r="CL21" s="879"/>
      <c r="CM21" s="879"/>
      <c r="CN21" s="879"/>
      <c r="CO21" s="879"/>
      <c r="CP21" s="879"/>
      <c r="CQ21" s="879"/>
      <c r="CR21" s="879"/>
      <c r="CS21" s="879"/>
      <c r="CT21" s="879"/>
      <c r="CU21" s="879"/>
      <c r="CV21" s="879"/>
      <c r="CW21" s="879"/>
      <c r="CX21" s="879"/>
      <c r="CY21" s="879"/>
      <c r="CZ21" s="879"/>
      <c r="DA21" s="879"/>
      <c r="DB21" s="879"/>
      <c r="DC21" s="879"/>
      <c r="DD21" s="879"/>
      <c r="DE21" s="879"/>
      <c r="DF21" s="879"/>
      <c r="DG21" s="879"/>
      <c r="DH21" s="879"/>
      <c r="DI21" s="879"/>
      <c r="DJ21" s="879"/>
      <c r="DK21" s="879"/>
      <c r="DL21" s="879"/>
      <c r="DM21" s="879"/>
      <c r="DN21" s="879"/>
      <c r="DO21" s="879"/>
      <c r="DP21" s="879"/>
      <c r="DQ21" s="879"/>
      <c r="DR21" s="879"/>
      <c r="DS21" s="879"/>
      <c r="DT21" s="879"/>
      <c r="DU21" s="879"/>
      <c r="DV21" s="879"/>
      <c r="DW21" s="879"/>
      <c r="DX21" s="879"/>
      <c r="DY21" s="879"/>
      <c r="DZ21" s="879"/>
      <c r="EA21" s="879"/>
      <c r="EB21" s="879"/>
      <c r="EC21" s="879"/>
      <c r="ED21" s="879"/>
      <c r="EE21" s="879"/>
      <c r="EF21" s="879"/>
      <c r="EG21" s="879"/>
      <c r="EH21" s="879"/>
      <c r="EI21" s="879"/>
      <c r="EJ21" s="879"/>
      <c r="EK21" s="879"/>
      <c r="EL21" s="879"/>
      <c r="EM21" s="879"/>
      <c r="EN21" s="879"/>
      <c r="EO21" s="879"/>
      <c r="EP21" s="879"/>
      <c r="EQ21" s="879"/>
      <c r="ER21" s="879"/>
      <c r="ES21" s="879"/>
      <c r="ET21" s="879"/>
      <c r="EU21" s="879"/>
      <c r="EV21" s="879"/>
      <c r="EW21" s="879"/>
      <c r="EX21" s="879"/>
      <c r="EY21" s="879"/>
      <c r="EZ21" s="879"/>
      <c r="FA21" s="879"/>
      <c r="FB21" s="879"/>
      <c r="FC21" s="879"/>
      <c r="FD21" s="879"/>
      <c r="FE21" s="879"/>
      <c r="FF21" s="879"/>
      <c r="FG21" s="879"/>
      <c r="FH21" s="879"/>
      <c r="FI21" s="879"/>
      <c r="FJ21" s="879"/>
      <c r="FK21" s="879"/>
      <c r="FL21" s="879"/>
      <c r="FM21" s="879"/>
      <c r="FN21" s="879"/>
      <c r="FO21" s="879"/>
      <c r="FP21" s="879"/>
      <c r="FQ21" s="879"/>
      <c r="FR21" s="879"/>
      <c r="FS21" s="879"/>
      <c r="FT21" s="879"/>
      <c r="FU21" s="879"/>
      <c r="FV21" s="879"/>
      <c r="FW21" s="879"/>
      <c r="FX21" s="879"/>
      <c r="FY21" s="879"/>
      <c r="FZ21" s="879"/>
      <c r="GA21" s="879"/>
      <c r="GB21" s="879"/>
      <c r="GC21" s="879"/>
      <c r="GD21" s="879"/>
      <c r="GE21" s="879"/>
      <c r="GF21" s="879"/>
      <c r="GG21" s="879"/>
      <c r="GH21" s="879"/>
      <c r="GI21" s="879"/>
      <c r="GJ21" s="879"/>
      <c r="GK21" s="879"/>
      <c r="GL21" s="879"/>
      <c r="GM21" s="879"/>
      <c r="GN21" s="879"/>
      <c r="GO21" s="879"/>
      <c r="GP21" s="879"/>
      <c r="GQ21" s="879"/>
      <c r="GR21" s="879"/>
      <c r="GS21" s="879"/>
      <c r="GT21" s="879"/>
      <c r="GU21" s="879"/>
      <c r="GV21" s="879"/>
      <c r="GW21" s="879"/>
      <c r="GX21" s="879"/>
      <c r="GY21" s="879"/>
      <c r="GZ21" s="879"/>
      <c r="HA21" s="879"/>
      <c r="HB21" s="879"/>
      <c r="HC21" s="879"/>
      <c r="HD21" s="879"/>
      <c r="HE21" s="879"/>
      <c r="HF21" s="879"/>
      <c r="HG21" s="879"/>
      <c r="HH21" s="879"/>
      <c r="HI21" s="879"/>
      <c r="HJ21" s="879"/>
      <c r="HK21" s="879"/>
      <c r="HL21" s="879"/>
      <c r="HM21" s="879"/>
      <c r="HN21" s="879"/>
      <c r="HO21" s="879"/>
      <c r="HP21" s="879"/>
      <c r="HQ21" s="879"/>
      <c r="HR21" s="879"/>
      <c r="HS21" s="879"/>
      <c r="HT21" s="879"/>
      <c r="HU21" s="879"/>
      <c r="HV21" s="879"/>
      <c r="HW21" s="879"/>
      <c r="HX21" s="879"/>
      <c r="HY21" s="879"/>
      <c r="HZ21" s="879"/>
      <c r="IA21" s="879"/>
      <c r="IB21" s="879"/>
      <c r="IC21" s="879"/>
      <c r="ID21" s="879"/>
      <c r="IE21" s="879"/>
      <c r="IF21" s="879"/>
      <c r="IG21" s="879"/>
      <c r="IH21" s="879"/>
      <c r="II21" s="879"/>
      <c r="IJ21" s="879"/>
      <c r="IK21" s="879"/>
      <c r="IL21" s="879"/>
      <c r="IM21" s="879"/>
      <c r="IN21" s="879"/>
      <c r="IO21" s="879"/>
      <c r="IP21" s="879"/>
    </row>
    <row r="22" spans="2:250" ht="15.95" customHeight="1">
      <c r="B22" s="822" t="s">
        <v>115</v>
      </c>
      <c r="C22" s="823" t="s">
        <v>83</v>
      </c>
      <c r="D22" s="824"/>
      <c r="E22" s="825"/>
      <c r="F22" s="826"/>
      <c r="G22" s="827">
        <f t="shared" si="33"/>
        <v>0</v>
      </c>
      <c r="H22" s="828">
        <f>建設部門表!E30</f>
        <v>0</v>
      </c>
      <c r="I22" s="829">
        <f>$E$8*投入係数表!AL19</f>
        <v>0</v>
      </c>
      <c r="J22" s="828">
        <f>$F$8*投入係数表!AH19</f>
        <v>0</v>
      </c>
      <c r="K22" s="830">
        <f t="shared" si="16"/>
        <v>0</v>
      </c>
      <c r="L22" s="831">
        <v>0.45890020949544286</v>
      </c>
      <c r="M22" s="832">
        <f t="shared" si="17"/>
        <v>0</v>
      </c>
      <c r="N22" s="833">
        <v>0</v>
      </c>
      <c r="O22" s="834">
        <f t="shared" si="18"/>
        <v>0</v>
      </c>
      <c r="P22" s="835">
        <f>'37部門取引基本表'!BM18</f>
        <v>0.29850291591362188</v>
      </c>
      <c r="Q22" s="830">
        <f t="shared" si="19"/>
        <v>0</v>
      </c>
      <c r="R22" s="929"/>
      <c r="S22" s="837"/>
      <c r="T22" s="830">
        <f>IF('37部門取引基本表'!AQ18&lt;0,0,'37部門取引基本表'!AQ18)</f>
        <v>48.019301902630112</v>
      </c>
      <c r="U22" s="838">
        <f t="shared" si="20"/>
        <v>2.5989438450900709E-5</v>
      </c>
      <c r="V22" s="839">
        <f t="shared" si="21"/>
        <v>0</v>
      </c>
      <c r="W22" s="840">
        <f t="shared" si="11"/>
        <v>0.45890020949544286</v>
      </c>
      <c r="X22" s="834">
        <f t="shared" si="22"/>
        <v>0</v>
      </c>
      <c r="Y22" s="841">
        <v>0</v>
      </c>
      <c r="Z22" s="842">
        <f t="shared" si="23"/>
        <v>0.29850291591362188</v>
      </c>
      <c r="AA22" s="843">
        <f t="shared" si="24"/>
        <v>0</v>
      </c>
      <c r="AB22" s="929"/>
      <c r="AC22" s="845"/>
      <c r="AD22" s="846">
        <f t="shared" si="25"/>
        <v>2.5989438450900709E-5</v>
      </c>
      <c r="AE22" s="847">
        <f t="shared" si="26"/>
        <v>0</v>
      </c>
      <c r="AF22" s="848">
        <f t="shared" si="27"/>
        <v>0.45890020949544286</v>
      </c>
      <c r="AG22" s="849">
        <f t="shared" si="28"/>
        <v>0</v>
      </c>
      <c r="AH22" s="850">
        <v>0</v>
      </c>
      <c r="AI22" s="851">
        <f t="shared" si="29"/>
        <v>0</v>
      </c>
      <c r="AJ22" s="852">
        <f t="shared" si="30"/>
        <v>0</v>
      </c>
      <c r="AK22" s="853">
        <f t="shared" si="31"/>
        <v>0</v>
      </c>
      <c r="AL22" s="854">
        <f t="shared" si="32"/>
        <v>0</v>
      </c>
      <c r="AM22" s="855"/>
      <c r="AN22" s="855"/>
      <c r="AO22" s="880" t="s">
        <v>115</v>
      </c>
      <c r="AP22" s="881" t="s">
        <v>83</v>
      </c>
      <c r="AQ22" s="882">
        <f t="shared" si="12"/>
        <v>0</v>
      </c>
      <c r="AR22" s="883">
        <f t="shared" si="13"/>
        <v>0</v>
      </c>
      <c r="AS22" s="884">
        <f t="shared" si="14"/>
        <v>0</v>
      </c>
      <c r="AT22" s="885">
        <f t="shared" si="15"/>
        <v>0</v>
      </c>
      <c r="AU22" s="886">
        <f>AL22*'37部門取引基本表'!BG18</f>
        <v>0</v>
      </c>
      <c r="AV22" s="886">
        <f>AL22*'37部門取引基本表'!BH18</f>
        <v>0</v>
      </c>
      <c r="AW22" s="886">
        <f>AL22*'37部門取引基本表'!BI18</f>
        <v>0</v>
      </c>
      <c r="AX22" s="886">
        <f>AL22*'37部門取引基本表'!BJ18</f>
        <v>0</v>
      </c>
      <c r="AY22" s="886">
        <f>市税収効果!S20</f>
        <v>0</v>
      </c>
      <c r="AZ22" s="863"/>
      <c r="BA22" s="855"/>
      <c r="BB22" s="855"/>
      <c r="BC22" s="855"/>
      <c r="BD22" s="855"/>
      <c r="BE22" s="855"/>
      <c r="BF22" s="855"/>
      <c r="BG22" s="855"/>
      <c r="BH22" s="855"/>
      <c r="BI22" s="855"/>
      <c r="BJ22" s="855"/>
      <c r="BK22" s="855"/>
      <c r="BQ22" s="855"/>
      <c r="BR22" s="870"/>
      <c r="BS22" s="902" t="s">
        <v>225</v>
      </c>
      <c r="BT22" s="903" t="s">
        <v>226</v>
      </c>
      <c r="BU22" s="904" t="s">
        <v>227</v>
      </c>
      <c r="BV22" s="964"/>
      <c r="BW22" s="906" t="s">
        <v>200</v>
      </c>
      <c r="BX22" s="907" t="e">
        <f>BX14</f>
        <v>#REF!</v>
      </c>
      <c r="BY22" s="908" t="e">
        <f>BV22/BX22</f>
        <v>#REF!</v>
      </c>
      <c r="BZ22" s="909">
        <f>BZ14</f>
        <v>0</v>
      </c>
      <c r="CA22" s="965">
        <f>CA14</f>
        <v>0</v>
      </c>
      <c r="CB22" s="911" t="s">
        <v>201</v>
      </c>
      <c r="CC22" s="912" t="e">
        <f>BY22*BZ22</f>
        <v>#REF!</v>
      </c>
      <c r="CD22" s="913" t="e">
        <f>BY22*CA22</f>
        <v>#REF!</v>
      </c>
      <c r="CE22" s="879"/>
      <c r="CF22" s="879"/>
      <c r="CG22" s="879"/>
      <c r="CH22" s="879"/>
      <c r="CI22" s="879"/>
      <c r="CJ22" s="879"/>
      <c r="CK22" s="879"/>
      <c r="CL22" s="879"/>
      <c r="CM22" s="879"/>
      <c r="CN22" s="879"/>
      <c r="CO22" s="879"/>
      <c r="CP22" s="879"/>
      <c r="CQ22" s="879"/>
      <c r="CR22" s="879"/>
      <c r="CS22" s="879"/>
      <c r="CT22" s="879"/>
      <c r="CU22" s="879"/>
      <c r="CV22" s="879"/>
      <c r="CW22" s="879"/>
      <c r="CX22" s="879"/>
      <c r="CY22" s="879"/>
      <c r="CZ22" s="879"/>
      <c r="DA22" s="879"/>
      <c r="DB22" s="879"/>
      <c r="DC22" s="879"/>
      <c r="DD22" s="879"/>
      <c r="DE22" s="879"/>
      <c r="DF22" s="879"/>
      <c r="DG22" s="879"/>
      <c r="DH22" s="879"/>
      <c r="DI22" s="879"/>
      <c r="DJ22" s="879"/>
      <c r="DK22" s="879"/>
      <c r="DL22" s="879"/>
      <c r="DM22" s="879"/>
      <c r="DN22" s="879"/>
      <c r="DO22" s="879"/>
      <c r="DP22" s="879"/>
      <c r="DQ22" s="879"/>
      <c r="DR22" s="879"/>
      <c r="DS22" s="879"/>
      <c r="DT22" s="879"/>
      <c r="DU22" s="879"/>
      <c r="DV22" s="879"/>
      <c r="DW22" s="879"/>
      <c r="DX22" s="879"/>
      <c r="DY22" s="879"/>
      <c r="DZ22" s="879"/>
      <c r="EA22" s="879"/>
      <c r="EB22" s="879"/>
      <c r="EC22" s="879"/>
      <c r="ED22" s="879"/>
      <c r="EE22" s="879"/>
      <c r="EF22" s="879"/>
      <c r="EG22" s="879"/>
      <c r="EH22" s="879"/>
      <c r="EI22" s="879"/>
      <c r="EJ22" s="879"/>
      <c r="EK22" s="879"/>
      <c r="EL22" s="879"/>
      <c r="EM22" s="879"/>
      <c r="EN22" s="879"/>
      <c r="EO22" s="879"/>
      <c r="EP22" s="879"/>
      <c r="EQ22" s="879"/>
      <c r="ER22" s="879"/>
      <c r="ES22" s="879"/>
      <c r="ET22" s="879"/>
      <c r="EU22" s="879"/>
      <c r="EV22" s="879"/>
      <c r="EW22" s="879"/>
      <c r="EX22" s="879"/>
      <c r="EY22" s="879"/>
      <c r="EZ22" s="879"/>
      <c r="FA22" s="879"/>
      <c r="FB22" s="879"/>
      <c r="FC22" s="879"/>
      <c r="FD22" s="879"/>
      <c r="FE22" s="879"/>
      <c r="FF22" s="879"/>
      <c r="FG22" s="879"/>
      <c r="FH22" s="879"/>
      <c r="FI22" s="879"/>
      <c r="FJ22" s="879"/>
      <c r="FK22" s="879"/>
      <c r="FL22" s="879"/>
      <c r="FM22" s="879"/>
      <c r="FN22" s="879"/>
      <c r="FO22" s="879"/>
      <c r="FP22" s="879"/>
      <c r="FQ22" s="879"/>
      <c r="FR22" s="879"/>
      <c r="FS22" s="879"/>
      <c r="FT22" s="879"/>
      <c r="FU22" s="879"/>
      <c r="FV22" s="879"/>
      <c r="FW22" s="879"/>
      <c r="FX22" s="879"/>
      <c r="FY22" s="879"/>
      <c r="FZ22" s="879"/>
      <c r="GA22" s="879"/>
      <c r="GB22" s="879"/>
      <c r="GC22" s="879"/>
      <c r="GD22" s="879"/>
      <c r="GE22" s="879"/>
      <c r="GF22" s="879"/>
      <c r="GG22" s="879"/>
      <c r="GH22" s="879"/>
      <c r="GI22" s="879"/>
      <c r="GJ22" s="879"/>
      <c r="GK22" s="879"/>
      <c r="GL22" s="879"/>
      <c r="GM22" s="879"/>
      <c r="GN22" s="879"/>
      <c r="GO22" s="879"/>
      <c r="GP22" s="879"/>
      <c r="GQ22" s="879"/>
      <c r="GR22" s="879"/>
      <c r="GS22" s="879"/>
      <c r="GT22" s="879"/>
      <c r="GU22" s="879"/>
      <c r="GV22" s="879"/>
      <c r="GW22" s="879"/>
      <c r="GX22" s="879"/>
      <c r="GY22" s="879"/>
      <c r="GZ22" s="879"/>
      <c r="HA22" s="879"/>
      <c r="HB22" s="879"/>
      <c r="HC22" s="879"/>
      <c r="HD22" s="879"/>
      <c r="HE22" s="879"/>
      <c r="HF22" s="879"/>
      <c r="HG22" s="879"/>
      <c r="HH22" s="879"/>
      <c r="HI22" s="879"/>
      <c r="HJ22" s="879"/>
      <c r="HK22" s="879"/>
      <c r="HL22" s="879"/>
      <c r="HM22" s="879"/>
      <c r="HN22" s="879"/>
      <c r="HO22" s="879"/>
      <c r="HP22" s="879"/>
      <c r="HQ22" s="879"/>
      <c r="HR22" s="879"/>
      <c r="HS22" s="879"/>
      <c r="HT22" s="879"/>
      <c r="HU22" s="879"/>
      <c r="HV22" s="879"/>
      <c r="HW22" s="879"/>
      <c r="HX22" s="879"/>
      <c r="HY22" s="879"/>
      <c r="HZ22" s="879"/>
      <c r="IA22" s="879"/>
      <c r="IB22" s="879"/>
      <c r="IC22" s="879"/>
      <c r="ID22" s="879"/>
      <c r="IE22" s="879"/>
      <c r="IF22" s="879"/>
      <c r="IG22" s="879"/>
      <c r="IH22" s="879"/>
      <c r="II22" s="879"/>
      <c r="IJ22" s="879"/>
      <c r="IK22" s="879"/>
      <c r="IL22" s="879"/>
      <c r="IM22" s="879"/>
      <c r="IN22" s="879"/>
      <c r="IO22" s="879"/>
      <c r="IP22" s="879"/>
    </row>
    <row r="23" spans="2:250" ht="15.95" customHeight="1">
      <c r="B23" s="822" t="s">
        <v>116</v>
      </c>
      <c r="C23" s="823" t="s">
        <v>55</v>
      </c>
      <c r="D23" s="824"/>
      <c r="E23" s="825"/>
      <c r="F23" s="826"/>
      <c r="G23" s="827">
        <f t="shared" si="33"/>
        <v>0</v>
      </c>
      <c r="H23" s="828">
        <f>建設部門表!E31</f>
        <v>0</v>
      </c>
      <c r="I23" s="829">
        <f>$E$8*投入係数表!AL20</f>
        <v>0</v>
      </c>
      <c r="J23" s="828">
        <f>$F$8*投入係数表!AH20</f>
        <v>0</v>
      </c>
      <c r="K23" s="830">
        <f t="shared" si="16"/>
        <v>0</v>
      </c>
      <c r="L23" s="831">
        <v>7.124016834099467E-3</v>
      </c>
      <c r="M23" s="832">
        <f t="shared" si="17"/>
        <v>0</v>
      </c>
      <c r="N23" s="833">
        <v>0</v>
      </c>
      <c r="O23" s="834">
        <f t="shared" si="18"/>
        <v>0</v>
      </c>
      <c r="P23" s="835">
        <f>'37部門取引基本表'!BM19</f>
        <v>0.22425728567386588</v>
      </c>
      <c r="Q23" s="830">
        <f t="shared" si="19"/>
        <v>0</v>
      </c>
      <c r="R23" s="929"/>
      <c r="S23" s="837"/>
      <c r="T23" s="830">
        <f>IF('37部門取引基本表'!AQ19&lt;0,0,'37部門取引基本表'!AQ19)</f>
        <v>621.43898363178516</v>
      </c>
      <c r="U23" s="838">
        <f t="shared" si="20"/>
        <v>3.3634079580827808E-4</v>
      </c>
      <c r="V23" s="839">
        <f t="shared" si="21"/>
        <v>0</v>
      </c>
      <c r="W23" s="840">
        <f t="shared" si="11"/>
        <v>7.124016834099467E-3</v>
      </c>
      <c r="X23" s="834">
        <f t="shared" si="22"/>
        <v>0</v>
      </c>
      <c r="Y23" s="841">
        <v>0</v>
      </c>
      <c r="Z23" s="842">
        <f t="shared" si="23"/>
        <v>0.22425728567386588</v>
      </c>
      <c r="AA23" s="843">
        <f t="shared" si="24"/>
        <v>0</v>
      </c>
      <c r="AB23" s="929"/>
      <c r="AC23" s="845"/>
      <c r="AD23" s="846">
        <f t="shared" si="25"/>
        <v>3.3634079580827808E-4</v>
      </c>
      <c r="AE23" s="847">
        <f t="shared" si="26"/>
        <v>0</v>
      </c>
      <c r="AF23" s="848">
        <f t="shared" si="27"/>
        <v>7.124016834099467E-3</v>
      </c>
      <c r="AG23" s="849">
        <f t="shared" si="28"/>
        <v>0</v>
      </c>
      <c r="AH23" s="850">
        <v>0</v>
      </c>
      <c r="AI23" s="851">
        <f t="shared" si="29"/>
        <v>0</v>
      </c>
      <c r="AJ23" s="852">
        <f t="shared" si="30"/>
        <v>0</v>
      </c>
      <c r="AK23" s="853">
        <f t="shared" si="31"/>
        <v>0</v>
      </c>
      <c r="AL23" s="854">
        <f t="shared" si="32"/>
        <v>0</v>
      </c>
      <c r="AM23" s="855"/>
      <c r="AN23" s="855"/>
      <c r="AO23" s="880" t="s">
        <v>116</v>
      </c>
      <c r="AP23" s="881" t="s">
        <v>55</v>
      </c>
      <c r="AQ23" s="882">
        <f t="shared" si="12"/>
        <v>0</v>
      </c>
      <c r="AR23" s="883">
        <f t="shared" si="13"/>
        <v>0</v>
      </c>
      <c r="AS23" s="884">
        <f t="shared" si="14"/>
        <v>0</v>
      </c>
      <c r="AT23" s="885">
        <f t="shared" si="15"/>
        <v>0</v>
      </c>
      <c r="AU23" s="886">
        <f>AL23*'37部門取引基本表'!BG19</f>
        <v>0</v>
      </c>
      <c r="AV23" s="886">
        <f>AL23*'37部門取引基本表'!BH19</f>
        <v>0</v>
      </c>
      <c r="AW23" s="886">
        <f>AL23*'37部門取引基本表'!BI19</f>
        <v>0</v>
      </c>
      <c r="AX23" s="886">
        <f>AL23*'37部門取引基本表'!BJ19</f>
        <v>0</v>
      </c>
      <c r="AY23" s="886">
        <f>市税収効果!S21</f>
        <v>0</v>
      </c>
      <c r="AZ23" s="863"/>
      <c r="BA23" s="855"/>
      <c r="BB23" s="855"/>
      <c r="BC23" s="855"/>
      <c r="BD23" s="855"/>
      <c r="BE23" s="855"/>
      <c r="BF23" s="855"/>
      <c r="BG23" s="855"/>
      <c r="BH23" s="855"/>
      <c r="BI23" s="855"/>
      <c r="BJ23" s="855"/>
      <c r="BK23" s="855"/>
      <c r="BQ23" s="855"/>
      <c r="BR23" s="870"/>
      <c r="BS23" s="916"/>
      <c r="BT23" s="917"/>
      <c r="BU23" s="918" t="s">
        <v>230</v>
      </c>
      <c r="BV23" s="940"/>
      <c r="BW23" s="920" t="s">
        <v>200</v>
      </c>
      <c r="BX23" s="921" t="e">
        <f>BX22</f>
        <v>#REF!</v>
      </c>
      <c r="BY23" s="922" t="e">
        <f>BV23/BX23</f>
        <v>#REF!</v>
      </c>
      <c r="BZ23" s="923">
        <f>BZ14</f>
        <v>0</v>
      </c>
      <c r="CA23" s="966">
        <f>CA14</f>
        <v>0</v>
      </c>
      <c r="CB23" s="925" t="s">
        <v>231</v>
      </c>
      <c r="CC23" s="926" t="e">
        <f>BY23*BZ23</f>
        <v>#REF!</v>
      </c>
      <c r="CD23" s="927" t="e">
        <f>BY23*CA23</f>
        <v>#REF!</v>
      </c>
      <c r="CE23" s="879"/>
      <c r="CF23" s="879"/>
      <c r="CG23" s="879"/>
      <c r="CH23" s="879"/>
      <c r="CI23" s="879"/>
      <c r="CJ23" s="879"/>
      <c r="CK23" s="879"/>
      <c r="CL23" s="879"/>
      <c r="CM23" s="879"/>
      <c r="CN23" s="879"/>
      <c r="CO23" s="879"/>
      <c r="CP23" s="879"/>
      <c r="CQ23" s="879"/>
      <c r="CR23" s="879"/>
      <c r="CS23" s="879"/>
      <c r="CT23" s="879"/>
      <c r="CU23" s="879"/>
      <c r="CV23" s="879"/>
      <c r="CW23" s="879"/>
      <c r="CX23" s="879"/>
      <c r="CY23" s="879"/>
      <c r="CZ23" s="879"/>
      <c r="DA23" s="879"/>
      <c r="DB23" s="879"/>
      <c r="DC23" s="879"/>
      <c r="DD23" s="879"/>
      <c r="DE23" s="879"/>
      <c r="DF23" s="879"/>
      <c r="DG23" s="879"/>
      <c r="DH23" s="879"/>
      <c r="DI23" s="879"/>
      <c r="DJ23" s="879"/>
      <c r="DK23" s="879"/>
      <c r="DL23" s="879"/>
      <c r="DM23" s="879"/>
      <c r="DN23" s="879"/>
      <c r="DO23" s="879"/>
      <c r="DP23" s="879"/>
      <c r="DQ23" s="879"/>
      <c r="DR23" s="879"/>
      <c r="DS23" s="879"/>
      <c r="DT23" s="879"/>
      <c r="DU23" s="879"/>
      <c r="DV23" s="879"/>
      <c r="DW23" s="879"/>
      <c r="DX23" s="879"/>
      <c r="DY23" s="879"/>
      <c r="DZ23" s="879"/>
      <c r="EA23" s="879"/>
      <c r="EB23" s="879"/>
      <c r="EC23" s="879"/>
      <c r="ED23" s="879"/>
      <c r="EE23" s="879"/>
      <c r="EF23" s="879"/>
      <c r="EG23" s="879"/>
      <c r="EH23" s="879"/>
      <c r="EI23" s="879"/>
      <c r="EJ23" s="879"/>
      <c r="EK23" s="879"/>
      <c r="EL23" s="879"/>
      <c r="EM23" s="879"/>
      <c r="EN23" s="879"/>
      <c r="EO23" s="879"/>
      <c r="EP23" s="879"/>
      <c r="EQ23" s="879"/>
      <c r="ER23" s="879"/>
      <c r="ES23" s="879"/>
      <c r="ET23" s="879"/>
      <c r="EU23" s="879"/>
      <c r="EV23" s="879"/>
      <c r="EW23" s="879"/>
      <c r="EX23" s="879"/>
      <c r="EY23" s="879"/>
      <c r="EZ23" s="879"/>
      <c r="FA23" s="879"/>
      <c r="FB23" s="879"/>
      <c r="FC23" s="879"/>
      <c r="FD23" s="879"/>
      <c r="FE23" s="879"/>
      <c r="FF23" s="879"/>
      <c r="FG23" s="879"/>
      <c r="FH23" s="879"/>
      <c r="FI23" s="879"/>
      <c r="FJ23" s="879"/>
      <c r="FK23" s="879"/>
      <c r="FL23" s="879"/>
      <c r="FM23" s="879"/>
      <c r="FN23" s="879"/>
      <c r="FO23" s="879"/>
      <c r="FP23" s="879"/>
      <c r="FQ23" s="879"/>
      <c r="FR23" s="879"/>
      <c r="FS23" s="879"/>
      <c r="FT23" s="879"/>
      <c r="FU23" s="879"/>
      <c r="FV23" s="879"/>
      <c r="FW23" s="879"/>
      <c r="FX23" s="879"/>
      <c r="FY23" s="879"/>
      <c r="FZ23" s="879"/>
      <c r="GA23" s="879"/>
      <c r="GB23" s="879"/>
      <c r="GC23" s="879"/>
      <c r="GD23" s="879"/>
      <c r="GE23" s="879"/>
      <c r="GF23" s="879"/>
      <c r="GG23" s="879"/>
      <c r="GH23" s="879"/>
      <c r="GI23" s="879"/>
      <c r="GJ23" s="879"/>
      <c r="GK23" s="879"/>
      <c r="GL23" s="879"/>
      <c r="GM23" s="879"/>
      <c r="GN23" s="879"/>
      <c r="GO23" s="879"/>
      <c r="GP23" s="879"/>
      <c r="GQ23" s="879"/>
      <c r="GR23" s="879"/>
      <c r="GS23" s="879"/>
      <c r="GT23" s="879"/>
      <c r="GU23" s="879"/>
      <c r="GV23" s="879"/>
      <c r="GW23" s="879"/>
      <c r="GX23" s="879"/>
      <c r="GY23" s="879"/>
      <c r="GZ23" s="879"/>
      <c r="HA23" s="879"/>
      <c r="HB23" s="879"/>
      <c r="HC23" s="879"/>
      <c r="HD23" s="879"/>
      <c r="HE23" s="879"/>
      <c r="HF23" s="879"/>
      <c r="HG23" s="879"/>
      <c r="HH23" s="879"/>
      <c r="HI23" s="879"/>
      <c r="HJ23" s="879"/>
      <c r="HK23" s="879"/>
      <c r="HL23" s="879"/>
      <c r="HM23" s="879"/>
      <c r="HN23" s="879"/>
      <c r="HO23" s="879"/>
      <c r="HP23" s="879"/>
      <c r="HQ23" s="879"/>
      <c r="HR23" s="879"/>
      <c r="HS23" s="879"/>
      <c r="HT23" s="879"/>
      <c r="HU23" s="879"/>
      <c r="HV23" s="879"/>
      <c r="HW23" s="879"/>
      <c r="HX23" s="879"/>
      <c r="HY23" s="879"/>
      <c r="HZ23" s="879"/>
      <c r="IA23" s="879"/>
      <c r="IB23" s="879"/>
      <c r="IC23" s="879"/>
      <c r="ID23" s="879"/>
      <c r="IE23" s="879"/>
      <c r="IF23" s="879"/>
      <c r="IG23" s="879"/>
      <c r="IH23" s="879"/>
      <c r="II23" s="879"/>
      <c r="IJ23" s="879"/>
      <c r="IK23" s="879"/>
      <c r="IL23" s="879"/>
      <c r="IM23" s="879"/>
      <c r="IN23" s="879"/>
      <c r="IO23" s="879"/>
      <c r="IP23" s="879"/>
    </row>
    <row r="24" spans="2:250" ht="15.95" customHeight="1">
      <c r="B24" s="822" t="s">
        <v>117</v>
      </c>
      <c r="C24" s="823" t="s">
        <v>37</v>
      </c>
      <c r="D24" s="824"/>
      <c r="E24" s="825"/>
      <c r="F24" s="826"/>
      <c r="G24" s="827">
        <f t="shared" si="33"/>
        <v>0</v>
      </c>
      <c r="H24" s="828">
        <f>建設部門表!E32</f>
        <v>0</v>
      </c>
      <c r="I24" s="829">
        <f>$E$8*投入係数表!AL21</f>
        <v>0</v>
      </c>
      <c r="J24" s="828">
        <f>$F$8*投入係数表!AH21</f>
        <v>0</v>
      </c>
      <c r="K24" s="830">
        <f t="shared" si="16"/>
        <v>0</v>
      </c>
      <c r="L24" s="831">
        <v>0.19291489849071186</v>
      </c>
      <c r="M24" s="832">
        <f t="shared" si="17"/>
        <v>0</v>
      </c>
      <c r="N24" s="833">
        <v>0</v>
      </c>
      <c r="O24" s="834">
        <f t="shared" si="18"/>
        <v>0</v>
      </c>
      <c r="P24" s="835">
        <f>'37部門取引基本表'!BM20</f>
        <v>0.22137479794214066</v>
      </c>
      <c r="Q24" s="830">
        <f t="shared" si="19"/>
        <v>0</v>
      </c>
      <c r="R24" s="929"/>
      <c r="S24" s="837"/>
      <c r="T24" s="830">
        <f>IF('37部門取引基本表'!AQ20&lt;0,0,'37部門取引基本表'!AQ20)</f>
        <v>962.98167599328485</v>
      </c>
      <c r="U24" s="838">
        <f t="shared" si="20"/>
        <v>5.2119360352887367E-4</v>
      </c>
      <c r="V24" s="839">
        <f t="shared" si="21"/>
        <v>0</v>
      </c>
      <c r="W24" s="840">
        <f t="shared" si="11"/>
        <v>0.19291489849071186</v>
      </c>
      <c r="X24" s="834">
        <f t="shared" si="22"/>
        <v>0</v>
      </c>
      <c r="Y24" s="841">
        <v>0</v>
      </c>
      <c r="Z24" s="842">
        <f t="shared" si="23"/>
        <v>0.22137479794214066</v>
      </c>
      <c r="AA24" s="843">
        <f t="shared" si="24"/>
        <v>0</v>
      </c>
      <c r="AB24" s="929"/>
      <c r="AC24" s="845"/>
      <c r="AD24" s="846">
        <f t="shared" si="25"/>
        <v>5.2119360352887367E-4</v>
      </c>
      <c r="AE24" s="847">
        <f t="shared" si="26"/>
        <v>0</v>
      </c>
      <c r="AF24" s="848">
        <f t="shared" si="27"/>
        <v>0.19291489849071186</v>
      </c>
      <c r="AG24" s="849">
        <f t="shared" si="28"/>
        <v>0</v>
      </c>
      <c r="AH24" s="850">
        <v>0</v>
      </c>
      <c r="AI24" s="851">
        <f t="shared" si="29"/>
        <v>0</v>
      </c>
      <c r="AJ24" s="852">
        <f t="shared" si="30"/>
        <v>0</v>
      </c>
      <c r="AK24" s="853">
        <f t="shared" si="31"/>
        <v>0</v>
      </c>
      <c r="AL24" s="854">
        <f t="shared" si="32"/>
        <v>0</v>
      </c>
      <c r="AM24" s="855"/>
      <c r="AN24" s="855"/>
      <c r="AO24" s="880" t="s">
        <v>117</v>
      </c>
      <c r="AP24" s="881" t="s">
        <v>37</v>
      </c>
      <c r="AQ24" s="882">
        <f t="shared" si="12"/>
        <v>0</v>
      </c>
      <c r="AR24" s="883">
        <f t="shared" si="13"/>
        <v>0</v>
      </c>
      <c r="AS24" s="884">
        <f t="shared" si="14"/>
        <v>0</v>
      </c>
      <c r="AT24" s="885">
        <f t="shared" si="15"/>
        <v>0</v>
      </c>
      <c r="AU24" s="886">
        <f>AL24*'37部門取引基本表'!BG20</f>
        <v>0</v>
      </c>
      <c r="AV24" s="886">
        <f>AL24*'37部門取引基本表'!BH20</f>
        <v>0</v>
      </c>
      <c r="AW24" s="886">
        <f>AL24*'37部門取引基本表'!BI20</f>
        <v>0</v>
      </c>
      <c r="AX24" s="886">
        <f>AL24*'37部門取引基本表'!BJ20</f>
        <v>0</v>
      </c>
      <c r="AY24" s="886">
        <f>市税収効果!S22</f>
        <v>0</v>
      </c>
      <c r="AZ24" s="863"/>
      <c r="BA24" s="855"/>
      <c r="BB24" s="855"/>
      <c r="BC24" s="855"/>
      <c r="BD24" s="855"/>
      <c r="BE24" s="855"/>
      <c r="BF24" s="855"/>
      <c r="BG24" s="855"/>
      <c r="BH24" s="855"/>
      <c r="BI24" s="855"/>
      <c r="BJ24" s="855"/>
      <c r="BK24" s="855"/>
      <c r="BQ24" s="855"/>
      <c r="BR24" s="870"/>
      <c r="BS24" s="916"/>
      <c r="BT24" s="917"/>
      <c r="BU24" s="918" t="s">
        <v>233</v>
      </c>
      <c r="BV24" s="940"/>
      <c r="BW24" s="920" t="s">
        <v>200</v>
      </c>
      <c r="BX24" s="921" t="e">
        <f>BX23</f>
        <v>#REF!</v>
      </c>
      <c r="BY24" s="922" t="e">
        <f>BV24/BX24</f>
        <v>#REF!</v>
      </c>
      <c r="BZ24" s="923">
        <f>BZ14</f>
        <v>0</v>
      </c>
      <c r="CA24" s="966">
        <f>CA14</f>
        <v>0</v>
      </c>
      <c r="CB24" s="925" t="s">
        <v>231</v>
      </c>
      <c r="CC24" s="926" t="e">
        <f>BY24*BZ24</f>
        <v>#REF!</v>
      </c>
      <c r="CD24" s="927" t="e">
        <f>BY24*CA24</f>
        <v>#REF!</v>
      </c>
      <c r="CE24" s="879"/>
      <c r="CF24" s="879"/>
      <c r="CG24" s="879"/>
      <c r="CH24" s="879"/>
      <c r="CI24" s="879"/>
      <c r="CJ24" s="879"/>
      <c r="CK24" s="879"/>
      <c r="CL24" s="879"/>
      <c r="CM24" s="879"/>
      <c r="CN24" s="879"/>
      <c r="CO24" s="879"/>
      <c r="CP24" s="879"/>
      <c r="CQ24" s="879"/>
      <c r="CR24" s="879"/>
      <c r="CS24" s="879"/>
      <c r="CT24" s="879"/>
      <c r="CU24" s="879"/>
      <c r="CV24" s="879"/>
      <c r="CW24" s="879"/>
      <c r="CX24" s="879"/>
      <c r="CY24" s="879"/>
      <c r="CZ24" s="879"/>
      <c r="DA24" s="879"/>
      <c r="DB24" s="879"/>
      <c r="DC24" s="879"/>
      <c r="DD24" s="879"/>
      <c r="DE24" s="879"/>
      <c r="DF24" s="879"/>
      <c r="DG24" s="879"/>
      <c r="DH24" s="879"/>
      <c r="DI24" s="879"/>
      <c r="DJ24" s="879"/>
      <c r="DK24" s="879"/>
      <c r="DL24" s="879"/>
      <c r="DM24" s="879"/>
      <c r="DN24" s="879"/>
      <c r="DO24" s="879"/>
      <c r="DP24" s="879"/>
      <c r="DQ24" s="879"/>
      <c r="DR24" s="879"/>
      <c r="DS24" s="879"/>
      <c r="DT24" s="879"/>
      <c r="DU24" s="879"/>
      <c r="DV24" s="879"/>
      <c r="DW24" s="879"/>
      <c r="DX24" s="879"/>
      <c r="DY24" s="879"/>
      <c r="DZ24" s="879"/>
      <c r="EA24" s="879"/>
      <c r="EB24" s="879"/>
      <c r="EC24" s="879"/>
      <c r="ED24" s="879"/>
      <c r="EE24" s="879"/>
      <c r="EF24" s="879"/>
      <c r="EG24" s="879"/>
      <c r="EH24" s="879"/>
      <c r="EI24" s="879"/>
      <c r="EJ24" s="879"/>
      <c r="EK24" s="879"/>
      <c r="EL24" s="879"/>
      <c r="EM24" s="879"/>
      <c r="EN24" s="879"/>
      <c r="EO24" s="879"/>
      <c r="EP24" s="879"/>
      <c r="EQ24" s="879"/>
      <c r="ER24" s="879"/>
      <c r="ES24" s="879"/>
      <c r="ET24" s="879"/>
      <c r="EU24" s="879"/>
      <c r="EV24" s="879"/>
      <c r="EW24" s="879"/>
      <c r="EX24" s="879"/>
      <c r="EY24" s="879"/>
      <c r="EZ24" s="879"/>
      <c r="FA24" s="879"/>
      <c r="FB24" s="879"/>
      <c r="FC24" s="879"/>
      <c r="FD24" s="879"/>
      <c r="FE24" s="879"/>
      <c r="FF24" s="879"/>
      <c r="FG24" s="879"/>
      <c r="FH24" s="879"/>
      <c r="FI24" s="879"/>
      <c r="FJ24" s="879"/>
      <c r="FK24" s="879"/>
      <c r="FL24" s="879"/>
      <c r="FM24" s="879"/>
      <c r="FN24" s="879"/>
      <c r="FO24" s="879"/>
      <c r="FP24" s="879"/>
      <c r="FQ24" s="879"/>
      <c r="FR24" s="879"/>
      <c r="FS24" s="879"/>
      <c r="FT24" s="879"/>
      <c r="FU24" s="879"/>
      <c r="FV24" s="879"/>
      <c r="FW24" s="879"/>
      <c r="FX24" s="879"/>
      <c r="FY24" s="879"/>
      <c r="FZ24" s="879"/>
      <c r="GA24" s="879"/>
      <c r="GB24" s="879"/>
      <c r="GC24" s="879"/>
      <c r="GD24" s="879"/>
      <c r="GE24" s="879"/>
      <c r="GF24" s="879"/>
      <c r="GG24" s="879"/>
      <c r="GH24" s="879"/>
      <c r="GI24" s="879"/>
      <c r="GJ24" s="879"/>
      <c r="GK24" s="879"/>
      <c r="GL24" s="879"/>
      <c r="GM24" s="879"/>
      <c r="GN24" s="879"/>
      <c r="GO24" s="879"/>
      <c r="GP24" s="879"/>
      <c r="GQ24" s="879"/>
      <c r="GR24" s="879"/>
      <c r="GS24" s="879"/>
      <c r="GT24" s="879"/>
      <c r="GU24" s="879"/>
      <c r="GV24" s="879"/>
      <c r="GW24" s="879"/>
      <c r="GX24" s="879"/>
      <c r="GY24" s="879"/>
      <c r="GZ24" s="879"/>
      <c r="HA24" s="879"/>
      <c r="HB24" s="879"/>
      <c r="HC24" s="879"/>
      <c r="HD24" s="879"/>
      <c r="HE24" s="879"/>
      <c r="HF24" s="879"/>
      <c r="HG24" s="879"/>
      <c r="HH24" s="879"/>
      <c r="HI24" s="879"/>
      <c r="HJ24" s="879"/>
      <c r="HK24" s="879"/>
      <c r="HL24" s="879"/>
      <c r="HM24" s="879"/>
      <c r="HN24" s="879"/>
      <c r="HO24" s="879"/>
      <c r="HP24" s="879"/>
      <c r="HQ24" s="879"/>
      <c r="HR24" s="879"/>
      <c r="HS24" s="879"/>
      <c r="HT24" s="879"/>
      <c r="HU24" s="879"/>
      <c r="HV24" s="879"/>
      <c r="HW24" s="879"/>
      <c r="HX24" s="879"/>
      <c r="HY24" s="879"/>
      <c r="HZ24" s="879"/>
      <c r="IA24" s="879"/>
      <c r="IB24" s="879"/>
      <c r="IC24" s="879"/>
      <c r="ID24" s="879"/>
      <c r="IE24" s="879"/>
      <c r="IF24" s="879"/>
      <c r="IG24" s="879"/>
      <c r="IH24" s="879"/>
      <c r="II24" s="879"/>
      <c r="IJ24" s="879"/>
      <c r="IK24" s="879"/>
      <c r="IL24" s="879"/>
      <c r="IM24" s="879"/>
      <c r="IN24" s="879"/>
      <c r="IO24" s="879"/>
      <c r="IP24" s="879"/>
    </row>
    <row r="25" spans="2:250" ht="15.95" customHeight="1">
      <c r="B25" s="822" t="s">
        <v>118</v>
      </c>
      <c r="C25" s="823" t="s">
        <v>26</v>
      </c>
      <c r="D25" s="824"/>
      <c r="E25" s="825"/>
      <c r="F25" s="826"/>
      <c r="G25" s="827">
        <f t="shared" si="33"/>
        <v>0</v>
      </c>
      <c r="H25" s="828">
        <f>建設部門表!E33</f>
        <v>0</v>
      </c>
      <c r="I25" s="829">
        <f>$E$8*投入係数表!AL22</f>
        <v>0</v>
      </c>
      <c r="J25" s="828">
        <f>$F$8*投入係数表!AH22</f>
        <v>0</v>
      </c>
      <c r="K25" s="830">
        <f t="shared" si="16"/>
        <v>0</v>
      </c>
      <c r="L25" s="831">
        <v>0.14855185923008729</v>
      </c>
      <c r="M25" s="832">
        <f t="shared" si="17"/>
        <v>0</v>
      </c>
      <c r="N25" s="833">
        <v>0</v>
      </c>
      <c r="O25" s="834">
        <f t="shared" si="18"/>
        <v>0</v>
      </c>
      <c r="P25" s="835">
        <f>'37部門取引基本表'!BM21</f>
        <v>0.21674376590838992</v>
      </c>
      <c r="Q25" s="830">
        <f t="shared" si="19"/>
        <v>0</v>
      </c>
      <c r="R25" s="929"/>
      <c r="S25" s="837"/>
      <c r="T25" s="830">
        <f>IF('37部門取引基本表'!AQ21&lt;0,0,'37部門取引基本表'!AQ21)</f>
        <v>19283.643170817013</v>
      </c>
      <c r="U25" s="838">
        <f t="shared" si="20"/>
        <v>1.0436866789802924E-2</v>
      </c>
      <c r="V25" s="839">
        <f t="shared" si="21"/>
        <v>0</v>
      </c>
      <c r="W25" s="840">
        <f t="shared" si="11"/>
        <v>0.14855185923008729</v>
      </c>
      <c r="X25" s="834">
        <f t="shared" si="22"/>
        <v>0</v>
      </c>
      <c r="Y25" s="841">
        <v>0</v>
      </c>
      <c r="Z25" s="842">
        <f t="shared" si="23"/>
        <v>0.21674376590838992</v>
      </c>
      <c r="AA25" s="843">
        <f t="shared" si="24"/>
        <v>0</v>
      </c>
      <c r="AB25" s="929"/>
      <c r="AC25" s="845"/>
      <c r="AD25" s="846">
        <f t="shared" si="25"/>
        <v>1.0436866789802924E-2</v>
      </c>
      <c r="AE25" s="847">
        <f t="shared" si="26"/>
        <v>0</v>
      </c>
      <c r="AF25" s="848">
        <f t="shared" si="27"/>
        <v>0.14855185923008729</v>
      </c>
      <c r="AG25" s="849">
        <f t="shared" si="28"/>
        <v>0</v>
      </c>
      <c r="AH25" s="850">
        <v>0</v>
      </c>
      <c r="AI25" s="851">
        <f t="shared" si="29"/>
        <v>0</v>
      </c>
      <c r="AJ25" s="852">
        <f t="shared" si="30"/>
        <v>0</v>
      </c>
      <c r="AK25" s="853">
        <f t="shared" si="31"/>
        <v>0</v>
      </c>
      <c r="AL25" s="854">
        <f t="shared" si="32"/>
        <v>0</v>
      </c>
      <c r="AM25" s="855"/>
      <c r="AN25" s="855"/>
      <c r="AO25" s="880" t="s">
        <v>118</v>
      </c>
      <c r="AP25" s="881" t="s">
        <v>26</v>
      </c>
      <c r="AQ25" s="882">
        <f t="shared" si="12"/>
        <v>0</v>
      </c>
      <c r="AR25" s="883">
        <f t="shared" si="13"/>
        <v>0</v>
      </c>
      <c r="AS25" s="884">
        <f t="shared" si="14"/>
        <v>0</v>
      </c>
      <c r="AT25" s="885">
        <f t="shared" si="15"/>
        <v>0</v>
      </c>
      <c r="AU25" s="886">
        <f>AL25*'37部門取引基本表'!BG21</f>
        <v>0</v>
      </c>
      <c r="AV25" s="886">
        <f>AL25*'37部門取引基本表'!BH21</f>
        <v>0</v>
      </c>
      <c r="AW25" s="886">
        <f>AL25*'37部門取引基本表'!BI21</f>
        <v>0</v>
      </c>
      <c r="AX25" s="886">
        <f>AL25*'37部門取引基本表'!BJ21</f>
        <v>0</v>
      </c>
      <c r="AY25" s="886">
        <f>市税収効果!S23</f>
        <v>0</v>
      </c>
      <c r="AZ25" s="863"/>
      <c r="BA25" s="855"/>
      <c r="BB25" s="855"/>
      <c r="BC25" s="855"/>
      <c r="BD25" s="855"/>
      <c r="BE25" s="855"/>
      <c r="BF25" s="855"/>
      <c r="BG25" s="855"/>
      <c r="BH25" s="855"/>
      <c r="BI25" s="855"/>
      <c r="BJ25" s="855"/>
      <c r="BK25" s="855"/>
      <c r="BQ25" s="855"/>
      <c r="BR25" s="870"/>
      <c r="BS25" s="916"/>
      <c r="BT25" s="917"/>
      <c r="BU25" s="967" t="s">
        <v>235</v>
      </c>
      <c r="BV25" s="940"/>
      <c r="BW25" s="920" t="s">
        <v>200</v>
      </c>
      <c r="BX25" s="921" t="e">
        <f>BX24</f>
        <v>#REF!</v>
      </c>
      <c r="BY25" s="922" t="e">
        <f>BV25/BX25</f>
        <v>#REF!</v>
      </c>
      <c r="BZ25" s="923">
        <f>BZ14</f>
        <v>0</v>
      </c>
      <c r="CA25" s="966">
        <f>CA14</f>
        <v>0</v>
      </c>
      <c r="CB25" s="925" t="s">
        <v>231</v>
      </c>
      <c r="CC25" s="941" t="e">
        <f>BY25*BZ25</f>
        <v>#REF!</v>
      </c>
      <c r="CD25" s="927" t="e">
        <f>BY25*CA25</f>
        <v>#REF!</v>
      </c>
      <c r="CE25" s="879"/>
      <c r="CF25" s="879"/>
      <c r="CG25" s="879"/>
      <c r="CH25" s="879"/>
      <c r="CI25" s="879"/>
      <c r="CJ25" s="879"/>
      <c r="CK25" s="879"/>
      <c r="CL25" s="879"/>
      <c r="CM25" s="879"/>
      <c r="CN25" s="879"/>
      <c r="CO25" s="879"/>
      <c r="CP25" s="879"/>
      <c r="CQ25" s="879"/>
      <c r="CR25" s="879"/>
      <c r="CS25" s="879"/>
      <c r="CT25" s="879"/>
      <c r="CU25" s="879"/>
      <c r="CV25" s="879"/>
      <c r="CW25" s="879"/>
      <c r="CX25" s="879"/>
      <c r="CY25" s="879"/>
      <c r="CZ25" s="879"/>
      <c r="DA25" s="879"/>
      <c r="DB25" s="879"/>
      <c r="DC25" s="879"/>
      <c r="DD25" s="879"/>
      <c r="DE25" s="879"/>
      <c r="DF25" s="879"/>
      <c r="DG25" s="879"/>
      <c r="DH25" s="879"/>
      <c r="DI25" s="879"/>
      <c r="DJ25" s="879"/>
      <c r="DK25" s="879"/>
      <c r="DL25" s="879"/>
      <c r="DM25" s="879"/>
      <c r="DN25" s="879"/>
      <c r="DO25" s="879"/>
      <c r="DP25" s="879"/>
      <c r="DQ25" s="879"/>
      <c r="DR25" s="879"/>
      <c r="DS25" s="879"/>
      <c r="DT25" s="879"/>
      <c r="DU25" s="879"/>
      <c r="DV25" s="879"/>
      <c r="DW25" s="879"/>
      <c r="DX25" s="879"/>
      <c r="DY25" s="879"/>
      <c r="DZ25" s="879"/>
      <c r="EA25" s="879"/>
      <c r="EB25" s="879"/>
      <c r="EC25" s="879"/>
      <c r="ED25" s="879"/>
      <c r="EE25" s="879"/>
      <c r="EF25" s="879"/>
      <c r="EG25" s="879"/>
      <c r="EH25" s="879"/>
      <c r="EI25" s="879"/>
      <c r="EJ25" s="879"/>
      <c r="EK25" s="879"/>
      <c r="EL25" s="879"/>
      <c r="EM25" s="879"/>
      <c r="EN25" s="879"/>
      <c r="EO25" s="879"/>
      <c r="EP25" s="879"/>
      <c r="EQ25" s="879"/>
      <c r="ER25" s="879"/>
      <c r="ES25" s="879"/>
      <c r="ET25" s="879"/>
      <c r="EU25" s="879"/>
      <c r="EV25" s="879"/>
      <c r="EW25" s="879"/>
      <c r="EX25" s="879"/>
      <c r="EY25" s="879"/>
      <c r="EZ25" s="879"/>
      <c r="FA25" s="879"/>
      <c r="FB25" s="879"/>
      <c r="FC25" s="879"/>
      <c r="FD25" s="879"/>
      <c r="FE25" s="879"/>
      <c r="FF25" s="879"/>
      <c r="FG25" s="879"/>
      <c r="FH25" s="879"/>
      <c r="FI25" s="879"/>
      <c r="FJ25" s="879"/>
      <c r="FK25" s="879"/>
      <c r="FL25" s="879"/>
      <c r="FM25" s="879"/>
      <c r="FN25" s="879"/>
      <c r="FO25" s="879"/>
      <c r="FP25" s="879"/>
      <c r="FQ25" s="879"/>
      <c r="FR25" s="879"/>
      <c r="FS25" s="879"/>
      <c r="FT25" s="879"/>
      <c r="FU25" s="879"/>
      <c r="FV25" s="879"/>
      <c r="FW25" s="879"/>
      <c r="FX25" s="879"/>
      <c r="FY25" s="879"/>
      <c r="FZ25" s="879"/>
      <c r="GA25" s="879"/>
      <c r="GB25" s="879"/>
      <c r="GC25" s="879"/>
      <c r="GD25" s="879"/>
      <c r="GE25" s="879"/>
      <c r="GF25" s="879"/>
      <c r="GG25" s="879"/>
      <c r="GH25" s="879"/>
      <c r="GI25" s="879"/>
      <c r="GJ25" s="879"/>
      <c r="GK25" s="879"/>
      <c r="GL25" s="879"/>
      <c r="GM25" s="879"/>
      <c r="GN25" s="879"/>
      <c r="GO25" s="879"/>
      <c r="GP25" s="879"/>
      <c r="GQ25" s="879"/>
      <c r="GR25" s="879"/>
      <c r="GS25" s="879"/>
      <c r="GT25" s="879"/>
      <c r="GU25" s="879"/>
      <c r="GV25" s="879"/>
      <c r="GW25" s="879"/>
      <c r="GX25" s="879"/>
      <c r="GY25" s="879"/>
      <c r="GZ25" s="879"/>
      <c r="HA25" s="879"/>
      <c r="HB25" s="879"/>
      <c r="HC25" s="879"/>
      <c r="HD25" s="879"/>
      <c r="HE25" s="879"/>
      <c r="HF25" s="879"/>
      <c r="HG25" s="879"/>
      <c r="HH25" s="879"/>
      <c r="HI25" s="879"/>
      <c r="HJ25" s="879"/>
      <c r="HK25" s="879"/>
      <c r="HL25" s="879"/>
      <c r="HM25" s="879"/>
      <c r="HN25" s="879"/>
      <c r="HO25" s="879"/>
      <c r="HP25" s="879"/>
      <c r="HQ25" s="879"/>
      <c r="HR25" s="879"/>
      <c r="HS25" s="879"/>
      <c r="HT25" s="879"/>
      <c r="HU25" s="879"/>
      <c r="HV25" s="879"/>
      <c r="HW25" s="879"/>
      <c r="HX25" s="879"/>
      <c r="HY25" s="879"/>
      <c r="HZ25" s="879"/>
      <c r="IA25" s="879"/>
      <c r="IB25" s="879"/>
      <c r="IC25" s="879"/>
      <c r="ID25" s="879"/>
      <c r="IE25" s="879"/>
      <c r="IF25" s="879"/>
      <c r="IG25" s="879"/>
      <c r="IH25" s="879"/>
      <c r="II25" s="879"/>
      <c r="IJ25" s="879"/>
      <c r="IK25" s="879"/>
      <c r="IL25" s="879"/>
      <c r="IM25" s="879"/>
      <c r="IN25" s="879"/>
      <c r="IO25" s="879"/>
      <c r="IP25" s="879"/>
    </row>
    <row r="26" spans="2:250" ht="15.95" customHeight="1" thickBot="1">
      <c r="B26" s="822" t="s">
        <v>119</v>
      </c>
      <c r="C26" s="823" t="s">
        <v>36</v>
      </c>
      <c r="D26" s="824"/>
      <c r="E26" s="825"/>
      <c r="F26" s="826"/>
      <c r="G26" s="827">
        <f t="shared" si="33"/>
        <v>0</v>
      </c>
      <c r="H26" s="828">
        <f>建設部門表!E34</f>
        <v>0</v>
      </c>
      <c r="I26" s="829">
        <f>$E$8*投入係数表!AL23</f>
        <v>0</v>
      </c>
      <c r="J26" s="828">
        <f>$F$8*投入係数表!AH23</f>
        <v>0</v>
      </c>
      <c r="K26" s="830">
        <f t="shared" si="16"/>
        <v>0</v>
      </c>
      <c r="L26" s="831">
        <v>3.0681162136774187E-3</v>
      </c>
      <c r="M26" s="832">
        <f t="shared" si="17"/>
        <v>0</v>
      </c>
      <c r="N26" s="833">
        <v>0</v>
      </c>
      <c r="O26" s="834">
        <f t="shared" si="18"/>
        <v>0</v>
      </c>
      <c r="P26" s="835">
        <f>'37部門取引基本表'!BM22</f>
        <v>0.20270576918953478</v>
      </c>
      <c r="Q26" s="830">
        <f t="shared" si="19"/>
        <v>0</v>
      </c>
      <c r="R26" s="929"/>
      <c r="S26" s="837"/>
      <c r="T26" s="830">
        <f>IF('37部門取引基本表'!AQ22&lt;0,0,'37部門取引基本表'!AQ22)</f>
        <v>21211.12064493565</v>
      </c>
      <c r="U26" s="838">
        <f t="shared" si="20"/>
        <v>1.1480073483658674E-2</v>
      </c>
      <c r="V26" s="839">
        <f t="shared" si="21"/>
        <v>0</v>
      </c>
      <c r="W26" s="840">
        <f t="shared" si="11"/>
        <v>3.0681162136774187E-3</v>
      </c>
      <c r="X26" s="834">
        <f t="shared" si="22"/>
        <v>0</v>
      </c>
      <c r="Y26" s="841">
        <v>0</v>
      </c>
      <c r="Z26" s="842">
        <f t="shared" si="23"/>
        <v>0.20270576918953478</v>
      </c>
      <c r="AA26" s="843">
        <f t="shared" si="24"/>
        <v>0</v>
      </c>
      <c r="AB26" s="929"/>
      <c r="AC26" s="845"/>
      <c r="AD26" s="846">
        <f t="shared" si="25"/>
        <v>1.1480073483658674E-2</v>
      </c>
      <c r="AE26" s="847">
        <f t="shared" si="26"/>
        <v>0</v>
      </c>
      <c r="AF26" s="848">
        <f t="shared" si="27"/>
        <v>3.0681162136774187E-3</v>
      </c>
      <c r="AG26" s="849">
        <f t="shared" si="28"/>
        <v>0</v>
      </c>
      <c r="AH26" s="850">
        <v>0</v>
      </c>
      <c r="AI26" s="851">
        <f t="shared" si="29"/>
        <v>0</v>
      </c>
      <c r="AJ26" s="852">
        <f t="shared" si="30"/>
        <v>0</v>
      </c>
      <c r="AK26" s="853">
        <f t="shared" si="31"/>
        <v>0</v>
      </c>
      <c r="AL26" s="854">
        <f t="shared" si="32"/>
        <v>0</v>
      </c>
      <c r="AM26" s="855"/>
      <c r="AN26" s="855"/>
      <c r="AO26" s="880" t="s">
        <v>119</v>
      </c>
      <c r="AP26" s="881" t="s">
        <v>36</v>
      </c>
      <c r="AQ26" s="882">
        <f t="shared" si="12"/>
        <v>0</v>
      </c>
      <c r="AR26" s="883">
        <f t="shared" si="13"/>
        <v>0</v>
      </c>
      <c r="AS26" s="884">
        <f t="shared" si="14"/>
        <v>0</v>
      </c>
      <c r="AT26" s="885">
        <f t="shared" si="15"/>
        <v>0</v>
      </c>
      <c r="AU26" s="886">
        <f>AL26*'37部門取引基本表'!BG22</f>
        <v>0</v>
      </c>
      <c r="AV26" s="886">
        <f>AL26*'37部門取引基本表'!BH22</f>
        <v>0</v>
      </c>
      <c r="AW26" s="886">
        <f>AL26*'37部門取引基本表'!BI22</f>
        <v>0</v>
      </c>
      <c r="AX26" s="886">
        <f>AL26*'37部門取引基本表'!BJ22</f>
        <v>0</v>
      </c>
      <c r="AY26" s="886">
        <f>市税収効果!S24</f>
        <v>0</v>
      </c>
      <c r="AZ26" s="863"/>
      <c r="BA26" s="855"/>
      <c r="BB26" s="855"/>
      <c r="BC26" s="855"/>
      <c r="BD26" s="855"/>
      <c r="BE26" s="855"/>
      <c r="BF26" s="855"/>
      <c r="BG26" s="855"/>
      <c r="BH26" s="855"/>
      <c r="BI26" s="855"/>
      <c r="BJ26" s="855"/>
      <c r="BK26" s="855"/>
      <c r="BQ26" s="855"/>
      <c r="BR26" s="870"/>
      <c r="BS26" s="916"/>
      <c r="BT26" s="917"/>
      <c r="BU26" s="944" t="s">
        <v>237</v>
      </c>
      <c r="BV26" s="945">
        <v>679</v>
      </c>
      <c r="BW26" s="946" t="s">
        <v>200</v>
      </c>
      <c r="BX26" s="947" t="e">
        <f>BX25</f>
        <v>#REF!</v>
      </c>
      <c r="BY26" s="948" t="e">
        <f>BV26/BX26</f>
        <v>#REF!</v>
      </c>
      <c r="BZ26" s="949">
        <f>BZ14</f>
        <v>0</v>
      </c>
      <c r="CA26" s="968">
        <f>CA14</f>
        <v>0</v>
      </c>
      <c r="CB26" s="951" t="s">
        <v>231</v>
      </c>
      <c r="CC26" s="969" t="e">
        <f>BY26*BZ26</f>
        <v>#REF!</v>
      </c>
      <c r="CD26" s="953" t="e">
        <f>BY26*CA26</f>
        <v>#REF!</v>
      </c>
      <c r="CE26" s="879"/>
      <c r="CF26" s="879"/>
      <c r="CG26" s="879"/>
      <c r="CH26" s="879"/>
      <c r="CI26" s="879"/>
      <c r="CJ26" s="879"/>
      <c r="CK26" s="879"/>
      <c r="CL26" s="879"/>
      <c r="CM26" s="879"/>
      <c r="CN26" s="879"/>
      <c r="CO26" s="879"/>
      <c r="CP26" s="879"/>
      <c r="CQ26" s="879"/>
      <c r="CR26" s="879"/>
      <c r="CS26" s="879"/>
      <c r="CT26" s="879"/>
      <c r="CU26" s="879"/>
      <c r="CV26" s="879"/>
      <c r="CW26" s="879"/>
      <c r="CX26" s="879"/>
      <c r="CY26" s="879"/>
      <c r="CZ26" s="879"/>
      <c r="DA26" s="879"/>
      <c r="DB26" s="879"/>
      <c r="DC26" s="879"/>
      <c r="DD26" s="879"/>
      <c r="DE26" s="879"/>
      <c r="DF26" s="879"/>
      <c r="DG26" s="879"/>
      <c r="DH26" s="879"/>
      <c r="DI26" s="879"/>
      <c r="DJ26" s="879"/>
      <c r="DK26" s="879"/>
      <c r="DL26" s="879"/>
      <c r="DM26" s="879"/>
      <c r="DN26" s="879"/>
      <c r="DO26" s="879"/>
      <c r="DP26" s="879"/>
      <c r="DQ26" s="879"/>
      <c r="DR26" s="879"/>
      <c r="DS26" s="879"/>
      <c r="DT26" s="879"/>
      <c r="DU26" s="879"/>
      <c r="DV26" s="879"/>
      <c r="DW26" s="879"/>
      <c r="DX26" s="879"/>
      <c r="DY26" s="879"/>
      <c r="DZ26" s="879"/>
      <c r="EA26" s="879"/>
      <c r="EB26" s="879"/>
      <c r="EC26" s="879"/>
      <c r="ED26" s="879"/>
      <c r="EE26" s="879"/>
      <c r="EF26" s="879"/>
      <c r="EG26" s="879"/>
      <c r="EH26" s="879"/>
      <c r="EI26" s="879"/>
      <c r="EJ26" s="879"/>
      <c r="EK26" s="879"/>
      <c r="EL26" s="879"/>
      <c r="EM26" s="879"/>
      <c r="EN26" s="879"/>
      <c r="EO26" s="879"/>
      <c r="EP26" s="879"/>
      <c r="EQ26" s="879"/>
      <c r="ER26" s="879"/>
      <c r="ES26" s="879"/>
      <c r="ET26" s="879"/>
      <c r="EU26" s="879"/>
      <c r="EV26" s="879"/>
      <c r="EW26" s="879"/>
      <c r="EX26" s="879"/>
      <c r="EY26" s="879"/>
      <c r="EZ26" s="879"/>
      <c r="FA26" s="879"/>
      <c r="FB26" s="879"/>
      <c r="FC26" s="879"/>
      <c r="FD26" s="879"/>
      <c r="FE26" s="879"/>
      <c r="FF26" s="879"/>
      <c r="FG26" s="879"/>
      <c r="FH26" s="879"/>
      <c r="FI26" s="879"/>
      <c r="FJ26" s="879"/>
      <c r="FK26" s="879"/>
      <c r="FL26" s="879"/>
      <c r="FM26" s="879"/>
      <c r="FN26" s="879"/>
      <c r="FO26" s="879"/>
      <c r="FP26" s="879"/>
      <c r="FQ26" s="879"/>
      <c r="FR26" s="879"/>
      <c r="FS26" s="879"/>
      <c r="FT26" s="879"/>
      <c r="FU26" s="879"/>
      <c r="FV26" s="879"/>
      <c r="FW26" s="879"/>
      <c r="FX26" s="879"/>
      <c r="FY26" s="879"/>
      <c r="FZ26" s="879"/>
      <c r="GA26" s="879"/>
      <c r="GB26" s="879"/>
      <c r="GC26" s="879"/>
      <c r="GD26" s="879"/>
      <c r="GE26" s="879"/>
      <c r="GF26" s="879"/>
      <c r="GG26" s="879"/>
      <c r="GH26" s="879"/>
      <c r="GI26" s="879"/>
      <c r="GJ26" s="879"/>
      <c r="GK26" s="879"/>
      <c r="GL26" s="879"/>
      <c r="GM26" s="879"/>
      <c r="GN26" s="879"/>
      <c r="GO26" s="879"/>
      <c r="GP26" s="879"/>
      <c r="GQ26" s="879"/>
      <c r="GR26" s="879"/>
      <c r="GS26" s="879"/>
      <c r="GT26" s="879"/>
      <c r="GU26" s="879"/>
      <c r="GV26" s="879"/>
      <c r="GW26" s="879"/>
      <c r="GX26" s="879"/>
      <c r="GY26" s="879"/>
      <c r="GZ26" s="879"/>
      <c r="HA26" s="879"/>
      <c r="HB26" s="879"/>
      <c r="HC26" s="879"/>
      <c r="HD26" s="879"/>
      <c r="HE26" s="879"/>
      <c r="HF26" s="879"/>
      <c r="HG26" s="879"/>
      <c r="HH26" s="879"/>
      <c r="HI26" s="879"/>
      <c r="HJ26" s="879"/>
      <c r="HK26" s="879"/>
      <c r="HL26" s="879"/>
      <c r="HM26" s="879"/>
      <c r="HN26" s="879"/>
      <c r="HO26" s="879"/>
      <c r="HP26" s="879"/>
      <c r="HQ26" s="879"/>
      <c r="HR26" s="879"/>
      <c r="HS26" s="879"/>
      <c r="HT26" s="879"/>
      <c r="HU26" s="879"/>
      <c r="HV26" s="879"/>
      <c r="HW26" s="879"/>
      <c r="HX26" s="879"/>
      <c r="HY26" s="879"/>
      <c r="HZ26" s="879"/>
      <c r="IA26" s="879"/>
      <c r="IB26" s="879"/>
      <c r="IC26" s="879"/>
      <c r="ID26" s="879"/>
      <c r="IE26" s="879"/>
      <c r="IF26" s="879"/>
      <c r="IG26" s="879"/>
      <c r="IH26" s="879"/>
      <c r="II26" s="879"/>
      <c r="IJ26" s="879"/>
      <c r="IK26" s="879"/>
      <c r="IL26" s="879"/>
      <c r="IM26" s="879"/>
      <c r="IN26" s="879"/>
      <c r="IO26" s="879"/>
      <c r="IP26" s="879"/>
    </row>
    <row r="27" spans="2:250" ht="15.95" customHeight="1" thickBot="1">
      <c r="B27" s="822" t="s">
        <v>120</v>
      </c>
      <c r="C27" s="823" t="s">
        <v>27</v>
      </c>
      <c r="D27" s="824"/>
      <c r="E27" s="825"/>
      <c r="F27" s="826"/>
      <c r="G27" s="827">
        <f t="shared" si="33"/>
        <v>0</v>
      </c>
      <c r="H27" s="828">
        <f>建設部門表!E35</f>
        <v>0</v>
      </c>
      <c r="I27" s="829">
        <f>$E$8*投入係数表!AL24</f>
        <v>0</v>
      </c>
      <c r="J27" s="828">
        <f>$F$8*投入係数表!AH24</f>
        <v>0</v>
      </c>
      <c r="K27" s="830">
        <f t="shared" si="16"/>
        <v>0</v>
      </c>
      <c r="L27" s="831">
        <v>0.31742981801622505</v>
      </c>
      <c r="M27" s="832">
        <f t="shared" si="17"/>
        <v>0</v>
      </c>
      <c r="N27" s="833">
        <v>0</v>
      </c>
      <c r="O27" s="834">
        <f t="shared" si="18"/>
        <v>0</v>
      </c>
      <c r="P27" s="835">
        <f>'37部門取引基本表'!BM23</f>
        <v>0.15218517607226276</v>
      </c>
      <c r="Q27" s="830">
        <f t="shared" si="19"/>
        <v>0</v>
      </c>
      <c r="R27" s="929"/>
      <c r="S27" s="837"/>
      <c r="T27" s="830">
        <f>IF('37部門取引基本表'!AQ23&lt;0,0,'37部門取引基本表'!AQ23)</f>
        <v>36265.171791410183</v>
      </c>
      <c r="U27" s="838">
        <f t="shared" si="20"/>
        <v>1.9627762438016044E-2</v>
      </c>
      <c r="V27" s="839">
        <f t="shared" si="21"/>
        <v>0</v>
      </c>
      <c r="W27" s="840">
        <f t="shared" si="11"/>
        <v>0.31742981801622505</v>
      </c>
      <c r="X27" s="834">
        <f t="shared" si="22"/>
        <v>0</v>
      </c>
      <c r="Y27" s="841">
        <v>0</v>
      </c>
      <c r="Z27" s="842">
        <f t="shared" si="23"/>
        <v>0.15218517607226276</v>
      </c>
      <c r="AA27" s="843">
        <f t="shared" si="24"/>
        <v>0</v>
      </c>
      <c r="AB27" s="929"/>
      <c r="AC27" s="845"/>
      <c r="AD27" s="846">
        <f t="shared" si="25"/>
        <v>1.9627762438016044E-2</v>
      </c>
      <c r="AE27" s="847">
        <f t="shared" si="26"/>
        <v>0</v>
      </c>
      <c r="AF27" s="848">
        <f t="shared" si="27"/>
        <v>0.31742981801622505</v>
      </c>
      <c r="AG27" s="849">
        <f t="shared" si="28"/>
        <v>0</v>
      </c>
      <c r="AH27" s="850">
        <v>0</v>
      </c>
      <c r="AI27" s="851">
        <f t="shared" si="29"/>
        <v>0</v>
      </c>
      <c r="AJ27" s="852">
        <f t="shared" si="30"/>
        <v>0</v>
      </c>
      <c r="AK27" s="853">
        <f t="shared" si="31"/>
        <v>0</v>
      </c>
      <c r="AL27" s="854">
        <f t="shared" si="32"/>
        <v>0</v>
      </c>
      <c r="AM27" s="855"/>
      <c r="AN27" s="855"/>
      <c r="AO27" s="880" t="s">
        <v>120</v>
      </c>
      <c r="AP27" s="881" t="s">
        <v>27</v>
      </c>
      <c r="AQ27" s="882">
        <f t="shared" si="12"/>
        <v>0</v>
      </c>
      <c r="AR27" s="883">
        <f t="shared" si="13"/>
        <v>0</v>
      </c>
      <c r="AS27" s="884">
        <f t="shared" si="14"/>
        <v>0</v>
      </c>
      <c r="AT27" s="885">
        <f t="shared" si="15"/>
        <v>0</v>
      </c>
      <c r="AU27" s="886">
        <f>AL27*'37部門取引基本表'!BG23</f>
        <v>0</v>
      </c>
      <c r="AV27" s="886">
        <f>AL27*'37部門取引基本表'!BH23</f>
        <v>0</v>
      </c>
      <c r="AW27" s="886">
        <f>AL27*'37部門取引基本表'!BI23</f>
        <v>0</v>
      </c>
      <c r="AX27" s="886">
        <f>AL27*'37部門取引基本表'!BJ23</f>
        <v>0</v>
      </c>
      <c r="AY27" s="886">
        <f>市税収効果!S25</f>
        <v>0</v>
      </c>
      <c r="AZ27" s="863"/>
      <c r="BA27" s="855"/>
      <c r="BB27" s="855"/>
      <c r="BC27" s="855"/>
      <c r="BD27" s="855"/>
      <c r="BE27" s="855"/>
      <c r="BF27" s="855"/>
      <c r="BG27" s="855"/>
      <c r="BH27" s="855"/>
      <c r="BI27" s="855"/>
      <c r="BJ27" s="855"/>
      <c r="BK27" s="855"/>
      <c r="BQ27" s="855"/>
      <c r="BR27" s="870"/>
      <c r="BS27" s="954"/>
      <c r="BT27" s="890"/>
      <c r="BU27" s="970" t="s">
        <v>237</v>
      </c>
      <c r="BV27" s="971"/>
      <c r="BW27" s="957"/>
      <c r="BX27" s="958"/>
      <c r="BY27" s="959"/>
      <c r="BZ27" s="960"/>
      <c r="CA27" s="960"/>
      <c r="CB27" s="961"/>
      <c r="CC27" s="972" t="e">
        <f>SUM(CC22:CC26)</f>
        <v>#REF!</v>
      </c>
      <c r="CD27" s="973" t="e">
        <f>SUM(CD22:CD26)</f>
        <v>#REF!</v>
      </c>
      <c r="CE27" s="879"/>
      <c r="CF27" s="879"/>
      <c r="CG27" s="879"/>
      <c r="CH27" s="879"/>
      <c r="CI27" s="879"/>
      <c r="CJ27" s="879"/>
      <c r="CK27" s="879"/>
      <c r="CL27" s="879"/>
      <c r="CM27" s="879"/>
      <c r="CN27" s="879"/>
      <c r="CO27" s="879"/>
      <c r="CP27" s="879"/>
      <c r="CQ27" s="879"/>
      <c r="CR27" s="879"/>
      <c r="CS27" s="879"/>
      <c r="CT27" s="879"/>
      <c r="CU27" s="879"/>
      <c r="CV27" s="879"/>
      <c r="CW27" s="879"/>
      <c r="CX27" s="879"/>
      <c r="CY27" s="879"/>
      <c r="CZ27" s="879"/>
      <c r="DA27" s="879"/>
      <c r="DB27" s="879"/>
      <c r="DC27" s="879"/>
      <c r="DD27" s="879"/>
      <c r="DE27" s="879"/>
      <c r="DF27" s="879"/>
      <c r="DG27" s="879"/>
      <c r="DH27" s="879"/>
      <c r="DI27" s="879"/>
      <c r="DJ27" s="879"/>
      <c r="DK27" s="879"/>
      <c r="DL27" s="879"/>
      <c r="DM27" s="879"/>
      <c r="DN27" s="879"/>
      <c r="DO27" s="879"/>
      <c r="DP27" s="879"/>
      <c r="DQ27" s="879"/>
      <c r="DR27" s="879"/>
      <c r="DS27" s="879"/>
      <c r="DT27" s="879"/>
      <c r="DU27" s="879"/>
      <c r="DV27" s="879"/>
      <c r="DW27" s="879"/>
      <c r="DX27" s="879"/>
      <c r="DY27" s="879"/>
      <c r="DZ27" s="879"/>
      <c r="EA27" s="879"/>
      <c r="EB27" s="879"/>
      <c r="EC27" s="879"/>
      <c r="ED27" s="879"/>
      <c r="EE27" s="879"/>
      <c r="EF27" s="879"/>
      <c r="EG27" s="879"/>
      <c r="EH27" s="879"/>
      <c r="EI27" s="879"/>
      <c r="EJ27" s="879"/>
      <c r="EK27" s="879"/>
      <c r="EL27" s="879"/>
      <c r="EM27" s="879"/>
      <c r="EN27" s="879"/>
      <c r="EO27" s="879"/>
      <c r="EP27" s="879"/>
      <c r="EQ27" s="879"/>
      <c r="ER27" s="879"/>
      <c r="ES27" s="879"/>
      <c r="ET27" s="879"/>
      <c r="EU27" s="879"/>
      <c r="EV27" s="879"/>
      <c r="EW27" s="879"/>
      <c r="EX27" s="879"/>
      <c r="EY27" s="879"/>
      <c r="EZ27" s="879"/>
      <c r="FA27" s="879"/>
      <c r="FB27" s="879"/>
      <c r="FC27" s="879"/>
      <c r="FD27" s="879"/>
      <c r="FE27" s="879"/>
      <c r="FF27" s="879"/>
      <c r="FG27" s="879"/>
      <c r="FH27" s="879"/>
      <c r="FI27" s="879"/>
      <c r="FJ27" s="879"/>
      <c r="FK27" s="879"/>
      <c r="FL27" s="879"/>
      <c r="FM27" s="879"/>
      <c r="FN27" s="879"/>
      <c r="FO27" s="879"/>
      <c r="FP27" s="879"/>
      <c r="FQ27" s="879"/>
      <c r="FR27" s="879"/>
      <c r="FS27" s="879"/>
      <c r="FT27" s="879"/>
      <c r="FU27" s="879"/>
      <c r="FV27" s="879"/>
      <c r="FW27" s="879"/>
      <c r="FX27" s="879"/>
      <c r="FY27" s="879"/>
      <c r="FZ27" s="879"/>
      <c r="GA27" s="879"/>
      <c r="GB27" s="879"/>
      <c r="GC27" s="879"/>
      <c r="GD27" s="879"/>
      <c r="GE27" s="879"/>
      <c r="GF27" s="879"/>
      <c r="GG27" s="879"/>
      <c r="GH27" s="879"/>
      <c r="GI27" s="879"/>
      <c r="GJ27" s="879"/>
      <c r="GK27" s="879"/>
      <c r="GL27" s="879"/>
      <c r="GM27" s="879"/>
      <c r="GN27" s="879"/>
      <c r="GO27" s="879"/>
      <c r="GP27" s="879"/>
      <c r="GQ27" s="879"/>
      <c r="GR27" s="879"/>
      <c r="GS27" s="879"/>
      <c r="GT27" s="879"/>
      <c r="GU27" s="879"/>
      <c r="GV27" s="879"/>
      <c r="GW27" s="879"/>
      <c r="GX27" s="879"/>
      <c r="GY27" s="879"/>
      <c r="GZ27" s="879"/>
      <c r="HA27" s="879"/>
      <c r="HB27" s="879"/>
      <c r="HC27" s="879"/>
      <c r="HD27" s="879"/>
      <c r="HE27" s="879"/>
      <c r="HF27" s="879"/>
      <c r="HG27" s="879"/>
      <c r="HH27" s="879"/>
      <c r="HI27" s="879"/>
      <c r="HJ27" s="879"/>
      <c r="HK27" s="879"/>
      <c r="HL27" s="879"/>
      <c r="HM27" s="879"/>
      <c r="HN27" s="879"/>
      <c r="HO27" s="879"/>
      <c r="HP27" s="879"/>
      <c r="HQ27" s="879"/>
      <c r="HR27" s="879"/>
      <c r="HS27" s="879"/>
      <c r="HT27" s="879"/>
      <c r="HU27" s="879"/>
      <c r="HV27" s="879"/>
      <c r="HW27" s="879"/>
      <c r="HX27" s="879"/>
      <c r="HY27" s="879"/>
      <c r="HZ27" s="879"/>
      <c r="IA27" s="879"/>
      <c r="IB27" s="879"/>
      <c r="IC27" s="879"/>
      <c r="ID27" s="879"/>
      <c r="IE27" s="879"/>
      <c r="IF27" s="879"/>
      <c r="IG27" s="879"/>
      <c r="IH27" s="879"/>
      <c r="II27" s="879"/>
      <c r="IJ27" s="879"/>
      <c r="IK27" s="879"/>
      <c r="IL27" s="879"/>
      <c r="IM27" s="879"/>
      <c r="IN27" s="879"/>
      <c r="IO27" s="879"/>
      <c r="IP27" s="879"/>
    </row>
    <row r="28" spans="2:250" ht="15.95" customHeight="1">
      <c r="B28" s="822" t="s">
        <v>121</v>
      </c>
      <c r="C28" s="823" t="s">
        <v>0</v>
      </c>
      <c r="D28" s="824"/>
      <c r="E28" s="825"/>
      <c r="F28" s="826"/>
      <c r="G28" s="827">
        <f t="shared" si="33"/>
        <v>0</v>
      </c>
      <c r="H28" s="828">
        <f>建設部門表!E36</f>
        <v>0</v>
      </c>
      <c r="I28" s="829">
        <f>$E$8*投入係数表!AL25</f>
        <v>0</v>
      </c>
      <c r="J28" s="828">
        <f>$F$8*投入係数表!AH25</f>
        <v>0</v>
      </c>
      <c r="K28" s="830">
        <f t="shared" si="16"/>
        <v>0</v>
      </c>
      <c r="L28" s="831">
        <v>0.32195385969151613</v>
      </c>
      <c r="M28" s="832">
        <f t="shared" si="17"/>
        <v>0</v>
      </c>
      <c r="N28" s="833">
        <v>0</v>
      </c>
      <c r="O28" s="834">
        <f t="shared" si="18"/>
        <v>0</v>
      </c>
      <c r="P28" s="835">
        <f>'37部門取引基本表'!BM24</f>
        <v>0.24339585324301258</v>
      </c>
      <c r="Q28" s="830">
        <f t="shared" si="19"/>
        <v>0</v>
      </c>
      <c r="R28" s="929"/>
      <c r="S28" s="837"/>
      <c r="T28" s="830">
        <f>IF('37部門取引基本表'!AQ24&lt;0,0,'37部門取引基本表'!AQ24)</f>
        <v>26075.681526620705</v>
      </c>
      <c r="U28" s="838">
        <f t="shared" si="20"/>
        <v>1.4112914874847003E-2</v>
      </c>
      <c r="V28" s="839">
        <f t="shared" si="21"/>
        <v>0</v>
      </c>
      <c r="W28" s="840">
        <f t="shared" si="11"/>
        <v>0.32195385969151613</v>
      </c>
      <c r="X28" s="834">
        <f t="shared" si="22"/>
        <v>0</v>
      </c>
      <c r="Y28" s="841">
        <v>0</v>
      </c>
      <c r="Z28" s="842">
        <f t="shared" si="23"/>
        <v>0.24339585324301258</v>
      </c>
      <c r="AA28" s="843">
        <f t="shared" si="24"/>
        <v>0</v>
      </c>
      <c r="AB28" s="929"/>
      <c r="AC28" s="845"/>
      <c r="AD28" s="846">
        <f t="shared" si="25"/>
        <v>1.4112914874847003E-2</v>
      </c>
      <c r="AE28" s="847">
        <f t="shared" si="26"/>
        <v>0</v>
      </c>
      <c r="AF28" s="848">
        <f t="shared" si="27"/>
        <v>0.32195385969151613</v>
      </c>
      <c r="AG28" s="849">
        <f t="shared" si="28"/>
        <v>0</v>
      </c>
      <c r="AH28" s="850">
        <v>0</v>
      </c>
      <c r="AI28" s="851">
        <f t="shared" si="29"/>
        <v>0</v>
      </c>
      <c r="AJ28" s="852">
        <f t="shared" si="30"/>
        <v>0</v>
      </c>
      <c r="AK28" s="853">
        <f t="shared" si="31"/>
        <v>0</v>
      </c>
      <c r="AL28" s="854">
        <f t="shared" si="32"/>
        <v>0</v>
      </c>
      <c r="AM28" s="855"/>
      <c r="AN28" s="855"/>
      <c r="AO28" s="880" t="s">
        <v>121</v>
      </c>
      <c r="AP28" s="881" t="s">
        <v>0</v>
      </c>
      <c r="AQ28" s="882">
        <f t="shared" si="12"/>
        <v>0</v>
      </c>
      <c r="AR28" s="883">
        <f t="shared" si="13"/>
        <v>0</v>
      </c>
      <c r="AS28" s="884">
        <f t="shared" si="14"/>
        <v>0</v>
      </c>
      <c r="AT28" s="885">
        <f t="shared" si="15"/>
        <v>0</v>
      </c>
      <c r="AU28" s="886">
        <f>AL28*'37部門取引基本表'!BG24</f>
        <v>0</v>
      </c>
      <c r="AV28" s="886">
        <f>AL28*'37部門取引基本表'!BH24</f>
        <v>0</v>
      </c>
      <c r="AW28" s="886">
        <f>AL28*'37部門取引基本表'!BI24</f>
        <v>0</v>
      </c>
      <c r="AX28" s="886">
        <f>AL28*'37部門取引基本表'!BJ24</f>
        <v>0</v>
      </c>
      <c r="AY28" s="886">
        <f>市税収効果!S26</f>
        <v>0</v>
      </c>
      <c r="AZ28" s="863"/>
      <c r="BA28" s="855"/>
      <c r="BB28" s="855"/>
      <c r="BC28" s="855"/>
      <c r="BD28" s="855"/>
      <c r="BE28" s="855"/>
      <c r="BF28" s="855"/>
      <c r="BG28" s="855"/>
      <c r="BH28" s="855"/>
      <c r="BI28" s="855"/>
      <c r="BJ28" s="855"/>
      <c r="BK28" s="855"/>
      <c r="BL28" s="855"/>
      <c r="BM28" s="855"/>
      <c r="BN28" s="855"/>
      <c r="BO28" s="855"/>
      <c r="BP28" s="855"/>
      <c r="BQ28" s="855"/>
      <c r="BR28" s="870"/>
      <c r="BS28" s="902" t="s">
        <v>225</v>
      </c>
      <c r="BT28" s="903" t="s">
        <v>239</v>
      </c>
      <c r="BU28" s="904" t="s">
        <v>240</v>
      </c>
      <c r="BV28" s="974">
        <v>2642</v>
      </c>
      <c r="BW28" s="975" t="s">
        <v>204</v>
      </c>
      <c r="BX28" s="976" t="e">
        <f>BX15</f>
        <v>#REF!</v>
      </c>
      <c r="BY28" s="977" t="e">
        <f>BV28/BX28</f>
        <v>#REF!</v>
      </c>
      <c r="BZ28" s="909" t="e">
        <f>BZ15</f>
        <v>#REF!</v>
      </c>
      <c r="CA28" s="965" t="e">
        <f>CA15</f>
        <v>#REF!</v>
      </c>
      <c r="CB28" s="911" t="s">
        <v>205</v>
      </c>
      <c r="CC28" s="978" t="e">
        <f>BZ28*BY28</f>
        <v>#REF!</v>
      </c>
      <c r="CD28" s="979" t="e">
        <f>BY28*CA28</f>
        <v>#REF!</v>
      </c>
      <c r="CE28" s="879"/>
      <c r="CF28" s="879"/>
      <c r="CG28" s="879"/>
      <c r="CH28" s="879"/>
      <c r="CI28" s="879"/>
      <c r="CJ28" s="879"/>
      <c r="CK28" s="879"/>
      <c r="CL28" s="879"/>
      <c r="CM28" s="879"/>
      <c r="CN28" s="879"/>
      <c r="CO28" s="879"/>
      <c r="CP28" s="879"/>
      <c r="CQ28" s="879"/>
      <c r="CR28" s="879"/>
      <c r="CS28" s="879"/>
      <c r="CT28" s="879"/>
      <c r="CU28" s="879"/>
      <c r="CV28" s="879"/>
      <c r="CW28" s="879"/>
      <c r="CX28" s="879"/>
      <c r="CY28" s="879"/>
      <c r="CZ28" s="879"/>
      <c r="DA28" s="879"/>
      <c r="DB28" s="879"/>
      <c r="DC28" s="879"/>
      <c r="DD28" s="879"/>
      <c r="DE28" s="879"/>
      <c r="DF28" s="879"/>
      <c r="DG28" s="879"/>
      <c r="DH28" s="879"/>
      <c r="DI28" s="879"/>
      <c r="DJ28" s="879"/>
      <c r="DK28" s="879"/>
      <c r="DL28" s="879"/>
      <c r="DM28" s="879"/>
      <c r="DN28" s="879"/>
      <c r="DO28" s="879"/>
      <c r="DP28" s="879"/>
      <c r="DQ28" s="879"/>
      <c r="DR28" s="879"/>
      <c r="DS28" s="879"/>
      <c r="DT28" s="879"/>
      <c r="DU28" s="879"/>
      <c r="DV28" s="879"/>
      <c r="DW28" s="879"/>
      <c r="DX28" s="879"/>
      <c r="DY28" s="879"/>
      <c r="DZ28" s="879"/>
      <c r="EA28" s="879"/>
      <c r="EB28" s="879"/>
      <c r="EC28" s="879"/>
      <c r="ED28" s="879"/>
      <c r="EE28" s="879"/>
      <c r="EF28" s="879"/>
      <c r="EG28" s="879"/>
      <c r="EH28" s="879"/>
      <c r="EI28" s="879"/>
      <c r="EJ28" s="879"/>
      <c r="EK28" s="879"/>
      <c r="EL28" s="879"/>
      <c r="EM28" s="879"/>
      <c r="EN28" s="879"/>
      <c r="EO28" s="879"/>
      <c r="EP28" s="879"/>
      <c r="EQ28" s="879"/>
      <c r="ER28" s="879"/>
      <c r="ES28" s="879"/>
      <c r="ET28" s="879"/>
      <c r="EU28" s="879"/>
      <c r="EV28" s="879"/>
      <c r="EW28" s="879"/>
      <c r="EX28" s="879"/>
      <c r="EY28" s="879"/>
      <c r="EZ28" s="879"/>
      <c r="FA28" s="879"/>
      <c r="FB28" s="879"/>
      <c r="FC28" s="879"/>
      <c r="FD28" s="879"/>
      <c r="FE28" s="879"/>
      <c r="FF28" s="879"/>
      <c r="FG28" s="879"/>
      <c r="FH28" s="879"/>
      <c r="FI28" s="879"/>
      <c r="FJ28" s="879"/>
      <c r="FK28" s="879"/>
      <c r="FL28" s="879"/>
      <c r="FM28" s="879"/>
      <c r="FN28" s="879"/>
      <c r="FO28" s="879"/>
      <c r="FP28" s="879"/>
      <c r="FQ28" s="879"/>
      <c r="FR28" s="879"/>
      <c r="FS28" s="879"/>
      <c r="FT28" s="879"/>
      <c r="FU28" s="879"/>
      <c r="FV28" s="879"/>
      <c r="FW28" s="879"/>
      <c r="FX28" s="879"/>
      <c r="FY28" s="879"/>
      <c r="FZ28" s="879"/>
      <c r="GA28" s="879"/>
      <c r="GB28" s="879"/>
      <c r="GC28" s="879"/>
      <c r="GD28" s="879"/>
      <c r="GE28" s="879"/>
      <c r="GF28" s="879"/>
      <c r="GG28" s="879"/>
      <c r="GH28" s="879"/>
      <c r="GI28" s="879"/>
      <c r="GJ28" s="879"/>
      <c r="GK28" s="879"/>
      <c r="GL28" s="879"/>
      <c r="GM28" s="879"/>
      <c r="GN28" s="879"/>
      <c r="GO28" s="879"/>
      <c r="GP28" s="879"/>
      <c r="GQ28" s="879"/>
      <c r="GR28" s="879"/>
      <c r="GS28" s="879"/>
      <c r="GT28" s="879"/>
      <c r="GU28" s="879"/>
      <c r="GV28" s="879"/>
      <c r="GW28" s="879"/>
      <c r="GX28" s="879"/>
      <c r="GY28" s="879"/>
      <c r="GZ28" s="879"/>
      <c r="HA28" s="879"/>
      <c r="HB28" s="879"/>
      <c r="HC28" s="879"/>
      <c r="HD28" s="879"/>
      <c r="HE28" s="879"/>
      <c r="HF28" s="879"/>
      <c r="HG28" s="879"/>
      <c r="HH28" s="879"/>
      <c r="HI28" s="879"/>
      <c r="HJ28" s="879"/>
      <c r="HK28" s="879"/>
      <c r="HL28" s="879"/>
      <c r="HM28" s="879"/>
      <c r="HN28" s="879"/>
      <c r="HO28" s="879"/>
      <c r="HP28" s="879"/>
      <c r="HQ28" s="879"/>
      <c r="HR28" s="879"/>
      <c r="HS28" s="879"/>
      <c r="HT28" s="879"/>
      <c r="HU28" s="879"/>
      <c r="HV28" s="879"/>
      <c r="HW28" s="879"/>
      <c r="HX28" s="879"/>
      <c r="HY28" s="879"/>
      <c r="HZ28" s="879"/>
      <c r="IA28" s="879"/>
      <c r="IB28" s="879"/>
      <c r="IC28" s="879"/>
      <c r="ID28" s="879"/>
      <c r="IE28" s="879"/>
      <c r="IF28" s="879"/>
      <c r="IG28" s="879"/>
      <c r="IH28" s="879"/>
      <c r="II28" s="879"/>
      <c r="IJ28" s="879"/>
      <c r="IK28" s="879"/>
      <c r="IL28" s="879"/>
      <c r="IM28" s="879"/>
      <c r="IN28" s="879"/>
      <c r="IO28" s="879"/>
      <c r="IP28" s="879"/>
    </row>
    <row r="29" spans="2:250" ht="15.95" customHeight="1">
      <c r="B29" s="822" t="s">
        <v>122</v>
      </c>
      <c r="C29" s="823" t="s">
        <v>28</v>
      </c>
      <c r="D29" s="824">
        <f>建設部門表!E15+建設部門表!G13+建設部門表!J13</f>
        <v>0</v>
      </c>
      <c r="E29" s="825"/>
      <c r="F29" s="826"/>
      <c r="G29" s="827">
        <f t="shared" si="33"/>
        <v>0</v>
      </c>
      <c r="H29" s="828">
        <f>建設部門表!E37</f>
        <v>0</v>
      </c>
      <c r="I29" s="829">
        <f>$E$8*投入係数表!AL26</f>
        <v>0</v>
      </c>
      <c r="J29" s="828">
        <f>$F$8*投入係数表!AH26</f>
        <v>0</v>
      </c>
      <c r="K29" s="830">
        <f t="shared" si="16"/>
        <v>0</v>
      </c>
      <c r="L29" s="831">
        <v>1</v>
      </c>
      <c r="M29" s="832">
        <f t="shared" si="17"/>
        <v>0</v>
      </c>
      <c r="N29" s="833">
        <v>0</v>
      </c>
      <c r="O29" s="834">
        <f t="shared" si="18"/>
        <v>0</v>
      </c>
      <c r="P29" s="835">
        <f>'37部門取引基本表'!BM25</f>
        <v>0.38825194570483285</v>
      </c>
      <c r="Q29" s="830">
        <f t="shared" si="19"/>
        <v>0</v>
      </c>
      <c r="R29" s="929"/>
      <c r="S29" s="837"/>
      <c r="T29" s="830">
        <f>IF('37部門取引基本表'!AQ25&lt;0,0,'37部門取引基本表'!AQ25)</f>
        <v>0</v>
      </c>
      <c r="U29" s="838">
        <f t="shared" si="20"/>
        <v>0</v>
      </c>
      <c r="V29" s="839">
        <f t="shared" si="21"/>
        <v>0</v>
      </c>
      <c r="W29" s="840">
        <f t="shared" si="11"/>
        <v>1</v>
      </c>
      <c r="X29" s="834">
        <f t="shared" si="22"/>
        <v>0</v>
      </c>
      <c r="Y29" s="841">
        <v>0</v>
      </c>
      <c r="Z29" s="842">
        <f t="shared" si="23"/>
        <v>0.38825194570483285</v>
      </c>
      <c r="AA29" s="843">
        <f t="shared" si="24"/>
        <v>0</v>
      </c>
      <c r="AB29" s="929"/>
      <c r="AC29" s="845"/>
      <c r="AD29" s="846">
        <f t="shared" si="25"/>
        <v>0</v>
      </c>
      <c r="AE29" s="847">
        <f t="shared" si="26"/>
        <v>0</v>
      </c>
      <c r="AF29" s="848">
        <f t="shared" si="27"/>
        <v>1</v>
      </c>
      <c r="AG29" s="849">
        <f t="shared" si="28"/>
        <v>0</v>
      </c>
      <c r="AH29" s="850">
        <v>0</v>
      </c>
      <c r="AI29" s="851">
        <f t="shared" si="29"/>
        <v>0</v>
      </c>
      <c r="AJ29" s="852">
        <f t="shared" si="30"/>
        <v>0</v>
      </c>
      <c r="AK29" s="853">
        <f t="shared" si="31"/>
        <v>0</v>
      </c>
      <c r="AL29" s="854">
        <f t="shared" si="32"/>
        <v>0</v>
      </c>
      <c r="AM29" s="855"/>
      <c r="AN29" s="855"/>
      <c r="AO29" s="880" t="s">
        <v>122</v>
      </c>
      <c r="AP29" s="881" t="s">
        <v>28</v>
      </c>
      <c r="AQ29" s="882">
        <f t="shared" si="12"/>
        <v>0</v>
      </c>
      <c r="AR29" s="883">
        <f t="shared" si="13"/>
        <v>0</v>
      </c>
      <c r="AS29" s="884">
        <f t="shared" si="14"/>
        <v>0</v>
      </c>
      <c r="AT29" s="885">
        <f t="shared" si="15"/>
        <v>0</v>
      </c>
      <c r="AU29" s="886">
        <f>AL29*'37部門取引基本表'!BG25</f>
        <v>0</v>
      </c>
      <c r="AV29" s="886">
        <f>AL29*'37部門取引基本表'!BH25</f>
        <v>0</v>
      </c>
      <c r="AW29" s="886">
        <f>AL29*'37部門取引基本表'!BI25</f>
        <v>0</v>
      </c>
      <c r="AX29" s="886">
        <f>AL29*'37部門取引基本表'!BJ25</f>
        <v>0</v>
      </c>
      <c r="AY29" s="886">
        <f>市税収効果!S27</f>
        <v>0</v>
      </c>
      <c r="AZ29" s="863"/>
      <c r="BA29" s="855"/>
      <c r="BB29" s="855"/>
      <c r="BC29" s="855"/>
      <c r="BD29" s="855"/>
      <c r="BE29" s="855"/>
      <c r="BF29" s="855"/>
      <c r="BG29" s="855"/>
      <c r="BH29" s="855"/>
      <c r="BI29" s="855"/>
      <c r="BJ29" s="855"/>
      <c r="BK29" s="855"/>
      <c r="BL29" s="855"/>
      <c r="BM29" s="855"/>
      <c r="BN29" s="855"/>
      <c r="BO29" s="855"/>
      <c r="BP29" s="855"/>
      <c r="BQ29" s="855"/>
      <c r="BR29" s="870"/>
      <c r="BS29" s="916"/>
      <c r="BT29" s="917"/>
      <c r="BU29" s="980" t="s">
        <v>241</v>
      </c>
      <c r="BV29" s="981">
        <v>260</v>
      </c>
      <c r="BW29" s="920" t="s">
        <v>200</v>
      </c>
      <c r="BX29" s="982" t="e">
        <f>BX14</f>
        <v>#REF!</v>
      </c>
      <c r="BY29" s="983" t="e">
        <f>BV29/BX29</f>
        <v>#REF!</v>
      </c>
      <c r="BZ29" s="923">
        <f>BZ14</f>
        <v>0</v>
      </c>
      <c r="CA29" s="966">
        <f>CA14</f>
        <v>0</v>
      </c>
      <c r="CB29" s="925" t="s">
        <v>201</v>
      </c>
      <c r="CC29" s="926" t="e">
        <f>BZ29*BY29</f>
        <v>#REF!</v>
      </c>
      <c r="CD29" s="927" t="e">
        <f>BY29*CA29</f>
        <v>#REF!</v>
      </c>
      <c r="CE29" s="879"/>
      <c r="CF29" s="879"/>
      <c r="CG29" s="879"/>
      <c r="CH29" s="879"/>
      <c r="CI29" s="879"/>
      <c r="CJ29" s="879"/>
      <c r="CK29" s="879"/>
      <c r="CL29" s="879"/>
      <c r="CM29" s="879"/>
      <c r="CN29" s="879"/>
      <c r="CO29" s="879"/>
      <c r="CP29" s="879"/>
      <c r="CQ29" s="879"/>
      <c r="CR29" s="879"/>
      <c r="CS29" s="879"/>
      <c r="CT29" s="879"/>
      <c r="CU29" s="879"/>
      <c r="CV29" s="879"/>
      <c r="CW29" s="879"/>
      <c r="CX29" s="879"/>
      <c r="CY29" s="879"/>
      <c r="CZ29" s="879"/>
      <c r="DA29" s="879"/>
      <c r="DB29" s="879"/>
      <c r="DC29" s="879"/>
      <c r="DD29" s="879"/>
      <c r="DE29" s="879"/>
      <c r="DF29" s="879"/>
      <c r="DG29" s="879"/>
      <c r="DH29" s="879"/>
      <c r="DI29" s="879"/>
      <c r="DJ29" s="879"/>
      <c r="DK29" s="879"/>
      <c r="DL29" s="879"/>
      <c r="DM29" s="879"/>
      <c r="DN29" s="879"/>
      <c r="DO29" s="879"/>
      <c r="DP29" s="879"/>
      <c r="DQ29" s="879"/>
      <c r="DR29" s="879"/>
      <c r="DS29" s="879"/>
      <c r="DT29" s="879"/>
      <c r="DU29" s="879"/>
      <c r="DV29" s="879"/>
      <c r="DW29" s="879"/>
      <c r="DX29" s="879"/>
      <c r="DY29" s="879"/>
      <c r="DZ29" s="879"/>
      <c r="EA29" s="879"/>
      <c r="EB29" s="879"/>
      <c r="EC29" s="879"/>
      <c r="ED29" s="879"/>
      <c r="EE29" s="879"/>
      <c r="EF29" s="879"/>
      <c r="EG29" s="879"/>
      <c r="EH29" s="879"/>
      <c r="EI29" s="879"/>
      <c r="EJ29" s="879"/>
      <c r="EK29" s="879"/>
      <c r="EL29" s="879"/>
      <c r="EM29" s="879"/>
      <c r="EN29" s="879"/>
      <c r="EO29" s="879"/>
      <c r="EP29" s="879"/>
      <c r="EQ29" s="879"/>
      <c r="ER29" s="879"/>
      <c r="ES29" s="879"/>
      <c r="ET29" s="879"/>
      <c r="EU29" s="879"/>
      <c r="EV29" s="879"/>
      <c r="EW29" s="879"/>
      <c r="EX29" s="879"/>
      <c r="EY29" s="879"/>
      <c r="EZ29" s="879"/>
      <c r="FA29" s="879"/>
      <c r="FB29" s="879"/>
      <c r="FC29" s="879"/>
      <c r="FD29" s="879"/>
      <c r="FE29" s="879"/>
      <c r="FF29" s="879"/>
      <c r="FG29" s="879"/>
      <c r="FH29" s="879"/>
      <c r="FI29" s="879"/>
      <c r="FJ29" s="879"/>
      <c r="FK29" s="879"/>
      <c r="FL29" s="879"/>
      <c r="FM29" s="879"/>
      <c r="FN29" s="879"/>
      <c r="FO29" s="879"/>
      <c r="FP29" s="879"/>
      <c r="FQ29" s="879"/>
      <c r="FR29" s="879"/>
      <c r="FS29" s="879"/>
      <c r="FT29" s="879"/>
      <c r="FU29" s="879"/>
      <c r="FV29" s="879"/>
      <c r="FW29" s="879"/>
      <c r="FX29" s="879"/>
      <c r="FY29" s="879"/>
      <c r="FZ29" s="879"/>
      <c r="GA29" s="879"/>
      <c r="GB29" s="879"/>
      <c r="GC29" s="879"/>
      <c r="GD29" s="879"/>
      <c r="GE29" s="879"/>
      <c r="GF29" s="879"/>
      <c r="GG29" s="879"/>
      <c r="GH29" s="879"/>
      <c r="GI29" s="879"/>
      <c r="GJ29" s="879"/>
      <c r="GK29" s="879"/>
      <c r="GL29" s="879"/>
      <c r="GM29" s="879"/>
      <c r="GN29" s="879"/>
      <c r="GO29" s="879"/>
      <c r="GP29" s="879"/>
      <c r="GQ29" s="879"/>
      <c r="GR29" s="879"/>
      <c r="GS29" s="879"/>
      <c r="GT29" s="879"/>
      <c r="GU29" s="879"/>
      <c r="GV29" s="879"/>
      <c r="GW29" s="879"/>
      <c r="GX29" s="879"/>
      <c r="GY29" s="879"/>
      <c r="GZ29" s="879"/>
      <c r="HA29" s="879"/>
      <c r="HB29" s="879"/>
      <c r="HC29" s="879"/>
      <c r="HD29" s="879"/>
      <c r="HE29" s="879"/>
      <c r="HF29" s="879"/>
      <c r="HG29" s="879"/>
      <c r="HH29" s="879"/>
      <c r="HI29" s="879"/>
      <c r="HJ29" s="879"/>
      <c r="HK29" s="879"/>
      <c r="HL29" s="879"/>
      <c r="HM29" s="879"/>
      <c r="HN29" s="879"/>
      <c r="HO29" s="879"/>
      <c r="HP29" s="879"/>
      <c r="HQ29" s="879"/>
      <c r="HR29" s="879"/>
      <c r="HS29" s="879"/>
      <c r="HT29" s="879"/>
      <c r="HU29" s="879"/>
      <c r="HV29" s="879"/>
      <c r="HW29" s="879"/>
      <c r="HX29" s="879"/>
      <c r="HY29" s="879"/>
      <c r="HZ29" s="879"/>
      <c r="IA29" s="879"/>
      <c r="IB29" s="879"/>
      <c r="IC29" s="879"/>
      <c r="ID29" s="879"/>
      <c r="IE29" s="879"/>
      <c r="IF29" s="879"/>
      <c r="IG29" s="879"/>
      <c r="IH29" s="879"/>
      <c r="II29" s="879"/>
      <c r="IJ29" s="879"/>
      <c r="IK29" s="879"/>
      <c r="IL29" s="879"/>
      <c r="IM29" s="879"/>
      <c r="IN29" s="879"/>
      <c r="IO29" s="879"/>
      <c r="IP29" s="879"/>
    </row>
    <row r="30" spans="2:250" ht="15.95" customHeight="1">
      <c r="B30" s="822" t="s">
        <v>123</v>
      </c>
      <c r="C30" s="823" t="s">
        <v>29</v>
      </c>
      <c r="D30" s="824"/>
      <c r="E30" s="825"/>
      <c r="F30" s="826"/>
      <c r="G30" s="827">
        <f t="shared" si="33"/>
        <v>0</v>
      </c>
      <c r="H30" s="828">
        <f>建設部門表!E38</f>
        <v>0</v>
      </c>
      <c r="I30" s="829">
        <f>$E$8*投入係数表!AL27</f>
        <v>0</v>
      </c>
      <c r="J30" s="828">
        <f>$F$8*投入係数表!AH27</f>
        <v>0</v>
      </c>
      <c r="K30" s="830">
        <f t="shared" si="16"/>
        <v>0</v>
      </c>
      <c r="L30" s="831">
        <v>0.35985550178465853</v>
      </c>
      <c r="M30" s="832">
        <f t="shared" si="17"/>
        <v>0</v>
      </c>
      <c r="N30" s="833">
        <v>0</v>
      </c>
      <c r="O30" s="834">
        <f t="shared" si="18"/>
        <v>0</v>
      </c>
      <c r="P30" s="835">
        <f>'37部門取引基本表'!BM26</f>
        <v>8.4468514602722519E-2</v>
      </c>
      <c r="Q30" s="830">
        <f t="shared" si="19"/>
        <v>0</v>
      </c>
      <c r="R30" s="929"/>
      <c r="S30" s="837"/>
      <c r="T30" s="830">
        <f>IF('37部門取引基本表'!AQ26&lt;0,0,'37部門取引基本表'!AQ26)</f>
        <v>42003.045762451038</v>
      </c>
      <c r="U30" s="838">
        <f t="shared" si="20"/>
        <v>2.2733266193813537E-2</v>
      </c>
      <c r="V30" s="839">
        <f t="shared" si="21"/>
        <v>0</v>
      </c>
      <c r="W30" s="840">
        <f t="shared" si="11"/>
        <v>0.35985550178465853</v>
      </c>
      <c r="X30" s="834">
        <f t="shared" si="22"/>
        <v>0</v>
      </c>
      <c r="Y30" s="841">
        <v>0</v>
      </c>
      <c r="Z30" s="842">
        <f t="shared" si="23"/>
        <v>8.4468514602722519E-2</v>
      </c>
      <c r="AA30" s="843">
        <f t="shared" si="24"/>
        <v>0</v>
      </c>
      <c r="AB30" s="929"/>
      <c r="AC30" s="845"/>
      <c r="AD30" s="846">
        <f t="shared" si="25"/>
        <v>2.2733266193813537E-2</v>
      </c>
      <c r="AE30" s="847">
        <f t="shared" si="26"/>
        <v>0</v>
      </c>
      <c r="AF30" s="848">
        <f t="shared" si="27"/>
        <v>0.35985550178465853</v>
      </c>
      <c r="AG30" s="849">
        <f t="shared" si="28"/>
        <v>0</v>
      </c>
      <c r="AH30" s="850">
        <v>0</v>
      </c>
      <c r="AI30" s="851">
        <f t="shared" si="29"/>
        <v>0</v>
      </c>
      <c r="AJ30" s="852">
        <f t="shared" si="30"/>
        <v>0</v>
      </c>
      <c r="AK30" s="853">
        <f t="shared" si="31"/>
        <v>0</v>
      </c>
      <c r="AL30" s="854">
        <f t="shared" si="32"/>
        <v>0</v>
      </c>
      <c r="AM30" s="855"/>
      <c r="AN30" s="855"/>
      <c r="AO30" s="880" t="s">
        <v>123</v>
      </c>
      <c r="AP30" s="881" t="s">
        <v>29</v>
      </c>
      <c r="AQ30" s="882">
        <f t="shared" si="12"/>
        <v>0</v>
      </c>
      <c r="AR30" s="883">
        <f t="shared" si="13"/>
        <v>0</v>
      </c>
      <c r="AS30" s="884">
        <f t="shared" si="14"/>
        <v>0</v>
      </c>
      <c r="AT30" s="885">
        <f t="shared" si="15"/>
        <v>0</v>
      </c>
      <c r="AU30" s="886">
        <f>AL30*'37部門取引基本表'!BG26</f>
        <v>0</v>
      </c>
      <c r="AV30" s="886">
        <f>AL30*'37部門取引基本表'!BH26</f>
        <v>0</v>
      </c>
      <c r="AW30" s="886">
        <f>AL30*'37部門取引基本表'!BI26</f>
        <v>0</v>
      </c>
      <c r="AX30" s="886">
        <f>AL30*'37部門取引基本表'!BJ26</f>
        <v>0</v>
      </c>
      <c r="AY30" s="886">
        <f>市税収効果!S28</f>
        <v>0</v>
      </c>
      <c r="AZ30" s="863"/>
      <c r="BA30" s="855"/>
      <c r="BB30" s="855"/>
      <c r="BC30" s="855"/>
      <c r="BD30" s="855"/>
      <c r="BE30" s="855"/>
      <c r="BF30" s="855"/>
      <c r="BG30" s="855"/>
      <c r="BH30" s="855"/>
      <c r="BI30" s="855"/>
      <c r="BJ30" s="855"/>
      <c r="BK30" s="855"/>
      <c r="BL30" s="855"/>
      <c r="BM30" s="855"/>
      <c r="BN30" s="855"/>
      <c r="BO30" s="855"/>
      <c r="BP30" s="855"/>
      <c r="BQ30" s="855"/>
      <c r="BR30" s="870"/>
      <c r="BS30" s="916"/>
      <c r="BT30" s="917"/>
      <c r="BU30" s="918" t="s">
        <v>242</v>
      </c>
      <c r="BV30" s="984">
        <v>280</v>
      </c>
      <c r="BW30" s="920" t="s">
        <v>243</v>
      </c>
      <c r="BX30" s="982" t="e">
        <f>BX14</f>
        <v>#REF!</v>
      </c>
      <c r="BY30" s="983" t="e">
        <f>BV30/BX30</f>
        <v>#REF!</v>
      </c>
      <c r="BZ30" s="923">
        <f>BZ14</f>
        <v>0</v>
      </c>
      <c r="CA30" s="966">
        <f>CA14</f>
        <v>0</v>
      </c>
      <c r="CB30" s="925" t="s">
        <v>201</v>
      </c>
      <c r="CC30" s="926" t="e">
        <f>BZ30*BY30</f>
        <v>#REF!</v>
      </c>
      <c r="CD30" s="927" t="e">
        <f>BY30*CA30</f>
        <v>#REF!</v>
      </c>
      <c r="CE30" s="879"/>
      <c r="CF30" s="879"/>
      <c r="CG30" s="879"/>
      <c r="CH30" s="879"/>
      <c r="CI30" s="879"/>
      <c r="CJ30" s="879"/>
      <c r="CK30" s="879"/>
      <c r="CL30" s="879"/>
      <c r="CM30" s="879"/>
      <c r="CN30" s="879"/>
      <c r="CO30" s="879"/>
      <c r="CP30" s="879"/>
      <c r="CQ30" s="879"/>
      <c r="CR30" s="879"/>
      <c r="CS30" s="879"/>
      <c r="CT30" s="879"/>
      <c r="CU30" s="879"/>
      <c r="CV30" s="879"/>
      <c r="CW30" s="879"/>
      <c r="CX30" s="879"/>
      <c r="CY30" s="879"/>
      <c r="CZ30" s="879"/>
      <c r="DA30" s="879"/>
      <c r="DB30" s="879"/>
      <c r="DC30" s="879"/>
      <c r="DD30" s="879"/>
      <c r="DE30" s="879"/>
      <c r="DF30" s="879"/>
      <c r="DG30" s="879"/>
      <c r="DH30" s="879"/>
      <c r="DI30" s="879"/>
      <c r="DJ30" s="879"/>
      <c r="DK30" s="879"/>
      <c r="DL30" s="879"/>
      <c r="DM30" s="879"/>
      <c r="DN30" s="879"/>
      <c r="DO30" s="879"/>
      <c r="DP30" s="879"/>
      <c r="DQ30" s="879"/>
      <c r="DR30" s="879"/>
      <c r="DS30" s="879"/>
      <c r="DT30" s="879"/>
      <c r="DU30" s="879"/>
      <c r="DV30" s="879"/>
      <c r="DW30" s="879"/>
      <c r="DX30" s="879"/>
      <c r="DY30" s="879"/>
      <c r="DZ30" s="879"/>
      <c r="EA30" s="879"/>
      <c r="EB30" s="879"/>
      <c r="EC30" s="879"/>
      <c r="ED30" s="879"/>
      <c r="EE30" s="879"/>
      <c r="EF30" s="879"/>
      <c r="EG30" s="879"/>
      <c r="EH30" s="879"/>
      <c r="EI30" s="879"/>
      <c r="EJ30" s="879"/>
      <c r="EK30" s="879"/>
      <c r="EL30" s="879"/>
      <c r="EM30" s="879"/>
      <c r="EN30" s="879"/>
      <c r="EO30" s="879"/>
      <c r="EP30" s="879"/>
      <c r="EQ30" s="879"/>
      <c r="ER30" s="879"/>
      <c r="ES30" s="879"/>
      <c r="ET30" s="879"/>
      <c r="EU30" s="879"/>
      <c r="EV30" s="879"/>
      <c r="EW30" s="879"/>
      <c r="EX30" s="879"/>
      <c r="EY30" s="879"/>
      <c r="EZ30" s="879"/>
      <c r="FA30" s="879"/>
      <c r="FB30" s="879"/>
      <c r="FC30" s="879"/>
      <c r="FD30" s="879"/>
      <c r="FE30" s="879"/>
      <c r="FF30" s="879"/>
      <c r="FG30" s="879"/>
      <c r="FH30" s="879"/>
      <c r="FI30" s="879"/>
      <c r="FJ30" s="879"/>
      <c r="FK30" s="879"/>
      <c r="FL30" s="879"/>
      <c r="FM30" s="879"/>
      <c r="FN30" s="879"/>
      <c r="FO30" s="879"/>
      <c r="FP30" s="879"/>
      <c r="FQ30" s="879"/>
      <c r="FR30" s="879"/>
      <c r="FS30" s="879"/>
      <c r="FT30" s="879"/>
      <c r="FU30" s="879"/>
      <c r="FV30" s="879"/>
      <c r="FW30" s="879"/>
      <c r="FX30" s="879"/>
      <c r="FY30" s="879"/>
      <c r="FZ30" s="879"/>
      <c r="GA30" s="879"/>
      <c r="GB30" s="879"/>
      <c r="GC30" s="879"/>
      <c r="GD30" s="879"/>
      <c r="GE30" s="879"/>
      <c r="GF30" s="879"/>
      <c r="GG30" s="879"/>
      <c r="GH30" s="879"/>
      <c r="GI30" s="879"/>
      <c r="GJ30" s="879"/>
      <c r="GK30" s="879"/>
      <c r="GL30" s="879"/>
      <c r="GM30" s="879"/>
      <c r="GN30" s="879"/>
      <c r="GO30" s="879"/>
      <c r="GP30" s="879"/>
      <c r="GQ30" s="879"/>
      <c r="GR30" s="879"/>
      <c r="GS30" s="879"/>
      <c r="GT30" s="879"/>
      <c r="GU30" s="879"/>
      <c r="GV30" s="879"/>
      <c r="GW30" s="879"/>
      <c r="GX30" s="879"/>
      <c r="GY30" s="879"/>
      <c r="GZ30" s="879"/>
      <c r="HA30" s="879"/>
      <c r="HB30" s="879"/>
      <c r="HC30" s="879"/>
      <c r="HD30" s="879"/>
      <c r="HE30" s="879"/>
      <c r="HF30" s="879"/>
      <c r="HG30" s="879"/>
      <c r="HH30" s="879"/>
      <c r="HI30" s="879"/>
      <c r="HJ30" s="879"/>
      <c r="HK30" s="879"/>
      <c r="HL30" s="879"/>
      <c r="HM30" s="879"/>
      <c r="HN30" s="879"/>
      <c r="HO30" s="879"/>
      <c r="HP30" s="879"/>
      <c r="HQ30" s="879"/>
      <c r="HR30" s="879"/>
      <c r="HS30" s="879"/>
      <c r="HT30" s="879"/>
      <c r="HU30" s="879"/>
      <c r="HV30" s="879"/>
      <c r="HW30" s="879"/>
      <c r="HX30" s="879"/>
      <c r="HY30" s="879"/>
      <c r="HZ30" s="879"/>
      <c r="IA30" s="879"/>
      <c r="IB30" s="879"/>
      <c r="IC30" s="879"/>
      <c r="ID30" s="879"/>
      <c r="IE30" s="879"/>
      <c r="IF30" s="879"/>
      <c r="IG30" s="879"/>
      <c r="IH30" s="879"/>
      <c r="II30" s="879"/>
      <c r="IJ30" s="879"/>
      <c r="IK30" s="879"/>
      <c r="IL30" s="879"/>
      <c r="IM30" s="879"/>
      <c r="IN30" s="879"/>
      <c r="IO30" s="879"/>
      <c r="IP30" s="879"/>
    </row>
    <row r="31" spans="2:250" ht="15.95" customHeight="1" thickBot="1">
      <c r="B31" s="822" t="s">
        <v>124</v>
      </c>
      <c r="C31" s="823" t="s">
        <v>125</v>
      </c>
      <c r="D31" s="824"/>
      <c r="E31" s="825"/>
      <c r="F31" s="826"/>
      <c r="G31" s="827">
        <f t="shared" si="33"/>
        <v>0</v>
      </c>
      <c r="H31" s="828">
        <f>建設部門表!E39</f>
        <v>0</v>
      </c>
      <c r="I31" s="829">
        <f>$E$8*投入係数表!AL28</f>
        <v>0</v>
      </c>
      <c r="J31" s="828">
        <f>$F$8*投入係数表!AH28</f>
        <v>0</v>
      </c>
      <c r="K31" s="830">
        <f t="shared" si="16"/>
        <v>0</v>
      </c>
      <c r="L31" s="831">
        <v>1</v>
      </c>
      <c r="M31" s="832">
        <f t="shared" si="17"/>
        <v>0</v>
      </c>
      <c r="N31" s="833">
        <v>0</v>
      </c>
      <c r="O31" s="834">
        <f t="shared" si="18"/>
        <v>0</v>
      </c>
      <c r="P31" s="835">
        <f>'37部門取引基本表'!BM27</f>
        <v>0.12041153119935774</v>
      </c>
      <c r="Q31" s="830">
        <f t="shared" si="19"/>
        <v>0</v>
      </c>
      <c r="R31" s="929"/>
      <c r="S31" s="837"/>
      <c r="T31" s="830">
        <f>IF('37部門取引基本表'!AQ27&lt;0,0,'37部門取引基本表'!AQ27)</f>
        <v>22751.095621429275</v>
      </c>
      <c r="U31" s="838">
        <f t="shared" si="20"/>
        <v>1.2313552590636616E-2</v>
      </c>
      <c r="V31" s="839">
        <f t="shared" si="21"/>
        <v>0</v>
      </c>
      <c r="W31" s="840">
        <f t="shared" si="11"/>
        <v>1</v>
      </c>
      <c r="X31" s="834">
        <f t="shared" si="22"/>
        <v>0</v>
      </c>
      <c r="Y31" s="841">
        <v>0</v>
      </c>
      <c r="Z31" s="842">
        <f t="shared" si="23"/>
        <v>0.12041153119935774</v>
      </c>
      <c r="AA31" s="843">
        <f t="shared" si="24"/>
        <v>0</v>
      </c>
      <c r="AB31" s="929"/>
      <c r="AC31" s="845"/>
      <c r="AD31" s="846">
        <f t="shared" si="25"/>
        <v>1.2313552590636616E-2</v>
      </c>
      <c r="AE31" s="847">
        <f t="shared" si="26"/>
        <v>0</v>
      </c>
      <c r="AF31" s="848">
        <f t="shared" si="27"/>
        <v>1</v>
      </c>
      <c r="AG31" s="849">
        <f t="shared" si="28"/>
        <v>0</v>
      </c>
      <c r="AH31" s="850">
        <v>0</v>
      </c>
      <c r="AI31" s="851">
        <f t="shared" si="29"/>
        <v>0</v>
      </c>
      <c r="AJ31" s="852">
        <f t="shared" si="30"/>
        <v>0</v>
      </c>
      <c r="AK31" s="853">
        <f t="shared" si="31"/>
        <v>0</v>
      </c>
      <c r="AL31" s="854">
        <f t="shared" si="32"/>
        <v>0</v>
      </c>
      <c r="AM31" s="855"/>
      <c r="AN31" s="855"/>
      <c r="AO31" s="880" t="s">
        <v>124</v>
      </c>
      <c r="AP31" s="881" t="s">
        <v>125</v>
      </c>
      <c r="AQ31" s="882">
        <f t="shared" si="12"/>
        <v>0</v>
      </c>
      <c r="AR31" s="883">
        <f t="shared" si="13"/>
        <v>0</v>
      </c>
      <c r="AS31" s="884">
        <f t="shared" si="14"/>
        <v>0</v>
      </c>
      <c r="AT31" s="885">
        <f t="shared" si="15"/>
        <v>0</v>
      </c>
      <c r="AU31" s="886">
        <f>AL31*'37部門取引基本表'!BG27</f>
        <v>0</v>
      </c>
      <c r="AV31" s="886">
        <f>AL31*'37部門取引基本表'!BH27</f>
        <v>0</v>
      </c>
      <c r="AW31" s="886">
        <f>AL31*'37部門取引基本表'!BI27</f>
        <v>0</v>
      </c>
      <c r="AX31" s="886">
        <f>AL31*'37部門取引基本表'!BJ27</f>
        <v>0</v>
      </c>
      <c r="AY31" s="886">
        <f>市税収効果!S29</f>
        <v>0</v>
      </c>
      <c r="AZ31" s="863"/>
      <c r="BA31" s="855"/>
      <c r="BB31" s="855"/>
      <c r="BC31" s="855"/>
      <c r="BD31" s="855"/>
      <c r="BE31" s="855"/>
      <c r="BF31" s="855"/>
      <c r="BG31" s="855"/>
      <c r="BH31" s="855"/>
      <c r="BI31" s="855"/>
      <c r="BJ31" s="855"/>
      <c r="BK31" s="855"/>
      <c r="BL31" s="855"/>
      <c r="BM31" s="855"/>
      <c r="BN31" s="855"/>
      <c r="BO31" s="855"/>
      <c r="BP31" s="855"/>
      <c r="BQ31" s="855"/>
      <c r="BR31" s="870"/>
      <c r="BS31" s="916"/>
      <c r="BT31" s="917"/>
      <c r="BU31" s="985" t="s">
        <v>244</v>
      </c>
      <c r="BV31" s="945"/>
      <c r="BW31" s="986"/>
      <c r="BX31" s="987"/>
      <c r="BY31" s="988"/>
      <c r="BZ31" s="989"/>
      <c r="CA31" s="990"/>
      <c r="CB31" s="991" t="s">
        <v>245</v>
      </c>
      <c r="CC31" s="992" t="e">
        <f>CC28*(3.1-1.7)/1.7</f>
        <v>#REF!</v>
      </c>
      <c r="CD31" s="993" t="e">
        <f>CC31</f>
        <v>#REF!</v>
      </c>
      <c r="CE31" s="879"/>
      <c r="CF31" s="879"/>
      <c r="CG31" s="879"/>
      <c r="CH31" s="879"/>
      <c r="CI31" s="879"/>
      <c r="CJ31" s="879"/>
      <c r="CK31" s="879"/>
      <c r="CL31" s="879"/>
      <c r="CM31" s="879"/>
      <c r="CN31" s="879"/>
      <c r="CO31" s="879"/>
      <c r="CP31" s="879"/>
      <c r="CQ31" s="879"/>
      <c r="CR31" s="879"/>
      <c r="CS31" s="879"/>
      <c r="CT31" s="879"/>
      <c r="CU31" s="879"/>
      <c r="CV31" s="879"/>
      <c r="CW31" s="879"/>
      <c r="CX31" s="879"/>
      <c r="CY31" s="879"/>
      <c r="CZ31" s="879"/>
      <c r="DA31" s="879"/>
      <c r="DB31" s="879"/>
      <c r="DC31" s="879"/>
      <c r="DD31" s="879"/>
      <c r="DE31" s="879"/>
      <c r="DF31" s="879"/>
      <c r="DG31" s="879"/>
      <c r="DH31" s="879"/>
      <c r="DI31" s="879"/>
      <c r="DJ31" s="879"/>
      <c r="DK31" s="879"/>
      <c r="DL31" s="879"/>
      <c r="DM31" s="879"/>
      <c r="DN31" s="879"/>
      <c r="DO31" s="879"/>
      <c r="DP31" s="879"/>
      <c r="DQ31" s="879"/>
      <c r="DR31" s="879"/>
      <c r="DS31" s="879"/>
      <c r="DT31" s="879"/>
      <c r="DU31" s="879"/>
      <c r="DV31" s="879"/>
      <c r="DW31" s="879"/>
      <c r="DX31" s="879"/>
      <c r="DY31" s="879"/>
      <c r="DZ31" s="879"/>
      <c r="EA31" s="879"/>
      <c r="EB31" s="879"/>
      <c r="EC31" s="879"/>
      <c r="ED31" s="879"/>
      <c r="EE31" s="879"/>
      <c r="EF31" s="879"/>
      <c r="EG31" s="879"/>
      <c r="EH31" s="879"/>
      <c r="EI31" s="879"/>
      <c r="EJ31" s="879"/>
      <c r="EK31" s="879"/>
      <c r="EL31" s="879"/>
      <c r="EM31" s="879"/>
      <c r="EN31" s="879"/>
      <c r="EO31" s="879"/>
      <c r="EP31" s="879"/>
      <c r="EQ31" s="879"/>
      <c r="ER31" s="879"/>
      <c r="ES31" s="879"/>
      <c r="ET31" s="879"/>
      <c r="EU31" s="879"/>
      <c r="EV31" s="879"/>
      <c r="EW31" s="879"/>
      <c r="EX31" s="879"/>
      <c r="EY31" s="879"/>
      <c r="EZ31" s="879"/>
      <c r="FA31" s="879"/>
      <c r="FB31" s="879"/>
      <c r="FC31" s="879"/>
      <c r="FD31" s="879"/>
      <c r="FE31" s="879"/>
      <c r="FF31" s="879"/>
      <c r="FG31" s="879"/>
      <c r="FH31" s="879"/>
      <c r="FI31" s="879"/>
      <c r="FJ31" s="879"/>
      <c r="FK31" s="879"/>
      <c r="FL31" s="879"/>
      <c r="FM31" s="879"/>
      <c r="FN31" s="879"/>
      <c r="FO31" s="879"/>
      <c r="FP31" s="879"/>
      <c r="FQ31" s="879"/>
      <c r="FR31" s="879"/>
      <c r="FS31" s="879"/>
      <c r="FT31" s="879"/>
      <c r="FU31" s="879"/>
      <c r="FV31" s="879"/>
      <c r="FW31" s="879"/>
      <c r="FX31" s="879"/>
      <c r="FY31" s="879"/>
      <c r="FZ31" s="879"/>
      <c r="GA31" s="879"/>
      <c r="GB31" s="879"/>
      <c r="GC31" s="879"/>
      <c r="GD31" s="879"/>
      <c r="GE31" s="879"/>
      <c r="GF31" s="879"/>
      <c r="GG31" s="879"/>
      <c r="GH31" s="879"/>
      <c r="GI31" s="879"/>
      <c r="GJ31" s="879"/>
      <c r="GK31" s="879"/>
      <c r="GL31" s="879"/>
      <c r="GM31" s="879"/>
      <c r="GN31" s="879"/>
      <c r="GO31" s="879"/>
      <c r="GP31" s="879"/>
      <c r="GQ31" s="879"/>
      <c r="GR31" s="879"/>
      <c r="GS31" s="879"/>
      <c r="GT31" s="879"/>
      <c r="GU31" s="879"/>
      <c r="GV31" s="879"/>
      <c r="GW31" s="879"/>
      <c r="GX31" s="879"/>
      <c r="GY31" s="879"/>
      <c r="GZ31" s="879"/>
      <c r="HA31" s="879"/>
      <c r="HB31" s="879"/>
      <c r="HC31" s="879"/>
      <c r="HD31" s="879"/>
      <c r="HE31" s="879"/>
      <c r="HF31" s="879"/>
      <c r="HG31" s="879"/>
      <c r="HH31" s="879"/>
      <c r="HI31" s="879"/>
      <c r="HJ31" s="879"/>
      <c r="HK31" s="879"/>
      <c r="HL31" s="879"/>
      <c r="HM31" s="879"/>
      <c r="HN31" s="879"/>
      <c r="HO31" s="879"/>
      <c r="HP31" s="879"/>
      <c r="HQ31" s="879"/>
      <c r="HR31" s="879"/>
      <c r="HS31" s="879"/>
      <c r="HT31" s="879"/>
      <c r="HU31" s="879"/>
      <c r="HV31" s="879"/>
      <c r="HW31" s="879"/>
      <c r="HX31" s="879"/>
      <c r="HY31" s="879"/>
      <c r="HZ31" s="879"/>
      <c r="IA31" s="879"/>
      <c r="IB31" s="879"/>
      <c r="IC31" s="879"/>
      <c r="ID31" s="879"/>
      <c r="IE31" s="879"/>
      <c r="IF31" s="879"/>
      <c r="IG31" s="879"/>
      <c r="IH31" s="879"/>
      <c r="II31" s="879"/>
      <c r="IJ31" s="879"/>
      <c r="IK31" s="879"/>
      <c r="IL31" s="879"/>
      <c r="IM31" s="879"/>
      <c r="IN31" s="879"/>
      <c r="IO31" s="879"/>
      <c r="IP31" s="879"/>
    </row>
    <row r="32" spans="2:250" ht="15.95" customHeight="1" thickBot="1">
      <c r="B32" s="822" t="s">
        <v>126</v>
      </c>
      <c r="C32" s="823" t="s">
        <v>127</v>
      </c>
      <c r="D32" s="824"/>
      <c r="E32" s="825"/>
      <c r="F32" s="826"/>
      <c r="G32" s="827">
        <f t="shared" si="33"/>
        <v>0</v>
      </c>
      <c r="H32" s="828">
        <f>建設部門表!E40</f>
        <v>0</v>
      </c>
      <c r="I32" s="829">
        <f>$E$8*投入係数表!AL29</f>
        <v>0</v>
      </c>
      <c r="J32" s="828">
        <f>$F$8*投入係数表!AH29</f>
        <v>0</v>
      </c>
      <c r="K32" s="830">
        <f t="shared" si="16"/>
        <v>0</v>
      </c>
      <c r="L32" s="831">
        <v>0.99999999999999989</v>
      </c>
      <c r="M32" s="832">
        <f t="shared" si="17"/>
        <v>0</v>
      </c>
      <c r="N32" s="833">
        <v>0</v>
      </c>
      <c r="O32" s="834">
        <f t="shared" si="18"/>
        <v>0</v>
      </c>
      <c r="P32" s="835">
        <f>'37部門取引基本表'!BM28</f>
        <v>0.48026235411375112</v>
      </c>
      <c r="Q32" s="830">
        <f t="shared" si="19"/>
        <v>0</v>
      </c>
      <c r="R32" s="929"/>
      <c r="S32" s="837"/>
      <c r="T32" s="830">
        <f>IF('37部門取引基本表'!AQ28&lt;0,0,'37部門取引基本表'!AQ28)</f>
        <v>1314.6414262039939</v>
      </c>
      <c r="U32" s="838">
        <f t="shared" si="20"/>
        <v>7.1152205628923653E-4</v>
      </c>
      <c r="V32" s="839">
        <f t="shared" si="21"/>
        <v>0</v>
      </c>
      <c r="W32" s="840">
        <f t="shared" si="11"/>
        <v>0.99999999999999989</v>
      </c>
      <c r="X32" s="834">
        <f t="shared" si="22"/>
        <v>0</v>
      </c>
      <c r="Y32" s="841">
        <v>0</v>
      </c>
      <c r="Z32" s="842">
        <f t="shared" si="23"/>
        <v>0.48026235411375112</v>
      </c>
      <c r="AA32" s="843">
        <f t="shared" si="24"/>
        <v>0</v>
      </c>
      <c r="AB32" s="929"/>
      <c r="AC32" s="845"/>
      <c r="AD32" s="846">
        <f t="shared" si="25"/>
        <v>7.1152205628923653E-4</v>
      </c>
      <c r="AE32" s="847">
        <f t="shared" si="26"/>
        <v>0</v>
      </c>
      <c r="AF32" s="848">
        <f t="shared" si="27"/>
        <v>0.99999999999999989</v>
      </c>
      <c r="AG32" s="849">
        <f t="shared" si="28"/>
        <v>0</v>
      </c>
      <c r="AH32" s="850">
        <v>0</v>
      </c>
      <c r="AI32" s="851">
        <f t="shared" si="29"/>
        <v>0</v>
      </c>
      <c r="AJ32" s="852">
        <f t="shared" si="30"/>
        <v>0</v>
      </c>
      <c r="AK32" s="853">
        <f t="shared" si="31"/>
        <v>0</v>
      </c>
      <c r="AL32" s="854">
        <f t="shared" si="32"/>
        <v>0</v>
      </c>
      <c r="AM32" s="855"/>
      <c r="AN32" s="855"/>
      <c r="AO32" s="880" t="s">
        <v>126</v>
      </c>
      <c r="AP32" s="881" t="s">
        <v>127</v>
      </c>
      <c r="AQ32" s="882">
        <f t="shared" si="12"/>
        <v>0</v>
      </c>
      <c r="AR32" s="883">
        <f t="shared" si="13"/>
        <v>0</v>
      </c>
      <c r="AS32" s="884">
        <f t="shared" si="14"/>
        <v>0</v>
      </c>
      <c r="AT32" s="885">
        <f t="shared" si="15"/>
        <v>0</v>
      </c>
      <c r="AU32" s="886">
        <f>AL32*'37部門取引基本表'!BG28</f>
        <v>0</v>
      </c>
      <c r="AV32" s="886">
        <f>AL32*'37部門取引基本表'!BH28</f>
        <v>0</v>
      </c>
      <c r="AW32" s="886">
        <f>AL32*'37部門取引基本表'!BI28</f>
        <v>0</v>
      </c>
      <c r="AX32" s="886">
        <f>AL32*'37部門取引基本表'!BJ28</f>
        <v>0</v>
      </c>
      <c r="AY32" s="886">
        <f>市税収効果!S30</f>
        <v>0</v>
      </c>
      <c r="AZ32" s="863"/>
      <c r="BA32" s="855"/>
      <c r="BB32" s="855"/>
      <c r="BC32" s="855"/>
      <c r="BD32" s="855"/>
      <c r="BE32" s="855"/>
      <c r="BF32" s="855"/>
      <c r="BG32" s="855"/>
      <c r="BH32" s="855"/>
      <c r="BI32" s="855"/>
      <c r="BJ32" s="855"/>
      <c r="BK32" s="855"/>
      <c r="BL32" s="855"/>
      <c r="BM32" s="855"/>
      <c r="BN32" s="855"/>
      <c r="BO32" s="855"/>
      <c r="BP32" s="855"/>
      <c r="BQ32" s="855"/>
      <c r="BR32" s="870"/>
      <c r="BS32" s="954"/>
      <c r="BT32" s="994"/>
      <c r="BU32" s="995" t="s">
        <v>164</v>
      </c>
      <c r="BV32" s="996"/>
      <c r="BW32" s="997"/>
      <c r="BX32" s="997"/>
      <c r="BY32" s="997"/>
      <c r="BZ32" s="997"/>
      <c r="CA32" s="997"/>
      <c r="CB32" s="995"/>
      <c r="CC32" s="998" t="e">
        <f>SUM(CC28:CC31)</f>
        <v>#REF!</v>
      </c>
      <c r="CD32" s="999" t="e">
        <f>SUM(CD28:CD31)</f>
        <v>#REF!</v>
      </c>
      <c r="CE32" s="879"/>
      <c r="CF32" s="879"/>
      <c r="CG32" s="879"/>
      <c r="CH32" s="879"/>
      <c r="CI32" s="879"/>
      <c r="CJ32" s="879"/>
      <c r="CK32" s="879"/>
      <c r="CL32" s="879"/>
      <c r="CM32" s="879"/>
      <c r="CN32" s="879"/>
      <c r="CO32" s="879"/>
      <c r="CP32" s="879"/>
      <c r="CQ32" s="879"/>
      <c r="CR32" s="879"/>
      <c r="CS32" s="879"/>
      <c r="CT32" s="879"/>
      <c r="CU32" s="879"/>
      <c r="CV32" s="879"/>
      <c r="CW32" s="879"/>
      <c r="CX32" s="879"/>
      <c r="CY32" s="879"/>
      <c r="CZ32" s="879"/>
      <c r="DA32" s="879"/>
      <c r="DB32" s="879"/>
      <c r="DC32" s="879"/>
      <c r="DD32" s="879"/>
      <c r="DE32" s="879"/>
      <c r="DF32" s="879"/>
      <c r="DG32" s="879"/>
      <c r="DH32" s="879"/>
      <c r="DI32" s="879"/>
      <c r="DJ32" s="879"/>
      <c r="DK32" s="879"/>
      <c r="DL32" s="879"/>
      <c r="DM32" s="879"/>
      <c r="DN32" s="879"/>
      <c r="DO32" s="879"/>
      <c r="DP32" s="879"/>
      <c r="DQ32" s="879"/>
      <c r="DR32" s="879"/>
      <c r="DS32" s="879"/>
      <c r="DT32" s="879"/>
      <c r="DU32" s="879"/>
      <c r="DV32" s="879"/>
      <c r="DW32" s="879"/>
      <c r="DX32" s="879"/>
      <c r="DY32" s="879"/>
      <c r="DZ32" s="879"/>
      <c r="EA32" s="879"/>
      <c r="EB32" s="879"/>
      <c r="EC32" s="879"/>
      <c r="ED32" s="879"/>
      <c r="EE32" s="879"/>
      <c r="EF32" s="879"/>
      <c r="EG32" s="879"/>
      <c r="EH32" s="879"/>
      <c r="EI32" s="879"/>
      <c r="EJ32" s="879"/>
      <c r="EK32" s="879"/>
      <c r="EL32" s="879"/>
      <c r="EM32" s="879"/>
      <c r="EN32" s="879"/>
      <c r="EO32" s="879"/>
      <c r="EP32" s="879"/>
      <c r="EQ32" s="879"/>
      <c r="ER32" s="879"/>
      <c r="ES32" s="879"/>
      <c r="ET32" s="879"/>
      <c r="EU32" s="879"/>
      <c r="EV32" s="879"/>
      <c r="EW32" s="879"/>
      <c r="EX32" s="879"/>
      <c r="EY32" s="879"/>
      <c r="EZ32" s="879"/>
      <c r="FA32" s="879"/>
      <c r="FB32" s="879"/>
      <c r="FC32" s="879"/>
      <c r="FD32" s="879"/>
      <c r="FE32" s="879"/>
      <c r="FF32" s="879"/>
      <c r="FG32" s="879"/>
      <c r="FH32" s="879"/>
      <c r="FI32" s="879"/>
      <c r="FJ32" s="879"/>
      <c r="FK32" s="879"/>
      <c r="FL32" s="879"/>
      <c r="FM32" s="879"/>
      <c r="FN32" s="879"/>
      <c r="FO32" s="879"/>
      <c r="FP32" s="879"/>
      <c r="FQ32" s="879"/>
      <c r="FR32" s="879"/>
      <c r="FS32" s="879"/>
      <c r="FT32" s="879"/>
      <c r="FU32" s="879"/>
      <c r="FV32" s="879"/>
      <c r="FW32" s="879"/>
      <c r="FX32" s="879"/>
      <c r="FY32" s="879"/>
      <c r="FZ32" s="879"/>
      <c r="GA32" s="879"/>
      <c r="GB32" s="879"/>
      <c r="GC32" s="879"/>
      <c r="GD32" s="879"/>
      <c r="GE32" s="879"/>
      <c r="GF32" s="879"/>
      <c r="GG32" s="879"/>
      <c r="GH32" s="879"/>
      <c r="GI32" s="879"/>
      <c r="GJ32" s="879"/>
      <c r="GK32" s="879"/>
      <c r="GL32" s="879"/>
      <c r="GM32" s="879"/>
      <c r="GN32" s="879"/>
      <c r="GO32" s="879"/>
      <c r="GP32" s="879"/>
      <c r="GQ32" s="879"/>
      <c r="GR32" s="879"/>
      <c r="GS32" s="879"/>
      <c r="GT32" s="879"/>
      <c r="GU32" s="879"/>
      <c r="GV32" s="879"/>
      <c r="GW32" s="879"/>
      <c r="GX32" s="879"/>
      <c r="GY32" s="879"/>
      <c r="GZ32" s="879"/>
      <c r="HA32" s="879"/>
      <c r="HB32" s="879"/>
      <c r="HC32" s="879"/>
      <c r="HD32" s="879"/>
      <c r="HE32" s="879"/>
      <c r="HF32" s="879"/>
      <c r="HG32" s="879"/>
      <c r="HH32" s="879"/>
      <c r="HI32" s="879"/>
      <c r="HJ32" s="879"/>
      <c r="HK32" s="879"/>
      <c r="HL32" s="879"/>
      <c r="HM32" s="879"/>
      <c r="HN32" s="879"/>
      <c r="HO32" s="879"/>
      <c r="HP32" s="879"/>
      <c r="HQ32" s="879"/>
      <c r="HR32" s="879"/>
      <c r="HS32" s="879"/>
      <c r="HT32" s="879"/>
      <c r="HU32" s="879"/>
      <c r="HV32" s="879"/>
      <c r="HW32" s="879"/>
      <c r="HX32" s="879"/>
      <c r="HY32" s="879"/>
      <c r="HZ32" s="879"/>
      <c r="IA32" s="879"/>
      <c r="IB32" s="879"/>
      <c r="IC32" s="879"/>
      <c r="ID32" s="879"/>
      <c r="IE32" s="879"/>
      <c r="IF32" s="879"/>
      <c r="IG32" s="879"/>
      <c r="IH32" s="879"/>
      <c r="II32" s="879"/>
      <c r="IJ32" s="879"/>
      <c r="IK32" s="879"/>
      <c r="IL32" s="879"/>
      <c r="IM32" s="879"/>
      <c r="IN32" s="879"/>
      <c r="IO32" s="879"/>
      <c r="IP32" s="879"/>
    </row>
    <row r="33" spans="2:250" ht="15.95" customHeight="1" thickBot="1">
      <c r="B33" s="822" t="s">
        <v>128</v>
      </c>
      <c r="C33" s="823" t="s">
        <v>12</v>
      </c>
      <c r="D33" s="824"/>
      <c r="E33" s="825"/>
      <c r="F33" s="826"/>
      <c r="G33" s="827">
        <f t="shared" si="33"/>
        <v>0</v>
      </c>
      <c r="H33" s="828">
        <f>建設部門表!E41</f>
        <v>0</v>
      </c>
      <c r="I33" s="829">
        <f>$E$8*投入係数表!AL30</f>
        <v>0</v>
      </c>
      <c r="J33" s="828">
        <f>$F$8*投入係数表!AH30</f>
        <v>0</v>
      </c>
      <c r="K33" s="830">
        <f t="shared" si="16"/>
        <v>0</v>
      </c>
      <c r="L33" s="831">
        <v>0.67282231642670065</v>
      </c>
      <c r="M33" s="832">
        <f t="shared" si="17"/>
        <v>0</v>
      </c>
      <c r="N33" s="833">
        <v>0</v>
      </c>
      <c r="O33" s="834">
        <f t="shared" si="18"/>
        <v>0</v>
      </c>
      <c r="P33" s="835">
        <f>'37部門取引基本表'!BM29</f>
        <v>0.40625781222556073</v>
      </c>
      <c r="Q33" s="830">
        <f t="shared" si="19"/>
        <v>0</v>
      </c>
      <c r="R33" s="929"/>
      <c r="S33" s="837"/>
      <c r="T33" s="830">
        <f>IF('37部門取引基本表'!AQ29&lt;0,0,'37部門取引基本表'!AQ29)</f>
        <v>296011.30942501401</v>
      </c>
      <c r="U33" s="838">
        <f t="shared" si="20"/>
        <v>0.16020990314835371</v>
      </c>
      <c r="V33" s="839">
        <f t="shared" si="21"/>
        <v>0</v>
      </c>
      <c r="W33" s="840">
        <f t="shared" si="11"/>
        <v>0.67282231642670065</v>
      </c>
      <c r="X33" s="834">
        <f t="shared" si="22"/>
        <v>0</v>
      </c>
      <c r="Y33" s="841">
        <v>0</v>
      </c>
      <c r="Z33" s="842">
        <f t="shared" si="23"/>
        <v>0.40625781222556073</v>
      </c>
      <c r="AA33" s="843">
        <f t="shared" si="24"/>
        <v>0</v>
      </c>
      <c r="AB33" s="929"/>
      <c r="AC33" s="845"/>
      <c r="AD33" s="846">
        <f t="shared" si="25"/>
        <v>0.16020990314835371</v>
      </c>
      <c r="AE33" s="847">
        <f t="shared" si="26"/>
        <v>0</v>
      </c>
      <c r="AF33" s="848">
        <f t="shared" si="27"/>
        <v>0.67282231642670065</v>
      </c>
      <c r="AG33" s="849">
        <f t="shared" si="28"/>
        <v>0</v>
      </c>
      <c r="AH33" s="850">
        <v>0</v>
      </c>
      <c r="AI33" s="851">
        <f t="shared" si="29"/>
        <v>0</v>
      </c>
      <c r="AJ33" s="852">
        <f t="shared" si="30"/>
        <v>0</v>
      </c>
      <c r="AK33" s="853">
        <f t="shared" si="31"/>
        <v>0</v>
      </c>
      <c r="AL33" s="854">
        <f t="shared" si="32"/>
        <v>0</v>
      </c>
      <c r="AM33" s="855"/>
      <c r="AN33" s="855"/>
      <c r="AO33" s="880" t="s">
        <v>128</v>
      </c>
      <c r="AP33" s="881" t="s">
        <v>12</v>
      </c>
      <c r="AQ33" s="882">
        <f t="shared" si="12"/>
        <v>0</v>
      </c>
      <c r="AR33" s="883">
        <f t="shared" si="13"/>
        <v>0</v>
      </c>
      <c r="AS33" s="884">
        <f t="shared" si="14"/>
        <v>0</v>
      </c>
      <c r="AT33" s="885">
        <f t="shared" si="15"/>
        <v>0</v>
      </c>
      <c r="AU33" s="886">
        <f>AL33*'37部門取引基本表'!BG29</f>
        <v>0</v>
      </c>
      <c r="AV33" s="886">
        <f>AL33*'37部門取引基本表'!BH29</f>
        <v>0</v>
      </c>
      <c r="AW33" s="886">
        <f>AL33*'37部門取引基本表'!BI29</f>
        <v>0</v>
      </c>
      <c r="AX33" s="886">
        <f>AL33*'37部門取引基本表'!BJ29</f>
        <v>0</v>
      </c>
      <c r="AY33" s="886">
        <f>市税収効果!S31</f>
        <v>0</v>
      </c>
      <c r="AZ33" s="863"/>
      <c r="BA33" s="855"/>
      <c r="BB33" s="855"/>
      <c r="BC33" s="855"/>
      <c r="BD33" s="855"/>
      <c r="BE33" s="855"/>
      <c r="BF33" s="855"/>
      <c r="BG33" s="855"/>
      <c r="BH33" s="855"/>
      <c r="BI33" s="855"/>
      <c r="BJ33" s="855"/>
      <c r="BK33" s="855"/>
      <c r="BL33" s="855"/>
      <c r="BM33" s="855"/>
      <c r="BN33" s="855"/>
      <c r="BO33" s="855"/>
      <c r="BP33" s="855"/>
      <c r="BQ33" s="855"/>
      <c r="BR33" s="888"/>
      <c r="BS33" s="889" t="s">
        <v>164</v>
      </c>
      <c r="BT33" s="1000" t="s">
        <v>246</v>
      </c>
      <c r="BU33" s="1001"/>
      <c r="BV33" s="1002"/>
      <c r="BW33" s="1001"/>
      <c r="BX33" s="1001"/>
      <c r="BY33" s="1001"/>
      <c r="BZ33" s="1001"/>
      <c r="CA33" s="1001"/>
      <c r="CB33" s="1003"/>
      <c r="CC33" s="1004" t="e">
        <f>CC21+CC27+CC32</f>
        <v>#REF!</v>
      </c>
      <c r="CD33" s="1005" t="e">
        <f>CD21+CD27+CD32</f>
        <v>#REF!</v>
      </c>
      <c r="CE33" s="879"/>
      <c r="CF33" s="879"/>
      <c r="CG33" s="879"/>
      <c r="CH33" s="879"/>
      <c r="CI33" s="879"/>
      <c r="CJ33" s="879"/>
      <c r="CK33" s="879"/>
      <c r="CL33" s="879"/>
      <c r="CM33" s="879"/>
      <c r="CN33" s="879"/>
      <c r="CO33" s="879"/>
      <c r="CP33" s="879"/>
      <c r="CQ33" s="879"/>
      <c r="CR33" s="879"/>
      <c r="CS33" s="879"/>
      <c r="CT33" s="879"/>
      <c r="CU33" s="879"/>
      <c r="CV33" s="879"/>
      <c r="CW33" s="879"/>
      <c r="CX33" s="879"/>
      <c r="CY33" s="879"/>
      <c r="CZ33" s="879"/>
      <c r="DA33" s="879"/>
      <c r="DB33" s="879"/>
      <c r="DC33" s="879"/>
      <c r="DD33" s="879"/>
      <c r="DE33" s="879"/>
      <c r="DF33" s="879"/>
      <c r="DG33" s="879"/>
      <c r="DH33" s="879"/>
      <c r="DI33" s="879"/>
      <c r="DJ33" s="879"/>
      <c r="DK33" s="879"/>
      <c r="DL33" s="879"/>
      <c r="DM33" s="879"/>
      <c r="DN33" s="879"/>
      <c r="DO33" s="879"/>
      <c r="DP33" s="879"/>
      <c r="DQ33" s="879"/>
      <c r="DR33" s="879"/>
      <c r="DS33" s="879"/>
      <c r="DT33" s="879"/>
      <c r="DU33" s="879"/>
      <c r="DV33" s="879"/>
      <c r="DW33" s="879"/>
      <c r="DX33" s="879"/>
      <c r="DY33" s="879"/>
      <c r="DZ33" s="879"/>
      <c r="EA33" s="879"/>
      <c r="EB33" s="879"/>
      <c r="EC33" s="879"/>
      <c r="ED33" s="879"/>
      <c r="EE33" s="879"/>
      <c r="EF33" s="879"/>
      <c r="EG33" s="879"/>
      <c r="EH33" s="879"/>
      <c r="EI33" s="879"/>
      <c r="EJ33" s="879"/>
      <c r="EK33" s="879"/>
      <c r="EL33" s="879"/>
      <c r="EM33" s="879"/>
      <c r="EN33" s="879"/>
      <c r="EO33" s="879"/>
      <c r="EP33" s="879"/>
      <c r="EQ33" s="879"/>
      <c r="ER33" s="879"/>
      <c r="ES33" s="879"/>
      <c r="ET33" s="879"/>
      <c r="EU33" s="879"/>
      <c r="EV33" s="879"/>
      <c r="EW33" s="879"/>
      <c r="EX33" s="879"/>
      <c r="EY33" s="879"/>
      <c r="EZ33" s="879"/>
      <c r="FA33" s="879"/>
      <c r="FB33" s="879"/>
      <c r="FC33" s="879"/>
      <c r="FD33" s="879"/>
      <c r="FE33" s="879"/>
      <c r="FF33" s="879"/>
      <c r="FG33" s="879"/>
      <c r="FH33" s="879"/>
      <c r="FI33" s="879"/>
      <c r="FJ33" s="879"/>
      <c r="FK33" s="879"/>
      <c r="FL33" s="879"/>
      <c r="FM33" s="879"/>
      <c r="FN33" s="879"/>
      <c r="FO33" s="879"/>
      <c r="FP33" s="879"/>
      <c r="FQ33" s="879"/>
      <c r="FR33" s="879"/>
      <c r="FS33" s="879"/>
      <c r="FT33" s="879"/>
      <c r="FU33" s="879"/>
      <c r="FV33" s="879"/>
      <c r="FW33" s="879"/>
      <c r="FX33" s="879"/>
      <c r="FY33" s="879"/>
      <c r="FZ33" s="879"/>
      <c r="GA33" s="879"/>
      <c r="GB33" s="879"/>
      <c r="GC33" s="879"/>
      <c r="GD33" s="879"/>
      <c r="GE33" s="879"/>
      <c r="GF33" s="879"/>
      <c r="GG33" s="879"/>
      <c r="GH33" s="879"/>
      <c r="GI33" s="879"/>
      <c r="GJ33" s="879"/>
      <c r="GK33" s="879"/>
      <c r="GL33" s="879"/>
      <c r="GM33" s="879"/>
      <c r="GN33" s="879"/>
      <c r="GO33" s="879"/>
      <c r="GP33" s="879"/>
      <c r="GQ33" s="879"/>
      <c r="GR33" s="879"/>
      <c r="GS33" s="879"/>
      <c r="GT33" s="879"/>
      <c r="GU33" s="879"/>
      <c r="GV33" s="879"/>
      <c r="GW33" s="879"/>
      <c r="GX33" s="879"/>
      <c r="GY33" s="879"/>
      <c r="GZ33" s="879"/>
      <c r="HA33" s="879"/>
      <c r="HB33" s="879"/>
      <c r="HC33" s="879"/>
      <c r="HD33" s="879"/>
      <c r="HE33" s="879"/>
      <c r="HF33" s="879"/>
      <c r="HG33" s="879"/>
      <c r="HH33" s="879"/>
      <c r="HI33" s="879"/>
      <c r="HJ33" s="879"/>
      <c r="HK33" s="879"/>
      <c r="HL33" s="879"/>
      <c r="HM33" s="879"/>
      <c r="HN33" s="879"/>
      <c r="HO33" s="879"/>
      <c r="HP33" s="879"/>
      <c r="HQ33" s="879"/>
      <c r="HR33" s="879"/>
      <c r="HS33" s="879"/>
      <c r="HT33" s="879"/>
      <c r="HU33" s="879"/>
      <c r="HV33" s="879"/>
      <c r="HW33" s="879"/>
      <c r="HX33" s="879"/>
      <c r="HY33" s="879"/>
      <c r="HZ33" s="879"/>
      <c r="IA33" s="879"/>
      <c r="IB33" s="879"/>
      <c r="IC33" s="879"/>
      <c r="ID33" s="879"/>
      <c r="IE33" s="879"/>
      <c r="IF33" s="879"/>
      <c r="IG33" s="879"/>
      <c r="IH33" s="879"/>
      <c r="II33" s="879"/>
      <c r="IJ33" s="879"/>
      <c r="IK33" s="879"/>
      <c r="IL33" s="879"/>
      <c r="IM33" s="879"/>
      <c r="IN33" s="879"/>
      <c r="IO33" s="879"/>
      <c r="IP33" s="879"/>
    </row>
    <row r="34" spans="2:250" ht="15.95" customHeight="1">
      <c r="B34" s="822" t="s">
        <v>129</v>
      </c>
      <c r="C34" s="823" t="s">
        <v>13</v>
      </c>
      <c r="D34" s="824"/>
      <c r="E34" s="825"/>
      <c r="F34" s="826"/>
      <c r="G34" s="827">
        <f t="shared" si="33"/>
        <v>0</v>
      </c>
      <c r="H34" s="828">
        <f>建設部門表!E42</f>
        <v>0</v>
      </c>
      <c r="I34" s="829">
        <f>$E$8*投入係数表!AL31</f>
        <v>0</v>
      </c>
      <c r="J34" s="828">
        <f>$F$8*投入係数表!AH31</f>
        <v>0</v>
      </c>
      <c r="K34" s="830">
        <f t="shared" si="16"/>
        <v>0</v>
      </c>
      <c r="L34" s="831">
        <v>0.90111030240133982</v>
      </c>
      <c r="M34" s="832">
        <f t="shared" si="17"/>
        <v>0</v>
      </c>
      <c r="N34" s="833">
        <v>0</v>
      </c>
      <c r="O34" s="834">
        <f t="shared" si="18"/>
        <v>0</v>
      </c>
      <c r="P34" s="835">
        <f>'37部門取引基本表'!BM30</f>
        <v>0.31827298808801457</v>
      </c>
      <c r="Q34" s="830">
        <f t="shared" si="19"/>
        <v>0</v>
      </c>
      <c r="R34" s="929"/>
      <c r="S34" s="837"/>
      <c r="T34" s="830">
        <f>IF('37部門取引基本表'!AQ30&lt;0,0,'37部門取引基本表'!AQ30)</f>
        <v>109261.86499090654</v>
      </c>
      <c r="U34" s="838">
        <f t="shared" si="20"/>
        <v>5.9135689247832551E-2</v>
      </c>
      <c r="V34" s="839">
        <f t="shared" si="21"/>
        <v>0</v>
      </c>
      <c r="W34" s="840">
        <f t="shared" si="11"/>
        <v>0.90111030240133982</v>
      </c>
      <c r="X34" s="834">
        <f t="shared" si="22"/>
        <v>0</v>
      </c>
      <c r="Y34" s="841">
        <v>0</v>
      </c>
      <c r="Z34" s="842">
        <f t="shared" si="23"/>
        <v>0.31827298808801457</v>
      </c>
      <c r="AA34" s="843">
        <f t="shared" si="24"/>
        <v>0</v>
      </c>
      <c r="AB34" s="929"/>
      <c r="AC34" s="845"/>
      <c r="AD34" s="846">
        <f t="shared" si="25"/>
        <v>5.9135689247832551E-2</v>
      </c>
      <c r="AE34" s="847">
        <f t="shared" si="26"/>
        <v>0</v>
      </c>
      <c r="AF34" s="848">
        <f t="shared" si="27"/>
        <v>0.90111030240133982</v>
      </c>
      <c r="AG34" s="849">
        <f t="shared" si="28"/>
        <v>0</v>
      </c>
      <c r="AH34" s="850">
        <v>0</v>
      </c>
      <c r="AI34" s="851">
        <f t="shared" si="29"/>
        <v>0</v>
      </c>
      <c r="AJ34" s="852">
        <f t="shared" si="30"/>
        <v>0</v>
      </c>
      <c r="AK34" s="853">
        <f t="shared" si="31"/>
        <v>0</v>
      </c>
      <c r="AL34" s="854">
        <f t="shared" si="32"/>
        <v>0</v>
      </c>
      <c r="AM34" s="855"/>
      <c r="AN34" s="855"/>
      <c r="AO34" s="880" t="s">
        <v>129</v>
      </c>
      <c r="AP34" s="881" t="s">
        <v>13</v>
      </c>
      <c r="AQ34" s="882">
        <f t="shared" si="12"/>
        <v>0</v>
      </c>
      <c r="AR34" s="883">
        <f t="shared" si="13"/>
        <v>0</v>
      </c>
      <c r="AS34" s="884">
        <f t="shared" si="14"/>
        <v>0</v>
      </c>
      <c r="AT34" s="885">
        <f t="shared" si="15"/>
        <v>0</v>
      </c>
      <c r="AU34" s="886">
        <f>AL34*'37部門取引基本表'!BG30</f>
        <v>0</v>
      </c>
      <c r="AV34" s="886">
        <f>AL34*'37部門取引基本表'!BH30</f>
        <v>0</v>
      </c>
      <c r="AW34" s="886">
        <f>AL34*'37部門取引基本表'!BI30</f>
        <v>0</v>
      </c>
      <c r="AX34" s="886">
        <f>AL34*'37部門取引基本表'!BJ30</f>
        <v>0</v>
      </c>
      <c r="AY34" s="886">
        <f>市税収効果!S32</f>
        <v>0</v>
      </c>
      <c r="AZ34" s="863"/>
      <c r="BA34" s="855"/>
      <c r="BB34" s="855"/>
      <c r="BC34" s="855"/>
      <c r="BD34" s="855"/>
      <c r="BE34" s="855"/>
      <c r="BF34" s="855"/>
      <c r="BG34" s="855"/>
      <c r="BH34" s="855"/>
      <c r="BI34" s="855"/>
      <c r="BJ34" s="855"/>
      <c r="BK34" s="855"/>
      <c r="BL34" s="855"/>
      <c r="BM34" s="855"/>
      <c r="BN34" s="855"/>
      <c r="BO34" s="855"/>
      <c r="BP34" s="855"/>
      <c r="BQ34" s="855"/>
      <c r="BR34" s="879"/>
      <c r="BS34" s="879"/>
      <c r="BT34" s="970"/>
      <c r="BU34" s="1006"/>
      <c r="BV34" s="879"/>
      <c r="BW34" s="879"/>
      <c r="BX34" s="879"/>
      <c r="BY34" s="879"/>
      <c r="BZ34" s="879"/>
      <c r="CA34" s="879"/>
      <c r="CB34" s="1006"/>
      <c r="CC34" s="879"/>
      <c r="CD34" s="879"/>
      <c r="CE34" s="879"/>
      <c r="CF34" s="879"/>
      <c r="CG34" s="879"/>
      <c r="CH34" s="879"/>
      <c r="CI34" s="879"/>
      <c r="CJ34" s="879"/>
      <c r="CK34" s="879"/>
      <c r="CL34" s="879"/>
      <c r="CM34" s="879"/>
      <c r="CN34" s="879"/>
      <c r="CO34" s="879"/>
      <c r="CP34" s="879"/>
      <c r="CQ34" s="879"/>
      <c r="CR34" s="879"/>
      <c r="CS34" s="879"/>
      <c r="CT34" s="879"/>
      <c r="CU34" s="879"/>
      <c r="CV34" s="879"/>
      <c r="CW34" s="879"/>
      <c r="CX34" s="879"/>
      <c r="CY34" s="879"/>
      <c r="CZ34" s="879"/>
      <c r="DA34" s="879"/>
      <c r="DB34" s="879"/>
      <c r="DC34" s="879"/>
      <c r="DD34" s="879"/>
      <c r="DE34" s="879"/>
      <c r="DF34" s="879"/>
      <c r="DG34" s="879"/>
      <c r="DH34" s="879"/>
      <c r="DI34" s="879"/>
      <c r="DJ34" s="879"/>
      <c r="DK34" s="879"/>
      <c r="DL34" s="879"/>
      <c r="DM34" s="879"/>
      <c r="DN34" s="879"/>
      <c r="DO34" s="879"/>
      <c r="DP34" s="879"/>
      <c r="DQ34" s="879"/>
      <c r="DR34" s="879"/>
      <c r="DS34" s="879"/>
      <c r="DT34" s="879"/>
      <c r="DU34" s="879"/>
      <c r="DV34" s="879"/>
      <c r="DW34" s="879"/>
      <c r="DX34" s="879"/>
      <c r="DY34" s="879"/>
      <c r="DZ34" s="879"/>
      <c r="EA34" s="879"/>
      <c r="EB34" s="879"/>
      <c r="EC34" s="879"/>
      <c r="ED34" s="879"/>
      <c r="EE34" s="879"/>
      <c r="EF34" s="879"/>
      <c r="EG34" s="879"/>
      <c r="EH34" s="879"/>
      <c r="EI34" s="879"/>
      <c r="EJ34" s="879"/>
      <c r="EK34" s="879"/>
      <c r="EL34" s="879"/>
      <c r="EM34" s="879"/>
      <c r="EN34" s="879"/>
      <c r="EO34" s="879"/>
      <c r="EP34" s="879"/>
      <c r="EQ34" s="879"/>
      <c r="ER34" s="879"/>
      <c r="ES34" s="879"/>
      <c r="ET34" s="879"/>
      <c r="EU34" s="879"/>
      <c r="EV34" s="879"/>
      <c r="EW34" s="879"/>
      <c r="EX34" s="879"/>
      <c r="EY34" s="879"/>
      <c r="EZ34" s="879"/>
      <c r="FA34" s="879"/>
      <c r="FB34" s="879"/>
      <c r="FC34" s="879"/>
      <c r="FD34" s="879"/>
      <c r="FE34" s="879"/>
      <c r="FF34" s="879"/>
      <c r="FG34" s="879"/>
      <c r="FH34" s="879"/>
      <c r="FI34" s="879"/>
      <c r="FJ34" s="879"/>
      <c r="FK34" s="879"/>
      <c r="FL34" s="879"/>
      <c r="FM34" s="879"/>
      <c r="FN34" s="879"/>
      <c r="FO34" s="879"/>
      <c r="FP34" s="879"/>
      <c r="FQ34" s="879"/>
      <c r="FR34" s="879"/>
      <c r="FS34" s="879"/>
      <c r="FT34" s="879"/>
      <c r="FU34" s="879"/>
      <c r="FV34" s="879"/>
      <c r="FW34" s="879"/>
      <c r="FX34" s="879"/>
      <c r="FY34" s="879"/>
      <c r="FZ34" s="879"/>
      <c r="GA34" s="879"/>
      <c r="GB34" s="879"/>
      <c r="GC34" s="879"/>
      <c r="GD34" s="879"/>
      <c r="GE34" s="879"/>
      <c r="GF34" s="879"/>
      <c r="GG34" s="879"/>
      <c r="GH34" s="879"/>
      <c r="GI34" s="879"/>
      <c r="GJ34" s="879"/>
      <c r="GK34" s="879"/>
      <c r="GL34" s="879"/>
      <c r="GM34" s="879"/>
      <c r="GN34" s="879"/>
      <c r="GO34" s="879"/>
      <c r="GP34" s="879"/>
      <c r="GQ34" s="879"/>
      <c r="GR34" s="879"/>
      <c r="GS34" s="879"/>
      <c r="GT34" s="879"/>
      <c r="GU34" s="879"/>
      <c r="GV34" s="879"/>
      <c r="GW34" s="879"/>
      <c r="GX34" s="879"/>
      <c r="GY34" s="879"/>
      <c r="GZ34" s="879"/>
      <c r="HA34" s="879"/>
      <c r="HB34" s="879"/>
      <c r="HC34" s="879"/>
      <c r="HD34" s="879"/>
      <c r="HE34" s="879"/>
      <c r="HF34" s="879"/>
      <c r="HG34" s="879"/>
      <c r="HH34" s="879"/>
      <c r="HI34" s="879"/>
      <c r="HJ34" s="879"/>
      <c r="HK34" s="879"/>
      <c r="HL34" s="879"/>
      <c r="HM34" s="879"/>
      <c r="HN34" s="879"/>
      <c r="HO34" s="879"/>
      <c r="HP34" s="879"/>
      <c r="HQ34" s="879"/>
      <c r="HR34" s="879"/>
      <c r="HS34" s="879"/>
      <c r="HT34" s="879"/>
      <c r="HU34" s="879"/>
      <c r="HV34" s="879"/>
      <c r="HW34" s="879"/>
      <c r="HX34" s="879"/>
      <c r="HY34" s="879"/>
      <c r="HZ34" s="879"/>
      <c r="IA34" s="879"/>
      <c r="IB34" s="879"/>
      <c r="IC34" s="879"/>
      <c r="ID34" s="879"/>
      <c r="IE34" s="879"/>
      <c r="IF34" s="879"/>
      <c r="IG34" s="879"/>
      <c r="IH34" s="879"/>
      <c r="II34" s="879"/>
      <c r="IJ34" s="879"/>
      <c r="IK34" s="879"/>
      <c r="IL34" s="879"/>
      <c r="IM34" s="879"/>
      <c r="IN34" s="879"/>
      <c r="IO34" s="879"/>
      <c r="IP34" s="879"/>
    </row>
    <row r="35" spans="2:250" ht="15.95" customHeight="1">
      <c r="B35" s="822" t="s">
        <v>130</v>
      </c>
      <c r="C35" s="823" t="s">
        <v>30</v>
      </c>
      <c r="D35" s="824"/>
      <c r="E35" s="825"/>
      <c r="F35" s="826"/>
      <c r="G35" s="827">
        <f t="shared" si="33"/>
        <v>0</v>
      </c>
      <c r="H35" s="828">
        <f>建設部門表!E43</f>
        <v>0</v>
      </c>
      <c r="I35" s="829">
        <f>$E$8*投入係数表!AL32</f>
        <v>0</v>
      </c>
      <c r="J35" s="828">
        <f>$F$8*投入係数表!AH32</f>
        <v>0</v>
      </c>
      <c r="K35" s="830">
        <f t="shared" si="16"/>
        <v>0</v>
      </c>
      <c r="L35" s="831">
        <v>0.99544703430498305</v>
      </c>
      <c r="M35" s="832">
        <f t="shared" si="17"/>
        <v>0</v>
      </c>
      <c r="N35" s="833">
        <v>0</v>
      </c>
      <c r="O35" s="834">
        <f t="shared" si="18"/>
        <v>0</v>
      </c>
      <c r="P35" s="835">
        <f>'37部門取引基本表'!BM31</f>
        <v>5.2361752033231131E-2</v>
      </c>
      <c r="Q35" s="830">
        <f t="shared" si="19"/>
        <v>0</v>
      </c>
      <c r="R35" s="929"/>
      <c r="S35" s="837"/>
      <c r="T35" s="1007">
        <f>IF('37部門取引基本表'!AQ31&lt;0,0,'37部門取引基本表'!AQ31)</f>
        <v>356131.482449156</v>
      </c>
      <c r="U35" s="838">
        <f t="shared" si="20"/>
        <v>0.19274868390024252</v>
      </c>
      <c r="V35" s="839">
        <f t="shared" si="21"/>
        <v>0</v>
      </c>
      <c r="W35" s="840">
        <f t="shared" si="11"/>
        <v>0.99544703430498305</v>
      </c>
      <c r="X35" s="834">
        <f t="shared" si="22"/>
        <v>0</v>
      </c>
      <c r="Y35" s="841">
        <v>0</v>
      </c>
      <c r="Z35" s="842">
        <f t="shared" si="23"/>
        <v>5.2361752033231131E-2</v>
      </c>
      <c r="AA35" s="843">
        <f t="shared" si="24"/>
        <v>0</v>
      </c>
      <c r="AB35" s="929"/>
      <c r="AC35" s="845"/>
      <c r="AD35" s="846">
        <f t="shared" si="25"/>
        <v>0.19274868390024252</v>
      </c>
      <c r="AE35" s="847">
        <f t="shared" si="26"/>
        <v>0</v>
      </c>
      <c r="AF35" s="848">
        <f t="shared" si="27"/>
        <v>0.99544703430498305</v>
      </c>
      <c r="AG35" s="849">
        <f t="shared" si="28"/>
        <v>0</v>
      </c>
      <c r="AH35" s="850">
        <v>0</v>
      </c>
      <c r="AI35" s="851">
        <f t="shared" si="29"/>
        <v>0</v>
      </c>
      <c r="AJ35" s="852">
        <f t="shared" si="30"/>
        <v>0</v>
      </c>
      <c r="AK35" s="853">
        <f t="shared" si="31"/>
        <v>0</v>
      </c>
      <c r="AL35" s="854">
        <f t="shared" si="32"/>
        <v>0</v>
      </c>
      <c r="AM35" s="855"/>
      <c r="AN35" s="855"/>
      <c r="AO35" s="880" t="s">
        <v>130</v>
      </c>
      <c r="AP35" s="881" t="s">
        <v>30</v>
      </c>
      <c r="AQ35" s="882">
        <f t="shared" si="12"/>
        <v>0</v>
      </c>
      <c r="AR35" s="883">
        <f t="shared" si="13"/>
        <v>0</v>
      </c>
      <c r="AS35" s="884">
        <f t="shared" si="14"/>
        <v>0</v>
      </c>
      <c r="AT35" s="885">
        <f t="shared" si="15"/>
        <v>0</v>
      </c>
      <c r="AU35" s="886">
        <f>AL35*'37部門取引基本表'!BG31</f>
        <v>0</v>
      </c>
      <c r="AV35" s="886">
        <f>AL35*'37部門取引基本表'!BH31</f>
        <v>0</v>
      </c>
      <c r="AW35" s="886">
        <f>AL35*'37部門取引基本表'!BI31</f>
        <v>0</v>
      </c>
      <c r="AX35" s="886">
        <f>AL35*'37部門取引基本表'!BJ31</f>
        <v>0</v>
      </c>
      <c r="AY35" s="886">
        <f>市税収効果!S33</f>
        <v>0</v>
      </c>
      <c r="AZ35" s="863"/>
      <c r="BA35" s="855"/>
      <c r="BB35" s="855"/>
      <c r="BC35" s="855"/>
      <c r="BD35" s="855"/>
      <c r="BE35" s="855"/>
      <c r="BF35" s="855"/>
      <c r="BG35" s="855"/>
      <c r="BH35" s="855"/>
      <c r="BI35" s="855"/>
      <c r="BJ35" s="855"/>
      <c r="BK35" s="855"/>
      <c r="BL35" s="855"/>
      <c r="BM35" s="855"/>
      <c r="BN35" s="855"/>
      <c r="BO35" s="855"/>
      <c r="BP35" s="855"/>
      <c r="BQ35" s="855"/>
      <c r="BR35" s="879"/>
      <c r="BS35" s="879"/>
      <c r="BT35" s="1008" t="s">
        <v>247</v>
      </c>
      <c r="BU35" s="1006"/>
      <c r="BV35" s="879"/>
      <c r="BW35" s="879"/>
      <c r="BX35" s="879"/>
      <c r="BY35" s="879"/>
      <c r="BZ35" s="879"/>
      <c r="CA35" s="879"/>
      <c r="CB35" s="1006"/>
      <c r="CC35" s="879"/>
      <c r="CD35" s="879"/>
      <c r="CE35" s="879"/>
      <c r="CF35" s="879"/>
      <c r="CG35" s="879"/>
      <c r="CH35" s="879"/>
      <c r="CI35" s="879"/>
      <c r="CJ35" s="879"/>
      <c r="CK35" s="879"/>
      <c r="CL35" s="879"/>
      <c r="CM35" s="879"/>
      <c r="CN35" s="879"/>
      <c r="CO35" s="879"/>
      <c r="CP35" s="879"/>
      <c r="CQ35" s="879"/>
      <c r="CR35" s="879"/>
      <c r="CS35" s="879"/>
      <c r="CT35" s="879"/>
      <c r="CU35" s="879"/>
      <c r="CV35" s="879"/>
      <c r="CW35" s="879"/>
      <c r="CX35" s="879"/>
      <c r="CY35" s="879"/>
      <c r="CZ35" s="879"/>
      <c r="DA35" s="879"/>
      <c r="DB35" s="879"/>
      <c r="DC35" s="879"/>
      <c r="DD35" s="879"/>
      <c r="DE35" s="879"/>
      <c r="DF35" s="879"/>
      <c r="DG35" s="879"/>
      <c r="DH35" s="879"/>
      <c r="DI35" s="879"/>
      <c r="DJ35" s="879"/>
      <c r="DK35" s="879"/>
      <c r="DL35" s="879"/>
      <c r="DM35" s="879"/>
      <c r="DN35" s="879"/>
      <c r="DO35" s="879"/>
      <c r="DP35" s="879"/>
      <c r="DQ35" s="879"/>
      <c r="DR35" s="879"/>
      <c r="DS35" s="879"/>
      <c r="DT35" s="879"/>
      <c r="DU35" s="879"/>
      <c r="DV35" s="879"/>
      <c r="DW35" s="879"/>
      <c r="DX35" s="879"/>
      <c r="DY35" s="879"/>
      <c r="DZ35" s="879"/>
      <c r="EA35" s="879"/>
      <c r="EB35" s="879"/>
      <c r="EC35" s="879"/>
      <c r="ED35" s="879"/>
      <c r="EE35" s="879"/>
      <c r="EF35" s="879"/>
      <c r="EG35" s="879"/>
      <c r="EH35" s="879"/>
      <c r="EI35" s="879"/>
      <c r="EJ35" s="879"/>
      <c r="EK35" s="879"/>
      <c r="EL35" s="879"/>
      <c r="EM35" s="879"/>
      <c r="EN35" s="879"/>
      <c r="EO35" s="879"/>
      <c r="EP35" s="879"/>
      <c r="EQ35" s="879"/>
      <c r="ER35" s="879"/>
      <c r="ES35" s="879"/>
      <c r="ET35" s="879"/>
      <c r="EU35" s="879"/>
      <c r="EV35" s="879"/>
      <c r="EW35" s="879"/>
      <c r="EX35" s="879"/>
      <c r="EY35" s="879"/>
      <c r="EZ35" s="879"/>
      <c r="FA35" s="879"/>
      <c r="FB35" s="879"/>
      <c r="FC35" s="879"/>
      <c r="FD35" s="879"/>
      <c r="FE35" s="879"/>
      <c r="FF35" s="879"/>
      <c r="FG35" s="879"/>
      <c r="FH35" s="879"/>
      <c r="FI35" s="879"/>
      <c r="FJ35" s="879"/>
      <c r="FK35" s="879"/>
      <c r="FL35" s="879"/>
      <c r="FM35" s="879"/>
      <c r="FN35" s="879"/>
      <c r="FO35" s="879"/>
      <c r="FP35" s="879"/>
      <c r="FQ35" s="879"/>
      <c r="FR35" s="879"/>
      <c r="FS35" s="879"/>
      <c r="FT35" s="879"/>
      <c r="FU35" s="879"/>
      <c r="FV35" s="879"/>
      <c r="FW35" s="879"/>
      <c r="FX35" s="879"/>
      <c r="FY35" s="879"/>
      <c r="FZ35" s="879"/>
      <c r="GA35" s="879"/>
      <c r="GB35" s="879"/>
      <c r="GC35" s="879"/>
      <c r="GD35" s="879"/>
      <c r="GE35" s="879"/>
      <c r="GF35" s="879"/>
      <c r="GG35" s="879"/>
      <c r="GH35" s="879"/>
      <c r="GI35" s="879"/>
      <c r="GJ35" s="879"/>
      <c r="GK35" s="879"/>
      <c r="GL35" s="879"/>
      <c r="GM35" s="879"/>
      <c r="GN35" s="879"/>
      <c r="GO35" s="879"/>
      <c r="GP35" s="879"/>
      <c r="GQ35" s="879"/>
      <c r="GR35" s="879"/>
      <c r="GS35" s="879"/>
      <c r="GT35" s="879"/>
      <c r="GU35" s="879"/>
      <c r="GV35" s="879"/>
      <c r="GW35" s="879"/>
      <c r="GX35" s="879"/>
      <c r="GY35" s="879"/>
      <c r="GZ35" s="879"/>
      <c r="HA35" s="879"/>
      <c r="HB35" s="879"/>
      <c r="HC35" s="879"/>
      <c r="HD35" s="879"/>
      <c r="HE35" s="879"/>
      <c r="HF35" s="879"/>
      <c r="HG35" s="879"/>
      <c r="HH35" s="879"/>
      <c r="HI35" s="879"/>
      <c r="HJ35" s="879"/>
      <c r="HK35" s="879"/>
      <c r="HL35" s="879"/>
      <c r="HM35" s="879"/>
      <c r="HN35" s="879"/>
      <c r="HO35" s="879"/>
      <c r="HP35" s="879"/>
      <c r="HQ35" s="879"/>
      <c r="HR35" s="879"/>
      <c r="HS35" s="879"/>
      <c r="HT35" s="879"/>
      <c r="HU35" s="879"/>
      <c r="HV35" s="879"/>
      <c r="HW35" s="879"/>
      <c r="HX35" s="879"/>
      <c r="HY35" s="879"/>
      <c r="HZ35" s="879"/>
      <c r="IA35" s="879"/>
      <c r="IB35" s="879"/>
      <c r="IC35" s="879"/>
      <c r="ID35" s="879"/>
      <c r="IE35" s="879"/>
      <c r="IF35" s="879"/>
      <c r="IG35" s="879"/>
      <c r="IH35" s="879"/>
      <c r="II35" s="879"/>
      <c r="IJ35" s="879"/>
      <c r="IK35" s="879"/>
      <c r="IL35" s="879"/>
      <c r="IM35" s="879"/>
      <c r="IN35" s="879"/>
      <c r="IO35" s="879"/>
      <c r="IP35" s="879"/>
    </row>
    <row r="36" spans="2:250" ht="15.95" customHeight="1">
      <c r="B36" s="822" t="s">
        <v>131</v>
      </c>
      <c r="C36" s="823" t="s">
        <v>70</v>
      </c>
      <c r="D36" s="824"/>
      <c r="E36" s="825"/>
      <c r="F36" s="826"/>
      <c r="G36" s="827">
        <f t="shared" si="33"/>
        <v>0</v>
      </c>
      <c r="H36" s="828">
        <f>建設部門表!E44</f>
        <v>0</v>
      </c>
      <c r="I36" s="829">
        <f>$E$8*投入係数表!AL33</f>
        <v>0</v>
      </c>
      <c r="J36" s="828">
        <f>$F$8*投入係数表!AH33</f>
        <v>0</v>
      </c>
      <c r="K36" s="830">
        <f t="shared" si="16"/>
        <v>0</v>
      </c>
      <c r="L36" s="831">
        <v>0.58325043988411618</v>
      </c>
      <c r="M36" s="832">
        <f t="shared" si="17"/>
        <v>0</v>
      </c>
      <c r="N36" s="833">
        <v>0</v>
      </c>
      <c r="O36" s="834">
        <f t="shared" si="18"/>
        <v>0</v>
      </c>
      <c r="P36" s="835">
        <f>'37部門取引基本表'!BM32</f>
        <v>0.29217377001027883</v>
      </c>
      <c r="Q36" s="830">
        <f t="shared" si="19"/>
        <v>0</v>
      </c>
      <c r="R36" s="929"/>
      <c r="S36" s="837"/>
      <c r="T36" s="830">
        <f>IF('37部門取引基本表'!AQ32&lt;0,0,'37部門取引基本表'!AQ32)</f>
        <v>99915.138364417042</v>
      </c>
      <c r="U36" s="838">
        <f t="shared" si="20"/>
        <v>5.4076969800617124E-2</v>
      </c>
      <c r="V36" s="839">
        <f t="shared" si="21"/>
        <v>0</v>
      </c>
      <c r="W36" s="840">
        <f t="shared" si="11"/>
        <v>0.58325043988411618</v>
      </c>
      <c r="X36" s="834">
        <f t="shared" si="22"/>
        <v>0</v>
      </c>
      <c r="Y36" s="841">
        <v>0</v>
      </c>
      <c r="Z36" s="842">
        <f t="shared" si="23"/>
        <v>0.29217377001027883</v>
      </c>
      <c r="AA36" s="843">
        <f t="shared" si="24"/>
        <v>0</v>
      </c>
      <c r="AB36" s="929"/>
      <c r="AC36" s="845"/>
      <c r="AD36" s="846">
        <f t="shared" si="25"/>
        <v>5.4076969800617124E-2</v>
      </c>
      <c r="AE36" s="847">
        <f t="shared" si="26"/>
        <v>0</v>
      </c>
      <c r="AF36" s="848">
        <f t="shared" si="27"/>
        <v>0.58325043988411618</v>
      </c>
      <c r="AG36" s="849">
        <f t="shared" si="28"/>
        <v>0</v>
      </c>
      <c r="AH36" s="850">
        <v>0</v>
      </c>
      <c r="AI36" s="851">
        <f t="shared" si="29"/>
        <v>0</v>
      </c>
      <c r="AJ36" s="852">
        <f t="shared" si="30"/>
        <v>0</v>
      </c>
      <c r="AK36" s="853">
        <f t="shared" si="31"/>
        <v>0</v>
      </c>
      <c r="AL36" s="854">
        <f t="shared" si="32"/>
        <v>0</v>
      </c>
      <c r="AM36" s="855"/>
      <c r="AN36" s="855"/>
      <c r="AO36" s="880" t="s">
        <v>131</v>
      </c>
      <c r="AP36" s="881" t="s">
        <v>70</v>
      </c>
      <c r="AQ36" s="882">
        <f t="shared" si="12"/>
        <v>0</v>
      </c>
      <c r="AR36" s="883">
        <f t="shared" si="13"/>
        <v>0</v>
      </c>
      <c r="AS36" s="884">
        <f t="shared" si="14"/>
        <v>0</v>
      </c>
      <c r="AT36" s="885">
        <f t="shared" si="15"/>
        <v>0</v>
      </c>
      <c r="AU36" s="886">
        <f>AL36*'37部門取引基本表'!BG32</f>
        <v>0</v>
      </c>
      <c r="AV36" s="886">
        <f>AL36*'37部門取引基本表'!BH32</f>
        <v>0</v>
      </c>
      <c r="AW36" s="886">
        <f>AL36*'37部門取引基本表'!BI32</f>
        <v>0</v>
      </c>
      <c r="AX36" s="886">
        <f>AL36*'37部門取引基本表'!BJ32</f>
        <v>0</v>
      </c>
      <c r="AY36" s="886">
        <f>市税収効果!S34</f>
        <v>0</v>
      </c>
      <c r="AZ36" s="863"/>
      <c r="BA36" s="855"/>
      <c r="BB36" s="855"/>
      <c r="BC36" s="855"/>
      <c r="BD36" s="855"/>
      <c r="BE36" s="855"/>
      <c r="BF36" s="855"/>
      <c r="BG36" s="855"/>
      <c r="BH36" s="855"/>
      <c r="BI36" s="855"/>
      <c r="BJ36" s="855"/>
      <c r="BK36" s="855"/>
      <c r="BL36" s="855"/>
      <c r="BM36" s="855"/>
      <c r="BN36" s="855"/>
      <c r="BO36" s="855"/>
      <c r="BP36" s="855"/>
      <c r="BQ36" s="855"/>
      <c r="BR36" s="879"/>
      <c r="BS36" s="879"/>
      <c r="BT36" s="1008" t="s">
        <v>248</v>
      </c>
      <c r="BU36" s="1006"/>
      <c r="BV36" s="879"/>
      <c r="BW36" s="879"/>
      <c r="BX36" s="879"/>
      <c r="BY36" s="879"/>
      <c r="BZ36" s="879"/>
      <c r="CA36" s="879"/>
      <c r="CB36" s="1006"/>
      <c r="CC36" s="879"/>
      <c r="CD36" s="879"/>
      <c r="CE36" s="879"/>
      <c r="CF36" s="879"/>
      <c r="CG36" s="879"/>
      <c r="CH36" s="879"/>
      <c r="CI36" s="879"/>
      <c r="CJ36" s="879"/>
      <c r="CK36" s="879"/>
      <c r="CL36" s="879"/>
      <c r="CM36" s="879"/>
      <c r="CN36" s="879"/>
      <c r="CO36" s="879"/>
      <c r="CP36" s="879"/>
      <c r="CQ36" s="879"/>
      <c r="CR36" s="879"/>
      <c r="CS36" s="879"/>
      <c r="CT36" s="879"/>
      <c r="CU36" s="879"/>
      <c r="CV36" s="879"/>
      <c r="CW36" s="879"/>
      <c r="CX36" s="879"/>
      <c r="CY36" s="879"/>
      <c r="CZ36" s="879"/>
      <c r="DA36" s="879"/>
      <c r="DB36" s="879"/>
      <c r="DC36" s="879"/>
      <c r="DD36" s="879"/>
      <c r="DE36" s="879"/>
      <c r="DF36" s="879"/>
      <c r="DG36" s="879"/>
      <c r="DH36" s="879"/>
      <c r="DI36" s="879"/>
      <c r="DJ36" s="879"/>
      <c r="DK36" s="879"/>
      <c r="DL36" s="879"/>
      <c r="DM36" s="879"/>
      <c r="DN36" s="879"/>
      <c r="DO36" s="879"/>
      <c r="DP36" s="879"/>
      <c r="DQ36" s="879"/>
      <c r="DR36" s="879"/>
      <c r="DS36" s="879"/>
      <c r="DT36" s="879"/>
      <c r="DU36" s="879"/>
      <c r="DV36" s="879"/>
      <c r="DW36" s="879"/>
      <c r="DX36" s="879"/>
      <c r="DY36" s="879"/>
      <c r="DZ36" s="879"/>
      <c r="EA36" s="879"/>
      <c r="EB36" s="879"/>
      <c r="EC36" s="879"/>
      <c r="ED36" s="879"/>
      <c r="EE36" s="879"/>
      <c r="EF36" s="879"/>
      <c r="EG36" s="879"/>
      <c r="EH36" s="879"/>
      <c r="EI36" s="879"/>
      <c r="EJ36" s="879"/>
      <c r="EK36" s="879"/>
      <c r="EL36" s="879"/>
      <c r="EM36" s="879"/>
      <c r="EN36" s="879"/>
      <c r="EO36" s="879"/>
      <c r="EP36" s="879"/>
      <c r="EQ36" s="879"/>
      <c r="ER36" s="879"/>
      <c r="ES36" s="879"/>
      <c r="ET36" s="879"/>
      <c r="EU36" s="879"/>
      <c r="EV36" s="879"/>
      <c r="EW36" s="879"/>
      <c r="EX36" s="879"/>
      <c r="EY36" s="879"/>
      <c r="EZ36" s="879"/>
      <c r="FA36" s="879"/>
      <c r="FB36" s="879"/>
      <c r="FC36" s="879"/>
      <c r="FD36" s="879"/>
      <c r="FE36" s="879"/>
      <c r="FF36" s="879"/>
      <c r="FG36" s="879"/>
      <c r="FH36" s="879"/>
      <c r="FI36" s="879"/>
      <c r="FJ36" s="879"/>
      <c r="FK36" s="879"/>
      <c r="FL36" s="879"/>
      <c r="FM36" s="879"/>
      <c r="FN36" s="879"/>
      <c r="FO36" s="879"/>
      <c r="FP36" s="879"/>
      <c r="FQ36" s="879"/>
      <c r="FR36" s="879"/>
      <c r="FS36" s="879"/>
      <c r="FT36" s="879"/>
      <c r="FU36" s="879"/>
      <c r="FV36" s="879"/>
      <c r="FW36" s="879"/>
      <c r="FX36" s="879"/>
      <c r="FY36" s="879"/>
      <c r="FZ36" s="879"/>
      <c r="GA36" s="879"/>
      <c r="GB36" s="879"/>
      <c r="GC36" s="879"/>
      <c r="GD36" s="879"/>
      <c r="GE36" s="879"/>
      <c r="GF36" s="879"/>
      <c r="GG36" s="879"/>
      <c r="GH36" s="879"/>
      <c r="GI36" s="879"/>
      <c r="GJ36" s="879"/>
      <c r="GK36" s="879"/>
      <c r="GL36" s="879"/>
      <c r="GM36" s="879"/>
      <c r="GN36" s="879"/>
      <c r="GO36" s="879"/>
      <c r="GP36" s="879"/>
      <c r="GQ36" s="879"/>
      <c r="GR36" s="879"/>
      <c r="GS36" s="879"/>
      <c r="GT36" s="879"/>
      <c r="GU36" s="879"/>
      <c r="GV36" s="879"/>
      <c r="GW36" s="879"/>
      <c r="GX36" s="879"/>
      <c r="GY36" s="879"/>
      <c r="GZ36" s="879"/>
      <c r="HA36" s="879"/>
      <c r="HB36" s="879"/>
      <c r="HC36" s="879"/>
      <c r="HD36" s="879"/>
      <c r="HE36" s="879"/>
      <c r="HF36" s="879"/>
      <c r="HG36" s="879"/>
      <c r="HH36" s="879"/>
      <c r="HI36" s="879"/>
      <c r="HJ36" s="879"/>
      <c r="HK36" s="879"/>
      <c r="HL36" s="879"/>
      <c r="HM36" s="879"/>
      <c r="HN36" s="879"/>
      <c r="HO36" s="879"/>
      <c r="HP36" s="879"/>
      <c r="HQ36" s="879"/>
      <c r="HR36" s="879"/>
      <c r="HS36" s="879"/>
      <c r="HT36" s="879"/>
      <c r="HU36" s="879"/>
      <c r="HV36" s="879"/>
      <c r="HW36" s="879"/>
      <c r="HX36" s="879"/>
      <c r="HY36" s="879"/>
      <c r="HZ36" s="879"/>
      <c r="IA36" s="879"/>
      <c r="IB36" s="879"/>
      <c r="IC36" s="879"/>
      <c r="ID36" s="879"/>
      <c r="IE36" s="879"/>
      <c r="IF36" s="879"/>
      <c r="IG36" s="879"/>
      <c r="IH36" s="879"/>
      <c r="II36" s="879"/>
      <c r="IJ36" s="879"/>
      <c r="IK36" s="879"/>
      <c r="IL36" s="879"/>
      <c r="IM36" s="879"/>
      <c r="IN36" s="879"/>
      <c r="IO36" s="879"/>
      <c r="IP36" s="879"/>
    </row>
    <row r="37" spans="2:250" ht="15.95" customHeight="1">
      <c r="B37" s="822" t="s">
        <v>132</v>
      </c>
      <c r="C37" s="823" t="s">
        <v>38</v>
      </c>
      <c r="D37" s="824"/>
      <c r="E37" s="825"/>
      <c r="F37" s="826"/>
      <c r="G37" s="827">
        <f t="shared" si="33"/>
        <v>0</v>
      </c>
      <c r="H37" s="828">
        <f>建設部門表!E45</f>
        <v>0</v>
      </c>
      <c r="I37" s="829">
        <f>$E$8*投入係数表!AL34</f>
        <v>0</v>
      </c>
      <c r="J37" s="828">
        <f>$F$8*投入係数表!AH34</f>
        <v>0</v>
      </c>
      <c r="K37" s="830">
        <f t="shared" si="16"/>
        <v>0</v>
      </c>
      <c r="L37" s="831">
        <v>0.37995218477963455</v>
      </c>
      <c r="M37" s="832">
        <f t="shared" si="17"/>
        <v>0</v>
      </c>
      <c r="N37" s="833">
        <v>0</v>
      </c>
      <c r="O37" s="834">
        <f t="shared" si="18"/>
        <v>0</v>
      </c>
      <c r="P37" s="835">
        <f>'37部門取引基本表'!BM33</f>
        <v>0.1561028592881773</v>
      </c>
      <c r="Q37" s="830">
        <f t="shared" si="19"/>
        <v>0</v>
      </c>
      <c r="R37" s="929"/>
      <c r="S37" s="837"/>
      <c r="T37" s="830">
        <f>IF('37部門取引基本表'!AQ33&lt;0,0,'37部門取引基本表'!AQ33)</f>
        <v>82984.707995243429</v>
      </c>
      <c r="U37" s="838">
        <f t="shared" si="20"/>
        <v>4.4913730007603861E-2</v>
      </c>
      <c r="V37" s="839">
        <f t="shared" si="21"/>
        <v>0</v>
      </c>
      <c r="W37" s="840">
        <f t="shared" si="11"/>
        <v>0.37995218477963455</v>
      </c>
      <c r="X37" s="834">
        <f t="shared" si="22"/>
        <v>0</v>
      </c>
      <c r="Y37" s="841">
        <v>0</v>
      </c>
      <c r="Z37" s="842">
        <f t="shared" si="23"/>
        <v>0.1561028592881773</v>
      </c>
      <c r="AA37" s="843">
        <f t="shared" si="24"/>
        <v>0</v>
      </c>
      <c r="AB37" s="929"/>
      <c r="AC37" s="845"/>
      <c r="AD37" s="846">
        <f t="shared" si="25"/>
        <v>4.4913730007603861E-2</v>
      </c>
      <c r="AE37" s="847">
        <f t="shared" si="26"/>
        <v>0</v>
      </c>
      <c r="AF37" s="848">
        <f t="shared" si="27"/>
        <v>0.37995218477963455</v>
      </c>
      <c r="AG37" s="849">
        <f t="shared" si="28"/>
        <v>0</v>
      </c>
      <c r="AH37" s="850">
        <v>0</v>
      </c>
      <c r="AI37" s="851">
        <f t="shared" si="29"/>
        <v>0</v>
      </c>
      <c r="AJ37" s="852">
        <f t="shared" si="30"/>
        <v>0</v>
      </c>
      <c r="AK37" s="853">
        <f t="shared" si="31"/>
        <v>0</v>
      </c>
      <c r="AL37" s="854">
        <f t="shared" si="32"/>
        <v>0</v>
      </c>
      <c r="AM37" s="855"/>
      <c r="AN37" s="855"/>
      <c r="AO37" s="880" t="s">
        <v>132</v>
      </c>
      <c r="AP37" s="881" t="s">
        <v>38</v>
      </c>
      <c r="AQ37" s="882">
        <f t="shared" si="12"/>
        <v>0</v>
      </c>
      <c r="AR37" s="883">
        <f t="shared" si="13"/>
        <v>0</v>
      </c>
      <c r="AS37" s="884">
        <f t="shared" si="14"/>
        <v>0</v>
      </c>
      <c r="AT37" s="885">
        <f t="shared" si="15"/>
        <v>0</v>
      </c>
      <c r="AU37" s="886">
        <f>AL37*'37部門取引基本表'!BG33</f>
        <v>0</v>
      </c>
      <c r="AV37" s="886">
        <f>AL37*'37部門取引基本表'!BH33</f>
        <v>0</v>
      </c>
      <c r="AW37" s="886">
        <f>AL37*'37部門取引基本表'!BI33</f>
        <v>0</v>
      </c>
      <c r="AX37" s="886">
        <f>AL37*'37部門取引基本表'!BJ33</f>
        <v>0</v>
      </c>
      <c r="AY37" s="886">
        <f>市税収効果!S35</f>
        <v>0</v>
      </c>
      <c r="AZ37" s="863"/>
      <c r="BA37" s="855"/>
      <c r="BB37" s="855"/>
      <c r="BC37" s="855"/>
      <c r="BD37" s="855"/>
      <c r="BE37" s="855"/>
      <c r="BF37" s="855"/>
      <c r="BG37" s="855"/>
      <c r="BH37" s="855"/>
      <c r="BI37" s="855"/>
      <c r="BJ37" s="855"/>
      <c r="BK37" s="855"/>
      <c r="BL37" s="855"/>
      <c r="BM37" s="855"/>
      <c r="BN37" s="855"/>
      <c r="BO37" s="855"/>
      <c r="BP37" s="855"/>
      <c r="BQ37" s="855"/>
      <c r="BR37" s="879"/>
      <c r="BS37" s="879"/>
      <c r="BT37" s="970"/>
      <c r="BU37" s="1009" t="s">
        <v>249</v>
      </c>
      <c r="BV37" s="879"/>
      <c r="BW37" s="879"/>
      <c r="BX37" s="879"/>
      <c r="BY37" s="879"/>
      <c r="BZ37" s="879"/>
      <c r="CA37" s="879"/>
      <c r="CB37" s="1006"/>
      <c r="CC37" s="879"/>
      <c r="CD37" s="879"/>
      <c r="CE37" s="879"/>
      <c r="CF37" s="879"/>
      <c r="CG37" s="879"/>
      <c r="CH37" s="879"/>
      <c r="CI37" s="879"/>
      <c r="CJ37" s="879"/>
      <c r="CK37" s="879"/>
      <c r="CL37" s="879"/>
      <c r="CM37" s="879"/>
      <c r="CN37" s="879"/>
      <c r="CO37" s="879"/>
      <c r="CP37" s="879"/>
      <c r="CQ37" s="879"/>
      <c r="CR37" s="879"/>
      <c r="CS37" s="879"/>
      <c r="CT37" s="879"/>
      <c r="CU37" s="879"/>
      <c r="CV37" s="879"/>
      <c r="CW37" s="879"/>
      <c r="CX37" s="879"/>
      <c r="CY37" s="879"/>
      <c r="CZ37" s="879"/>
      <c r="DA37" s="879"/>
      <c r="DB37" s="879"/>
      <c r="DC37" s="879"/>
      <c r="DD37" s="879"/>
      <c r="DE37" s="879"/>
      <c r="DF37" s="879"/>
      <c r="DG37" s="879"/>
      <c r="DH37" s="879"/>
      <c r="DI37" s="879"/>
      <c r="DJ37" s="879"/>
      <c r="DK37" s="879"/>
      <c r="DL37" s="879"/>
      <c r="DM37" s="879"/>
      <c r="DN37" s="879"/>
      <c r="DO37" s="879"/>
      <c r="DP37" s="879"/>
      <c r="DQ37" s="879"/>
      <c r="DR37" s="879"/>
      <c r="DS37" s="879"/>
      <c r="DT37" s="879"/>
      <c r="DU37" s="879"/>
      <c r="DV37" s="879"/>
      <c r="DW37" s="879"/>
      <c r="DX37" s="879"/>
      <c r="DY37" s="879"/>
      <c r="DZ37" s="879"/>
      <c r="EA37" s="879"/>
      <c r="EB37" s="879"/>
      <c r="EC37" s="879"/>
      <c r="ED37" s="879"/>
      <c r="EE37" s="879"/>
      <c r="EF37" s="879"/>
      <c r="EG37" s="879"/>
      <c r="EH37" s="879"/>
      <c r="EI37" s="879"/>
      <c r="EJ37" s="879"/>
      <c r="EK37" s="879"/>
      <c r="EL37" s="879"/>
      <c r="EM37" s="879"/>
      <c r="EN37" s="879"/>
      <c r="EO37" s="879"/>
      <c r="EP37" s="879"/>
      <c r="EQ37" s="879"/>
      <c r="ER37" s="879"/>
      <c r="ES37" s="879"/>
      <c r="ET37" s="879"/>
      <c r="EU37" s="879"/>
      <c r="EV37" s="879"/>
      <c r="EW37" s="879"/>
      <c r="EX37" s="879"/>
      <c r="EY37" s="879"/>
      <c r="EZ37" s="879"/>
      <c r="FA37" s="879"/>
      <c r="FB37" s="879"/>
      <c r="FC37" s="879"/>
      <c r="FD37" s="879"/>
      <c r="FE37" s="879"/>
      <c r="FF37" s="879"/>
      <c r="FG37" s="879"/>
      <c r="FH37" s="879"/>
      <c r="FI37" s="879"/>
      <c r="FJ37" s="879"/>
      <c r="FK37" s="879"/>
      <c r="FL37" s="879"/>
      <c r="FM37" s="879"/>
      <c r="FN37" s="879"/>
      <c r="FO37" s="879"/>
      <c r="FP37" s="879"/>
      <c r="FQ37" s="879"/>
      <c r="FR37" s="879"/>
      <c r="FS37" s="879"/>
      <c r="FT37" s="879"/>
      <c r="FU37" s="879"/>
      <c r="FV37" s="879"/>
      <c r="FW37" s="879"/>
      <c r="FX37" s="879"/>
      <c r="FY37" s="879"/>
      <c r="FZ37" s="879"/>
      <c r="GA37" s="879"/>
      <c r="GB37" s="879"/>
      <c r="GC37" s="879"/>
      <c r="GD37" s="879"/>
      <c r="GE37" s="879"/>
      <c r="GF37" s="879"/>
      <c r="GG37" s="879"/>
      <c r="GH37" s="879"/>
      <c r="GI37" s="879"/>
      <c r="GJ37" s="879"/>
      <c r="GK37" s="879"/>
      <c r="GL37" s="879"/>
      <c r="GM37" s="879"/>
      <c r="GN37" s="879"/>
      <c r="GO37" s="879"/>
      <c r="GP37" s="879"/>
      <c r="GQ37" s="879"/>
      <c r="GR37" s="879"/>
      <c r="GS37" s="879"/>
      <c r="GT37" s="879"/>
      <c r="GU37" s="879"/>
      <c r="GV37" s="879"/>
      <c r="GW37" s="879"/>
      <c r="GX37" s="879"/>
      <c r="GY37" s="879"/>
      <c r="GZ37" s="879"/>
      <c r="HA37" s="879"/>
      <c r="HB37" s="879"/>
      <c r="HC37" s="879"/>
      <c r="HD37" s="879"/>
      <c r="HE37" s="879"/>
      <c r="HF37" s="879"/>
      <c r="HG37" s="879"/>
      <c r="HH37" s="879"/>
      <c r="HI37" s="879"/>
      <c r="HJ37" s="879"/>
      <c r="HK37" s="879"/>
      <c r="HL37" s="879"/>
      <c r="HM37" s="879"/>
      <c r="HN37" s="879"/>
      <c r="HO37" s="879"/>
      <c r="HP37" s="879"/>
      <c r="HQ37" s="879"/>
      <c r="HR37" s="879"/>
      <c r="HS37" s="879"/>
      <c r="HT37" s="879"/>
      <c r="HU37" s="879"/>
      <c r="HV37" s="879"/>
      <c r="HW37" s="879"/>
      <c r="HX37" s="879"/>
      <c r="HY37" s="879"/>
      <c r="HZ37" s="879"/>
      <c r="IA37" s="879"/>
      <c r="IB37" s="879"/>
      <c r="IC37" s="879"/>
      <c r="ID37" s="879"/>
      <c r="IE37" s="879"/>
      <c r="IF37" s="879"/>
      <c r="IG37" s="879"/>
      <c r="IH37" s="879"/>
      <c r="II37" s="879"/>
      <c r="IJ37" s="879"/>
      <c r="IK37" s="879"/>
      <c r="IL37" s="879"/>
      <c r="IM37" s="879"/>
      <c r="IN37" s="879"/>
      <c r="IO37" s="879"/>
      <c r="IP37" s="879"/>
    </row>
    <row r="38" spans="2:250" ht="15.95" customHeight="1">
      <c r="B38" s="822" t="s">
        <v>133</v>
      </c>
      <c r="C38" s="823" t="s">
        <v>14</v>
      </c>
      <c r="D38" s="824"/>
      <c r="E38" s="825"/>
      <c r="F38" s="826">
        <f>建設部門表!G16</f>
        <v>0</v>
      </c>
      <c r="G38" s="827">
        <f t="shared" si="33"/>
        <v>0</v>
      </c>
      <c r="H38" s="828">
        <f>建設部門表!E46</f>
        <v>0</v>
      </c>
      <c r="I38" s="829">
        <f>$E$8*投入係数表!AL35</f>
        <v>0</v>
      </c>
      <c r="J38" s="828">
        <f>$F$8*投入係数表!AH35</f>
        <v>0</v>
      </c>
      <c r="K38" s="830">
        <f t="shared" si="16"/>
        <v>0</v>
      </c>
      <c r="L38" s="831">
        <v>1</v>
      </c>
      <c r="M38" s="832">
        <f t="shared" si="17"/>
        <v>0</v>
      </c>
      <c r="N38" s="833">
        <v>0</v>
      </c>
      <c r="O38" s="834">
        <f t="shared" si="18"/>
        <v>0</v>
      </c>
      <c r="P38" s="835">
        <f>'37部門取引基本表'!BM34</f>
        <v>0.34130805301777678</v>
      </c>
      <c r="Q38" s="830">
        <f t="shared" si="19"/>
        <v>0</v>
      </c>
      <c r="R38" s="929"/>
      <c r="S38" s="837"/>
      <c r="T38" s="830">
        <f>IF('37部門取引基本表'!AQ34&lt;0,0,'37部門取引基本表'!AQ34)</f>
        <v>5505.325553848862</v>
      </c>
      <c r="U38" s="838">
        <f t="shared" si="20"/>
        <v>2.9796418099549481E-3</v>
      </c>
      <c r="V38" s="839">
        <f t="shared" si="21"/>
        <v>0</v>
      </c>
      <c r="W38" s="840">
        <f t="shared" si="11"/>
        <v>1</v>
      </c>
      <c r="X38" s="834">
        <f t="shared" si="22"/>
        <v>0</v>
      </c>
      <c r="Y38" s="841">
        <v>0</v>
      </c>
      <c r="Z38" s="842">
        <f t="shared" si="23"/>
        <v>0.34130805301777678</v>
      </c>
      <c r="AA38" s="843">
        <f t="shared" si="24"/>
        <v>0</v>
      </c>
      <c r="AB38" s="929"/>
      <c r="AC38" s="845"/>
      <c r="AD38" s="846">
        <f t="shared" si="25"/>
        <v>2.9796418099549481E-3</v>
      </c>
      <c r="AE38" s="847">
        <f t="shared" si="26"/>
        <v>0</v>
      </c>
      <c r="AF38" s="848">
        <f t="shared" si="27"/>
        <v>1</v>
      </c>
      <c r="AG38" s="849">
        <f t="shared" si="28"/>
        <v>0</v>
      </c>
      <c r="AH38" s="850">
        <v>0</v>
      </c>
      <c r="AI38" s="851">
        <f t="shared" si="29"/>
        <v>0</v>
      </c>
      <c r="AJ38" s="852">
        <f t="shared" si="30"/>
        <v>0</v>
      </c>
      <c r="AK38" s="853">
        <f t="shared" si="31"/>
        <v>0</v>
      </c>
      <c r="AL38" s="854">
        <f t="shared" si="32"/>
        <v>0</v>
      </c>
      <c r="AM38" s="855"/>
      <c r="AN38" s="855"/>
      <c r="AO38" s="880" t="s">
        <v>133</v>
      </c>
      <c r="AP38" s="881" t="s">
        <v>14</v>
      </c>
      <c r="AQ38" s="882">
        <f t="shared" si="12"/>
        <v>0</v>
      </c>
      <c r="AR38" s="883">
        <f t="shared" si="13"/>
        <v>0</v>
      </c>
      <c r="AS38" s="884">
        <f t="shared" si="14"/>
        <v>0</v>
      </c>
      <c r="AT38" s="885">
        <f t="shared" si="15"/>
        <v>0</v>
      </c>
      <c r="AU38" s="886">
        <f>AL38*'37部門取引基本表'!BG34</f>
        <v>0</v>
      </c>
      <c r="AV38" s="886">
        <f>AL38*'37部門取引基本表'!BH34</f>
        <v>0</v>
      </c>
      <c r="AW38" s="886">
        <f>AL38*'37部門取引基本表'!BI34</f>
        <v>0</v>
      </c>
      <c r="AX38" s="886">
        <f>AL38*'37部門取引基本表'!BJ34</f>
        <v>0</v>
      </c>
      <c r="AY38" s="886">
        <f>市税収効果!S36</f>
        <v>0</v>
      </c>
      <c r="AZ38" s="863"/>
      <c r="BA38" s="855"/>
      <c r="BB38" s="855"/>
      <c r="BC38" s="855"/>
      <c r="BD38" s="855"/>
      <c r="BE38" s="855"/>
      <c r="BF38" s="855"/>
      <c r="BG38" s="855"/>
      <c r="BH38" s="855"/>
      <c r="BI38" s="855"/>
      <c r="BJ38" s="855"/>
      <c r="BK38" s="855"/>
      <c r="BL38" s="855"/>
      <c r="BM38" s="855"/>
      <c r="BN38" s="855"/>
      <c r="BO38" s="855"/>
      <c r="BP38" s="855"/>
      <c r="BQ38" s="855"/>
      <c r="BR38" s="879"/>
      <c r="BS38" s="879"/>
      <c r="BT38" s="879"/>
      <c r="BU38" s="1006"/>
      <c r="BV38" s="879"/>
      <c r="BW38" s="879"/>
      <c r="BX38" s="879"/>
      <c r="BY38" s="879"/>
      <c r="BZ38" s="879"/>
      <c r="CA38" s="879"/>
      <c r="CB38" s="1006"/>
      <c r="CC38" s="879"/>
      <c r="CD38" s="879"/>
      <c r="CE38" s="879"/>
      <c r="CF38" s="879"/>
      <c r="CG38" s="879"/>
      <c r="CH38" s="879"/>
      <c r="CI38" s="879"/>
      <c r="CJ38" s="879"/>
      <c r="CK38" s="879"/>
      <c r="CL38" s="879"/>
      <c r="CM38" s="879"/>
      <c r="CN38" s="879"/>
      <c r="CO38" s="879"/>
      <c r="CP38" s="879"/>
      <c r="CQ38" s="879"/>
      <c r="CR38" s="879"/>
      <c r="CS38" s="879"/>
      <c r="CT38" s="879"/>
      <c r="CU38" s="879"/>
      <c r="CV38" s="879"/>
      <c r="CW38" s="879"/>
      <c r="CX38" s="879"/>
      <c r="CY38" s="879"/>
      <c r="CZ38" s="879"/>
      <c r="DA38" s="879"/>
      <c r="DB38" s="879"/>
      <c r="DC38" s="879"/>
      <c r="DD38" s="879"/>
      <c r="DE38" s="879"/>
      <c r="DF38" s="879"/>
      <c r="DG38" s="879"/>
      <c r="DH38" s="879"/>
      <c r="DI38" s="879"/>
      <c r="DJ38" s="879"/>
      <c r="DK38" s="879"/>
      <c r="DL38" s="879"/>
      <c r="DM38" s="879"/>
      <c r="DN38" s="879"/>
      <c r="DO38" s="879"/>
      <c r="DP38" s="879"/>
      <c r="DQ38" s="879"/>
      <c r="DR38" s="879"/>
      <c r="DS38" s="879"/>
      <c r="DT38" s="879"/>
      <c r="DU38" s="879"/>
      <c r="DV38" s="879"/>
      <c r="DW38" s="879"/>
      <c r="DX38" s="879"/>
      <c r="DY38" s="879"/>
      <c r="DZ38" s="879"/>
      <c r="EA38" s="879"/>
      <c r="EB38" s="879"/>
      <c r="EC38" s="879"/>
      <c r="ED38" s="879"/>
      <c r="EE38" s="879"/>
      <c r="EF38" s="879"/>
      <c r="EG38" s="879"/>
      <c r="EH38" s="879"/>
      <c r="EI38" s="879"/>
      <c r="EJ38" s="879"/>
      <c r="EK38" s="879"/>
      <c r="EL38" s="879"/>
      <c r="EM38" s="879"/>
      <c r="EN38" s="879"/>
      <c r="EO38" s="879"/>
      <c r="EP38" s="879"/>
      <c r="EQ38" s="879"/>
      <c r="ER38" s="879"/>
      <c r="ES38" s="879"/>
      <c r="ET38" s="879"/>
      <c r="EU38" s="879"/>
      <c r="EV38" s="879"/>
      <c r="EW38" s="879"/>
      <c r="EX38" s="879"/>
      <c r="EY38" s="879"/>
      <c r="EZ38" s="879"/>
      <c r="FA38" s="879"/>
      <c r="FB38" s="879"/>
      <c r="FC38" s="879"/>
      <c r="FD38" s="879"/>
      <c r="FE38" s="879"/>
      <c r="FF38" s="879"/>
      <c r="FG38" s="879"/>
      <c r="FH38" s="879"/>
      <c r="FI38" s="879"/>
      <c r="FJ38" s="879"/>
      <c r="FK38" s="879"/>
      <c r="FL38" s="879"/>
      <c r="FM38" s="879"/>
      <c r="FN38" s="879"/>
      <c r="FO38" s="879"/>
      <c r="FP38" s="879"/>
      <c r="FQ38" s="879"/>
      <c r="FR38" s="879"/>
      <c r="FS38" s="879"/>
      <c r="FT38" s="879"/>
      <c r="FU38" s="879"/>
      <c r="FV38" s="879"/>
      <c r="FW38" s="879"/>
      <c r="FX38" s="879"/>
      <c r="FY38" s="879"/>
      <c r="FZ38" s="879"/>
      <c r="GA38" s="879"/>
      <c r="GB38" s="879"/>
      <c r="GC38" s="879"/>
      <c r="GD38" s="879"/>
      <c r="GE38" s="879"/>
      <c r="GF38" s="879"/>
      <c r="GG38" s="879"/>
      <c r="GH38" s="879"/>
      <c r="GI38" s="879"/>
      <c r="GJ38" s="879"/>
      <c r="GK38" s="879"/>
      <c r="GL38" s="879"/>
      <c r="GM38" s="879"/>
      <c r="GN38" s="879"/>
      <c r="GO38" s="879"/>
      <c r="GP38" s="879"/>
      <c r="GQ38" s="879"/>
      <c r="GR38" s="879"/>
      <c r="GS38" s="879"/>
      <c r="GT38" s="879"/>
      <c r="GU38" s="879"/>
      <c r="GV38" s="879"/>
      <c r="GW38" s="879"/>
      <c r="GX38" s="879"/>
      <c r="GY38" s="879"/>
      <c r="GZ38" s="879"/>
      <c r="HA38" s="879"/>
      <c r="HB38" s="879"/>
      <c r="HC38" s="879"/>
      <c r="HD38" s="879"/>
      <c r="HE38" s="879"/>
      <c r="HF38" s="879"/>
      <c r="HG38" s="879"/>
      <c r="HH38" s="879"/>
      <c r="HI38" s="879"/>
      <c r="HJ38" s="879"/>
      <c r="HK38" s="879"/>
      <c r="HL38" s="879"/>
      <c r="HM38" s="879"/>
      <c r="HN38" s="879"/>
      <c r="HO38" s="879"/>
      <c r="HP38" s="879"/>
      <c r="HQ38" s="879"/>
      <c r="HR38" s="879"/>
      <c r="HS38" s="879"/>
      <c r="HT38" s="879"/>
      <c r="HU38" s="879"/>
      <c r="HV38" s="879"/>
      <c r="HW38" s="879"/>
      <c r="HX38" s="879"/>
      <c r="HY38" s="879"/>
      <c r="HZ38" s="879"/>
      <c r="IA38" s="879"/>
      <c r="IB38" s="879"/>
      <c r="IC38" s="879"/>
      <c r="ID38" s="879"/>
      <c r="IE38" s="879"/>
      <c r="IF38" s="879"/>
      <c r="IG38" s="879"/>
      <c r="IH38" s="879"/>
      <c r="II38" s="879"/>
      <c r="IJ38" s="879"/>
      <c r="IK38" s="879"/>
      <c r="IL38" s="879"/>
      <c r="IM38" s="879"/>
      <c r="IN38" s="879"/>
      <c r="IO38" s="879"/>
      <c r="IP38" s="879"/>
    </row>
    <row r="39" spans="2:250" ht="15.95" customHeight="1">
      <c r="B39" s="822" t="s">
        <v>134</v>
      </c>
      <c r="C39" s="823" t="s">
        <v>31</v>
      </c>
      <c r="D39" s="824"/>
      <c r="E39" s="825"/>
      <c r="F39" s="826"/>
      <c r="G39" s="827">
        <f t="shared" si="33"/>
        <v>0</v>
      </c>
      <c r="H39" s="828">
        <f>建設部門表!E47</f>
        <v>0</v>
      </c>
      <c r="I39" s="829">
        <f>$E$8*投入係数表!AL36</f>
        <v>0</v>
      </c>
      <c r="J39" s="828">
        <f>$F$8*投入係数表!AH36</f>
        <v>0</v>
      </c>
      <c r="K39" s="830">
        <f t="shared" si="16"/>
        <v>0</v>
      </c>
      <c r="L39" s="831">
        <v>0.7283653691367391</v>
      </c>
      <c r="M39" s="832">
        <f t="shared" si="17"/>
        <v>0</v>
      </c>
      <c r="N39" s="833">
        <v>0</v>
      </c>
      <c r="O39" s="834">
        <f t="shared" si="18"/>
        <v>0</v>
      </c>
      <c r="P39" s="835">
        <f>'37部門取引基本表'!BM35</f>
        <v>0.51886241353370144</v>
      </c>
      <c r="Q39" s="830">
        <f t="shared" si="19"/>
        <v>0</v>
      </c>
      <c r="R39" s="929"/>
      <c r="S39" s="837"/>
      <c r="T39" s="830">
        <f>IF('37部門取引基本表'!AQ35&lt;0,0,'37部門取引基本表'!AQ35)</f>
        <v>51139.853837383314</v>
      </c>
      <c r="U39" s="838">
        <f t="shared" si="20"/>
        <v>2.7678371634593357E-2</v>
      </c>
      <c r="V39" s="839">
        <f t="shared" si="21"/>
        <v>0</v>
      </c>
      <c r="W39" s="840">
        <f t="shared" si="11"/>
        <v>0.7283653691367391</v>
      </c>
      <c r="X39" s="834">
        <f t="shared" si="22"/>
        <v>0</v>
      </c>
      <c r="Y39" s="841">
        <v>0</v>
      </c>
      <c r="Z39" s="842">
        <f t="shared" si="23"/>
        <v>0.51886241353370144</v>
      </c>
      <c r="AA39" s="843">
        <f t="shared" si="24"/>
        <v>0</v>
      </c>
      <c r="AB39" s="929"/>
      <c r="AC39" s="845"/>
      <c r="AD39" s="846">
        <f t="shared" si="25"/>
        <v>2.7678371634593357E-2</v>
      </c>
      <c r="AE39" s="847">
        <f t="shared" si="26"/>
        <v>0</v>
      </c>
      <c r="AF39" s="848">
        <f t="shared" si="27"/>
        <v>0.7283653691367391</v>
      </c>
      <c r="AG39" s="849">
        <f t="shared" si="28"/>
        <v>0</v>
      </c>
      <c r="AH39" s="850">
        <v>0</v>
      </c>
      <c r="AI39" s="851">
        <f t="shared" si="29"/>
        <v>0</v>
      </c>
      <c r="AJ39" s="852">
        <f t="shared" si="30"/>
        <v>0</v>
      </c>
      <c r="AK39" s="853">
        <f t="shared" si="31"/>
        <v>0</v>
      </c>
      <c r="AL39" s="854">
        <f t="shared" si="32"/>
        <v>0</v>
      </c>
      <c r="AM39" s="855"/>
      <c r="AN39" s="855"/>
      <c r="AO39" s="880" t="s">
        <v>134</v>
      </c>
      <c r="AP39" s="881" t="s">
        <v>31</v>
      </c>
      <c r="AQ39" s="882">
        <f t="shared" si="12"/>
        <v>0</v>
      </c>
      <c r="AR39" s="883">
        <f t="shared" si="13"/>
        <v>0</v>
      </c>
      <c r="AS39" s="884">
        <f t="shared" si="14"/>
        <v>0</v>
      </c>
      <c r="AT39" s="885">
        <f t="shared" si="15"/>
        <v>0</v>
      </c>
      <c r="AU39" s="886">
        <f>AL39*'37部門取引基本表'!BG35</f>
        <v>0</v>
      </c>
      <c r="AV39" s="886">
        <f>AL39*'37部門取引基本表'!BH35</f>
        <v>0</v>
      </c>
      <c r="AW39" s="886">
        <f>AL39*'37部門取引基本表'!BI35</f>
        <v>0</v>
      </c>
      <c r="AX39" s="886">
        <f>AL39*'37部門取引基本表'!BJ35</f>
        <v>0</v>
      </c>
      <c r="AY39" s="886">
        <f>市税収効果!S37</f>
        <v>0</v>
      </c>
      <c r="AZ39" s="863"/>
      <c r="BA39" s="855"/>
      <c r="BB39" s="855"/>
      <c r="BC39" s="855"/>
      <c r="BD39" s="855"/>
      <c r="BE39" s="855"/>
      <c r="BF39" s="855"/>
      <c r="BG39" s="855"/>
      <c r="BH39" s="855"/>
      <c r="BI39" s="855"/>
      <c r="BJ39" s="855"/>
      <c r="BK39" s="855"/>
      <c r="BL39" s="855"/>
      <c r="BM39" s="855"/>
      <c r="BN39" s="855"/>
      <c r="BO39" s="855"/>
      <c r="BP39" s="855"/>
      <c r="BQ39" s="855"/>
      <c r="BR39" s="879"/>
      <c r="BS39" s="879"/>
      <c r="BT39" s="879"/>
      <c r="BU39" s="879"/>
      <c r="BV39" s="879"/>
      <c r="BW39" s="879"/>
      <c r="BX39" s="879"/>
      <c r="BY39" s="879"/>
      <c r="BZ39" s="879"/>
      <c r="CA39" s="879"/>
      <c r="CB39" s="879"/>
      <c r="CC39" s="879"/>
      <c r="CD39" s="879"/>
      <c r="CE39" s="879"/>
      <c r="CF39" s="879"/>
      <c r="CG39" s="879"/>
      <c r="CH39" s="879"/>
      <c r="CI39" s="879"/>
      <c r="CJ39" s="879"/>
      <c r="CK39" s="879"/>
      <c r="CL39" s="879"/>
      <c r="CM39" s="879"/>
      <c r="CN39" s="879"/>
      <c r="CO39" s="879"/>
      <c r="CP39" s="879"/>
      <c r="CQ39" s="879"/>
      <c r="CR39" s="879"/>
      <c r="CS39" s="879"/>
      <c r="CT39" s="879"/>
      <c r="CU39" s="879"/>
      <c r="CV39" s="879"/>
      <c r="CW39" s="879"/>
      <c r="CX39" s="879"/>
      <c r="CY39" s="879"/>
      <c r="CZ39" s="879"/>
      <c r="DA39" s="879"/>
      <c r="DB39" s="879"/>
      <c r="DC39" s="879"/>
      <c r="DD39" s="879"/>
      <c r="DE39" s="879"/>
      <c r="DF39" s="879"/>
      <c r="DG39" s="879"/>
      <c r="DH39" s="879"/>
      <c r="DI39" s="879"/>
      <c r="DJ39" s="879"/>
      <c r="DK39" s="879"/>
      <c r="DL39" s="879"/>
      <c r="DM39" s="879"/>
      <c r="DN39" s="879"/>
      <c r="DO39" s="879"/>
      <c r="DP39" s="879"/>
      <c r="DQ39" s="879"/>
      <c r="DR39" s="879"/>
      <c r="DS39" s="879"/>
      <c r="DT39" s="879"/>
      <c r="DU39" s="879"/>
      <c r="DV39" s="879"/>
      <c r="DW39" s="879"/>
      <c r="DX39" s="879"/>
      <c r="DY39" s="879"/>
      <c r="DZ39" s="879"/>
      <c r="EA39" s="879"/>
      <c r="EB39" s="879"/>
      <c r="EC39" s="879"/>
      <c r="ED39" s="879"/>
      <c r="EE39" s="879"/>
      <c r="EF39" s="879"/>
      <c r="EG39" s="879"/>
      <c r="EH39" s="879"/>
      <c r="EI39" s="879"/>
      <c r="EJ39" s="879"/>
      <c r="EK39" s="879"/>
      <c r="EL39" s="879"/>
      <c r="EM39" s="879"/>
      <c r="EN39" s="879"/>
      <c r="EO39" s="879"/>
      <c r="EP39" s="879"/>
      <c r="EQ39" s="879"/>
      <c r="ER39" s="879"/>
      <c r="ES39" s="879"/>
      <c r="ET39" s="879"/>
      <c r="EU39" s="879"/>
      <c r="EV39" s="879"/>
      <c r="EW39" s="879"/>
      <c r="EX39" s="879"/>
      <c r="EY39" s="879"/>
      <c r="EZ39" s="879"/>
      <c r="FA39" s="879"/>
      <c r="FB39" s="879"/>
      <c r="FC39" s="879"/>
      <c r="FD39" s="879"/>
      <c r="FE39" s="879"/>
      <c r="FF39" s="879"/>
      <c r="FG39" s="879"/>
      <c r="FH39" s="879"/>
      <c r="FI39" s="879"/>
      <c r="FJ39" s="879"/>
      <c r="FK39" s="879"/>
      <c r="FL39" s="879"/>
      <c r="FM39" s="879"/>
      <c r="FN39" s="879"/>
      <c r="FO39" s="879"/>
      <c r="FP39" s="879"/>
      <c r="FQ39" s="879"/>
      <c r="FR39" s="879"/>
      <c r="FS39" s="879"/>
      <c r="FT39" s="879"/>
      <c r="FU39" s="879"/>
      <c r="FV39" s="879"/>
      <c r="FW39" s="879"/>
      <c r="FX39" s="879"/>
      <c r="FY39" s="879"/>
      <c r="FZ39" s="879"/>
      <c r="GA39" s="879"/>
      <c r="GB39" s="879"/>
      <c r="GC39" s="879"/>
      <c r="GD39" s="879"/>
      <c r="GE39" s="879"/>
      <c r="GF39" s="879"/>
      <c r="GG39" s="879"/>
      <c r="GH39" s="879"/>
      <c r="GI39" s="879"/>
      <c r="GJ39" s="879"/>
      <c r="GK39" s="879"/>
      <c r="GL39" s="879"/>
      <c r="GM39" s="879"/>
      <c r="GN39" s="879"/>
      <c r="GO39" s="879"/>
      <c r="GP39" s="879"/>
      <c r="GQ39" s="879"/>
      <c r="GR39" s="879"/>
      <c r="GS39" s="879"/>
      <c r="GT39" s="879"/>
      <c r="GU39" s="879"/>
      <c r="GV39" s="879"/>
      <c r="GW39" s="879"/>
      <c r="GX39" s="879"/>
      <c r="GY39" s="879"/>
      <c r="GZ39" s="879"/>
      <c r="HA39" s="879"/>
      <c r="HB39" s="879"/>
      <c r="HC39" s="879"/>
      <c r="HD39" s="879"/>
      <c r="HE39" s="879"/>
      <c r="HF39" s="879"/>
      <c r="HG39" s="879"/>
      <c r="HH39" s="879"/>
      <c r="HI39" s="879"/>
      <c r="HJ39" s="879"/>
      <c r="HK39" s="879"/>
      <c r="HL39" s="879"/>
      <c r="HM39" s="879"/>
      <c r="HN39" s="879"/>
      <c r="HO39" s="879"/>
      <c r="HP39" s="879"/>
      <c r="HQ39" s="879"/>
      <c r="HR39" s="879"/>
      <c r="HS39" s="879"/>
      <c r="HT39" s="879"/>
      <c r="HU39" s="879"/>
      <c r="HV39" s="879"/>
      <c r="HW39" s="879"/>
      <c r="HX39" s="879"/>
      <c r="HY39" s="879"/>
      <c r="HZ39" s="879"/>
      <c r="IA39" s="879"/>
      <c r="IB39" s="879"/>
      <c r="IC39" s="879"/>
      <c r="ID39" s="879"/>
      <c r="IE39" s="879"/>
      <c r="IF39" s="879"/>
      <c r="IG39" s="879"/>
      <c r="IH39" s="879"/>
      <c r="II39" s="879"/>
      <c r="IJ39" s="879"/>
      <c r="IK39" s="879"/>
      <c r="IL39" s="879"/>
      <c r="IM39" s="879"/>
      <c r="IN39" s="879"/>
      <c r="IO39" s="879"/>
      <c r="IP39" s="879"/>
    </row>
    <row r="40" spans="2:250" ht="15.95" customHeight="1">
      <c r="B40" s="822" t="s">
        <v>135</v>
      </c>
      <c r="C40" s="823" t="s">
        <v>75</v>
      </c>
      <c r="D40" s="824"/>
      <c r="E40" s="825"/>
      <c r="F40" s="826"/>
      <c r="G40" s="827">
        <f t="shared" si="33"/>
        <v>0</v>
      </c>
      <c r="H40" s="828">
        <f>建設部門表!E48</f>
        <v>0</v>
      </c>
      <c r="I40" s="829">
        <f>$E$8*投入係数表!AL37</f>
        <v>0</v>
      </c>
      <c r="J40" s="828">
        <f>$F$8*投入係数表!AH37</f>
        <v>0</v>
      </c>
      <c r="K40" s="830">
        <f t="shared" si="16"/>
        <v>0</v>
      </c>
      <c r="L40" s="831">
        <v>0.96676543326346809</v>
      </c>
      <c r="M40" s="832">
        <f t="shared" si="17"/>
        <v>0</v>
      </c>
      <c r="N40" s="833">
        <v>0</v>
      </c>
      <c r="O40" s="834">
        <f t="shared" si="18"/>
        <v>0</v>
      </c>
      <c r="P40" s="835">
        <f>'37部門取引基本表'!BM36</f>
        <v>0.51522759604037416</v>
      </c>
      <c r="Q40" s="830">
        <f t="shared" si="19"/>
        <v>0</v>
      </c>
      <c r="R40" s="929"/>
      <c r="S40" s="837"/>
      <c r="T40" s="830">
        <f>IF('37部門取引基本表'!AQ36&lt;0,0,'37部門取引基本表'!AQ36)</f>
        <v>97392.880187776478</v>
      </c>
      <c r="U40" s="838">
        <f t="shared" si="20"/>
        <v>5.2711850545614156E-2</v>
      </c>
      <c r="V40" s="839">
        <f t="shared" si="21"/>
        <v>0</v>
      </c>
      <c r="W40" s="840">
        <f t="shared" si="11"/>
        <v>0.96676543326346809</v>
      </c>
      <c r="X40" s="834">
        <f t="shared" si="22"/>
        <v>0</v>
      </c>
      <c r="Y40" s="841">
        <v>0</v>
      </c>
      <c r="Z40" s="842">
        <f t="shared" si="23"/>
        <v>0.51522759604037416</v>
      </c>
      <c r="AA40" s="843">
        <f t="shared" si="24"/>
        <v>0</v>
      </c>
      <c r="AB40" s="929"/>
      <c r="AC40" s="845"/>
      <c r="AD40" s="846">
        <f t="shared" si="25"/>
        <v>5.2711850545614156E-2</v>
      </c>
      <c r="AE40" s="847">
        <f t="shared" si="26"/>
        <v>0</v>
      </c>
      <c r="AF40" s="848">
        <f t="shared" si="27"/>
        <v>0.96676543326346809</v>
      </c>
      <c r="AG40" s="849">
        <f t="shared" si="28"/>
        <v>0</v>
      </c>
      <c r="AH40" s="850">
        <v>0</v>
      </c>
      <c r="AI40" s="851">
        <f t="shared" si="29"/>
        <v>0</v>
      </c>
      <c r="AJ40" s="852">
        <f t="shared" si="30"/>
        <v>0</v>
      </c>
      <c r="AK40" s="853">
        <f t="shared" si="31"/>
        <v>0</v>
      </c>
      <c r="AL40" s="854">
        <f t="shared" si="32"/>
        <v>0</v>
      </c>
      <c r="AM40" s="855"/>
      <c r="AN40" s="855"/>
      <c r="AO40" s="880" t="s">
        <v>135</v>
      </c>
      <c r="AP40" s="881" t="s">
        <v>75</v>
      </c>
      <c r="AQ40" s="882">
        <f t="shared" si="12"/>
        <v>0</v>
      </c>
      <c r="AR40" s="883">
        <f t="shared" si="13"/>
        <v>0</v>
      </c>
      <c r="AS40" s="884">
        <f t="shared" si="14"/>
        <v>0</v>
      </c>
      <c r="AT40" s="885">
        <f t="shared" si="15"/>
        <v>0</v>
      </c>
      <c r="AU40" s="886">
        <f>AL40*'37部門取引基本表'!BG36</f>
        <v>0</v>
      </c>
      <c r="AV40" s="886">
        <f>AL40*'37部門取引基本表'!BH36</f>
        <v>0</v>
      </c>
      <c r="AW40" s="886">
        <f>AL40*'37部門取引基本表'!BI36</f>
        <v>0</v>
      </c>
      <c r="AX40" s="886">
        <f>AL40*'37部門取引基本表'!BJ36</f>
        <v>0</v>
      </c>
      <c r="AY40" s="886">
        <f>市税収効果!S38</f>
        <v>0</v>
      </c>
      <c r="AZ40" s="863"/>
      <c r="BA40" s="855"/>
      <c r="BB40" s="855"/>
      <c r="BC40" s="855"/>
      <c r="BD40" s="855"/>
      <c r="BE40" s="855"/>
      <c r="BF40" s="855"/>
      <c r="BG40" s="855"/>
      <c r="BH40" s="855"/>
      <c r="BI40" s="855"/>
      <c r="BJ40" s="855"/>
      <c r="BK40" s="855"/>
      <c r="BL40" s="855"/>
      <c r="BM40" s="855"/>
      <c r="BN40" s="855"/>
      <c r="BO40" s="855"/>
      <c r="BP40" s="855"/>
      <c r="BQ40" s="855"/>
      <c r="BR40" s="879"/>
      <c r="BS40" s="879"/>
      <c r="BT40" s="879"/>
      <c r="BU40" s="864" t="s">
        <v>216</v>
      </c>
      <c r="BV40" s="1010" t="s">
        <v>217</v>
      </c>
      <c r="BW40" s="1011" t="s">
        <v>218</v>
      </c>
      <c r="BX40" s="1012"/>
      <c r="BY40" s="879"/>
      <c r="BZ40" s="879"/>
      <c r="CA40" s="879"/>
      <c r="CB40" s="879"/>
      <c r="CC40" s="879"/>
      <c r="CD40" s="879"/>
      <c r="CE40" s="879"/>
      <c r="CF40" s="879"/>
      <c r="CG40" s="879"/>
      <c r="CH40" s="879"/>
      <c r="CI40" s="879"/>
      <c r="CJ40" s="879"/>
      <c r="CK40" s="879"/>
      <c r="CL40" s="879"/>
      <c r="CM40" s="879"/>
      <c r="CN40" s="879"/>
      <c r="CO40" s="879"/>
      <c r="CP40" s="879"/>
      <c r="CQ40" s="879"/>
      <c r="CR40" s="879"/>
      <c r="CS40" s="879"/>
      <c r="CT40" s="879"/>
      <c r="CU40" s="879"/>
      <c r="CV40" s="879"/>
      <c r="CW40" s="879"/>
      <c r="CX40" s="879"/>
      <c r="CY40" s="879"/>
      <c r="CZ40" s="879"/>
      <c r="DA40" s="879"/>
      <c r="DB40" s="879"/>
      <c r="DC40" s="879"/>
      <c r="DD40" s="879"/>
      <c r="DE40" s="879"/>
      <c r="DF40" s="879"/>
      <c r="DG40" s="879"/>
      <c r="DH40" s="879"/>
      <c r="DI40" s="879"/>
      <c r="DJ40" s="879"/>
      <c r="DK40" s="879"/>
      <c r="DL40" s="879"/>
      <c r="DM40" s="879"/>
      <c r="DN40" s="879"/>
      <c r="DO40" s="879"/>
      <c r="DP40" s="879"/>
      <c r="DQ40" s="879"/>
      <c r="DR40" s="879"/>
      <c r="DS40" s="879"/>
      <c r="DT40" s="879"/>
      <c r="DU40" s="879"/>
      <c r="DV40" s="879"/>
      <c r="DW40" s="879"/>
      <c r="DX40" s="879"/>
      <c r="DY40" s="879"/>
      <c r="DZ40" s="879"/>
      <c r="EA40" s="879"/>
      <c r="EB40" s="879"/>
      <c r="EC40" s="879"/>
      <c r="ED40" s="879"/>
      <c r="EE40" s="879"/>
      <c r="EF40" s="879"/>
      <c r="EG40" s="879"/>
      <c r="EH40" s="879"/>
      <c r="EI40" s="879"/>
      <c r="EJ40" s="879"/>
      <c r="EK40" s="879"/>
      <c r="EL40" s="879"/>
      <c r="EM40" s="879"/>
      <c r="EN40" s="879"/>
      <c r="EO40" s="879"/>
      <c r="EP40" s="879"/>
      <c r="EQ40" s="879"/>
      <c r="ER40" s="879"/>
      <c r="ES40" s="879"/>
      <c r="ET40" s="879"/>
      <c r="EU40" s="879"/>
      <c r="EV40" s="879"/>
      <c r="EW40" s="879"/>
      <c r="EX40" s="879"/>
      <c r="EY40" s="879"/>
      <c r="EZ40" s="879"/>
      <c r="FA40" s="879"/>
      <c r="FB40" s="879"/>
      <c r="FC40" s="879"/>
      <c r="FD40" s="879"/>
      <c r="FE40" s="879"/>
      <c r="FF40" s="879"/>
      <c r="FG40" s="879"/>
      <c r="FH40" s="879"/>
      <c r="FI40" s="879"/>
      <c r="FJ40" s="879"/>
      <c r="FK40" s="879"/>
      <c r="FL40" s="879"/>
      <c r="FM40" s="879"/>
      <c r="FN40" s="879"/>
      <c r="FO40" s="879"/>
      <c r="FP40" s="879"/>
      <c r="FQ40" s="879"/>
      <c r="FR40" s="879"/>
      <c r="FS40" s="879"/>
      <c r="FT40" s="879"/>
      <c r="FU40" s="879"/>
      <c r="FV40" s="879"/>
      <c r="FW40" s="879"/>
      <c r="FX40" s="879"/>
      <c r="FY40" s="879"/>
      <c r="FZ40" s="879"/>
      <c r="GA40" s="879"/>
      <c r="GB40" s="879"/>
      <c r="GC40" s="879"/>
      <c r="GD40" s="879"/>
      <c r="GE40" s="879"/>
      <c r="GF40" s="879"/>
      <c r="GG40" s="879"/>
      <c r="GH40" s="879"/>
      <c r="GI40" s="879"/>
      <c r="GJ40" s="879"/>
      <c r="GK40" s="879"/>
      <c r="GL40" s="879"/>
      <c r="GM40" s="879"/>
      <c r="GN40" s="879"/>
      <c r="GO40" s="879"/>
      <c r="GP40" s="879"/>
      <c r="GQ40" s="879"/>
      <c r="GR40" s="879"/>
      <c r="GS40" s="879"/>
      <c r="GT40" s="879"/>
      <c r="GU40" s="879"/>
      <c r="GV40" s="879"/>
      <c r="GW40" s="879"/>
      <c r="GX40" s="879"/>
      <c r="GY40" s="879"/>
      <c r="GZ40" s="879"/>
      <c r="HA40" s="879"/>
      <c r="HB40" s="879"/>
      <c r="HC40" s="879"/>
      <c r="HD40" s="879"/>
      <c r="HE40" s="879"/>
      <c r="HF40" s="879"/>
      <c r="HG40" s="879"/>
      <c r="HH40" s="879"/>
      <c r="HI40" s="879"/>
      <c r="HJ40" s="879"/>
      <c r="HK40" s="879"/>
      <c r="HL40" s="879"/>
      <c r="HM40" s="879"/>
      <c r="HN40" s="879"/>
      <c r="HO40" s="879"/>
      <c r="HP40" s="879"/>
      <c r="HQ40" s="879"/>
      <c r="HR40" s="879"/>
      <c r="HS40" s="879"/>
      <c r="HT40" s="879"/>
      <c r="HU40" s="879"/>
      <c r="HV40" s="879"/>
      <c r="HW40" s="879"/>
      <c r="HX40" s="879"/>
      <c r="HY40" s="879"/>
      <c r="HZ40" s="879"/>
      <c r="IA40" s="879"/>
      <c r="IB40" s="879"/>
      <c r="IC40" s="879"/>
      <c r="ID40" s="879"/>
      <c r="IE40" s="879"/>
      <c r="IF40" s="879"/>
      <c r="IG40" s="879"/>
      <c r="IH40" s="879"/>
      <c r="II40" s="879"/>
      <c r="IJ40" s="879"/>
      <c r="IK40" s="879"/>
      <c r="IL40" s="879"/>
      <c r="IM40" s="879"/>
      <c r="IN40" s="879"/>
      <c r="IO40" s="879"/>
      <c r="IP40" s="879"/>
    </row>
    <row r="41" spans="2:250" ht="15.95" customHeight="1">
      <c r="B41" s="822" t="s">
        <v>136</v>
      </c>
      <c r="C41" s="823" t="s">
        <v>76</v>
      </c>
      <c r="D41" s="824"/>
      <c r="E41" s="825"/>
      <c r="F41" s="826"/>
      <c r="G41" s="827">
        <f t="shared" si="33"/>
        <v>0</v>
      </c>
      <c r="H41" s="828">
        <f>建設部門表!E49</f>
        <v>0</v>
      </c>
      <c r="I41" s="829">
        <f>$E$8*投入係数表!AL38</f>
        <v>0</v>
      </c>
      <c r="J41" s="828">
        <f>$F$8*投入係数表!AH38</f>
        <v>0</v>
      </c>
      <c r="K41" s="830">
        <f t="shared" si="16"/>
        <v>0</v>
      </c>
      <c r="L41" s="831">
        <v>0.66623696903455909</v>
      </c>
      <c r="M41" s="832">
        <f t="shared" si="17"/>
        <v>0</v>
      </c>
      <c r="N41" s="833">
        <v>0</v>
      </c>
      <c r="O41" s="834">
        <f t="shared" si="18"/>
        <v>0</v>
      </c>
      <c r="P41" s="835">
        <f>'37部門取引基本表'!BM37</f>
        <v>0.49670158817802706</v>
      </c>
      <c r="Q41" s="830">
        <f t="shared" si="19"/>
        <v>0</v>
      </c>
      <c r="R41" s="929"/>
      <c r="S41" s="837"/>
      <c r="T41" s="830">
        <f>IF('37部門取引基本表'!AQ37&lt;0,0,'37部門取引基本表'!AQ37)</f>
        <v>18639.9249615277</v>
      </c>
      <c r="U41" s="838">
        <f t="shared" si="20"/>
        <v>1.0088467831109768E-2</v>
      </c>
      <c r="V41" s="839">
        <f t="shared" si="21"/>
        <v>0</v>
      </c>
      <c r="W41" s="840">
        <f t="shared" si="11"/>
        <v>0.66623696903455909</v>
      </c>
      <c r="X41" s="834">
        <f t="shared" si="22"/>
        <v>0</v>
      </c>
      <c r="Y41" s="841">
        <v>0</v>
      </c>
      <c r="Z41" s="842">
        <f t="shared" si="23"/>
        <v>0.49670158817802706</v>
      </c>
      <c r="AA41" s="843">
        <f t="shared" si="24"/>
        <v>0</v>
      </c>
      <c r="AB41" s="929"/>
      <c r="AC41" s="845"/>
      <c r="AD41" s="846">
        <f t="shared" si="25"/>
        <v>1.0088467831109768E-2</v>
      </c>
      <c r="AE41" s="847">
        <f t="shared" si="26"/>
        <v>0</v>
      </c>
      <c r="AF41" s="848">
        <f t="shared" si="27"/>
        <v>0.66623696903455909</v>
      </c>
      <c r="AG41" s="849">
        <f t="shared" si="28"/>
        <v>0</v>
      </c>
      <c r="AH41" s="850">
        <v>0</v>
      </c>
      <c r="AI41" s="851">
        <f t="shared" si="29"/>
        <v>0</v>
      </c>
      <c r="AJ41" s="852">
        <f t="shared" si="30"/>
        <v>0</v>
      </c>
      <c r="AK41" s="853">
        <f t="shared" si="31"/>
        <v>0</v>
      </c>
      <c r="AL41" s="854">
        <f t="shared" si="32"/>
        <v>0</v>
      </c>
      <c r="AM41" s="855"/>
      <c r="AN41" s="855"/>
      <c r="AO41" s="880" t="s">
        <v>136</v>
      </c>
      <c r="AP41" s="881" t="s">
        <v>76</v>
      </c>
      <c r="AQ41" s="882">
        <f t="shared" si="12"/>
        <v>0</v>
      </c>
      <c r="AR41" s="883">
        <f t="shared" si="13"/>
        <v>0</v>
      </c>
      <c r="AS41" s="884">
        <f t="shared" si="14"/>
        <v>0</v>
      </c>
      <c r="AT41" s="885">
        <f t="shared" si="15"/>
        <v>0</v>
      </c>
      <c r="AU41" s="886">
        <f>AL41*'37部門取引基本表'!BG37</f>
        <v>0</v>
      </c>
      <c r="AV41" s="886">
        <f>AL41*'37部門取引基本表'!BH37</f>
        <v>0</v>
      </c>
      <c r="AW41" s="886">
        <f>AL41*'37部門取引基本表'!BI37</f>
        <v>0</v>
      </c>
      <c r="AX41" s="886">
        <f>AL41*'37部門取引基本表'!BJ37</f>
        <v>0</v>
      </c>
      <c r="AY41" s="886">
        <f>市税収効果!S39</f>
        <v>0</v>
      </c>
      <c r="AZ41" s="863"/>
      <c r="BA41" s="855"/>
      <c r="BB41" s="855"/>
      <c r="BC41" s="855"/>
      <c r="BD41" s="855"/>
      <c r="BE41" s="855"/>
      <c r="BF41" s="855"/>
      <c r="BG41" s="855"/>
      <c r="BH41" s="855"/>
      <c r="BI41" s="855"/>
      <c r="BJ41" s="855"/>
      <c r="BK41" s="855"/>
      <c r="BL41" s="855"/>
      <c r="BM41" s="855"/>
      <c r="BN41" s="855"/>
      <c r="BO41" s="855"/>
      <c r="BP41" s="855"/>
      <c r="BQ41" s="855"/>
      <c r="BR41" s="879"/>
      <c r="BS41" s="879"/>
      <c r="BT41" s="879"/>
      <c r="BU41" s="864" t="s">
        <v>221</v>
      </c>
      <c r="BV41" s="869" t="e">
        <f>#REF!</f>
        <v>#REF!</v>
      </c>
      <c r="BW41" s="1013" t="s">
        <v>222</v>
      </c>
      <c r="BX41" s="1012"/>
      <c r="BY41" s="879"/>
      <c r="BZ41" s="879"/>
      <c r="CA41" s="879"/>
      <c r="CB41" s="879"/>
      <c r="CC41" s="879"/>
      <c r="CD41" s="879"/>
      <c r="CE41" s="879"/>
      <c r="CF41" s="879"/>
      <c r="CG41" s="879"/>
      <c r="CH41" s="879"/>
      <c r="CI41" s="879"/>
      <c r="CJ41" s="879"/>
      <c r="CK41" s="879"/>
      <c r="CL41" s="879"/>
      <c r="CM41" s="879"/>
      <c r="CN41" s="879"/>
      <c r="CO41" s="879"/>
      <c r="CP41" s="879"/>
      <c r="CQ41" s="879"/>
      <c r="CR41" s="879"/>
      <c r="CS41" s="879"/>
      <c r="CT41" s="879"/>
      <c r="CU41" s="879"/>
      <c r="CV41" s="879"/>
      <c r="CW41" s="879"/>
      <c r="CX41" s="879"/>
      <c r="CY41" s="879"/>
      <c r="CZ41" s="879"/>
      <c r="DA41" s="879"/>
      <c r="DB41" s="879"/>
      <c r="DC41" s="879"/>
      <c r="DD41" s="879"/>
      <c r="DE41" s="879"/>
      <c r="DF41" s="879"/>
      <c r="DG41" s="879"/>
      <c r="DH41" s="879"/>
      <c r="DI41" s="879"/>
      <c r="DJ41" s="879"/>
      <c r="DK41" s="879"/>
      <c r="DL41" s="879"/>
      <c r="DM41" s="879"/>
      <c r="DN41" s="879"/>
      <c r="DO41" s="879"/>
      <c r="DP41" s="879"/>
      <c r="DQ41" s="879"/>
      <c r="DR41" s="879"/>
      <c r="DS41" s="879"/>
      <c r="DT41" s="879"/>
      <c r="DU41" s="879"/>
      <c r="DV41" s="879"/>
      <c r="DW41" s="879"/>
      <c r="DX41" s="879"/>
      <c r="DY41" s="879"/>
      <c r="DZ41" s="879"/>
      <c r="EA41" s="879"/>
      <c r="EB41" s="879"/>
      <c r="EC41" s="879"/>
      <c r="ED41" s="879"/>
      <c r="EE41" s="879"/>
      <c r="EF41" s="879"/>
      <c r="EG41" s="879"/>
      <c r="EH41" s="879"/>
      <c r="EI41" s="879"/>
      <c r="EJ41" s="879"/>
      <c r="EK41" s="879"/>
      <c r="EL41" s="879"/>
      <c r="EM41" s="879"/>
      <c r="EN41" s="879"/>
      <c r="EO41" s="879"/>
      <c r="EP41" s="879"/>
      <c r="EQ41" s="879"/>
      <c r="ER41" s="879"/>
      <c r="ES41" s="879"/>
      <c r="ET41" s="879"/>
      <c r="EU41" s="879"/>
      <c r="EV41" s="879"/>
      <c r="EW41" s="879"/>
      <c r="EX41" s="879"/>
      <c r="EY41" s="879"/>
      <c r="EZ41" s="879"/>
      <c r="FA41" s="879"/>
      <c r="FB41" s="879"/>
      <c r="FC41" s="879"/>
      <c r="FD41" s="879"/>
      <c r="FE41" s="879"/>
      <c r="FF41" s="879"/>
      <c r="FG41" s="879"/>
      <c r="FH41" s="879"/>
      <c r="FI41" s="879"/>
      <c r="FJ41" s="879"/>
      <c r="FK41" s="879"/>
      <c r="FL41" s="879"/>
      <c r="FM41" s="879"/>
      <c r="FN41" s="879"/>
      <c r="FO41" s="879"/>
      <c r="FP41" s="879"/>
      <c r="FQ41" s="879"/>
      <c r="FR41" s="879"/>
      <c r="FS41" s="879"/>
      <c r="FT41" s="879"/>
      <c r="FU41" s="879"/>
      <c r="FV41" s="879"/>
      <c r="FW41" s="879"/>
      <c r="FX41" s="879"/>
      <c r="FY41" s="879"/>
      <c r="FZ41" s="879"/>
      <c r="GA41" s="879"/>
      <c r="GB41" s="879"/>
      <c r="GC41" s="879"/>
      <c r="GD41" s="879"/>
      <c r="GE41" s="879"/>
      <c r="GF41" s="879"/>
      <c r="GG41" s="879"/>
      <c r="GH41" s="879"/>
      <c r="GI41" s="879"/>
      <c r="GJ41" s="879"/>
      <c r="GK41" s="879"/>
      <c r="GL41" s="879"/>
      <c r="GM41" s="879"/>
      <c r="GN41" s="879"/>
      <c r="GO41" s="879"/>
      <c r="GP41" s="879"/>
      <c r="GQ41" s="879"/>
      <c r="GR41" s="879"/>
      <c r="GS41" s="879"/>
      <c r="GT41" s="879"/>
      <c r="GU41" s="879"/>
      <c r="GV41" s="879"/>
      <c r="GW41" s="879"/>
      <c r="GX41" s="879"/>
      <c r="GY41" s="879"/>
      <c r="GZ41" s="879"/>
      <c r="HA41" s="879"/>
      <c r="HB41" s="879"/>
      <c r="HC41" s="879"/>
      <c r="HD41" s="879"/>
      <c r="HE41" s="879"/>
      <c r="HF41" s="879"/>
      <c r="HG41" s="879"/>
      <c r="HH41" s="879"/>
      <c r="HI41" s="879"/>
      <c r="HJ41" s="879"/>
      <c r="HK41" s="879"/>
      <c r="HL41" s="879"/>
      <c r="HM41" s="879"/>
      <c r="HN41" s="879"/>
      <c r="HO41" s="879"/>
      <c r="HP41" s="879"/>
      <c r="HQ41" s="879"/>
      <c r="HR41" s="879"/>
      <c r="HS41" s="879"/>
      <c r="HT41" s="879"/>
      <c r="HU41" s="879"/>
      <c r="HV41" s="879"/>
      <c r="HW41" s="879"/>
      <c r="HX41" s="879"/>
      <c r="HY41" s="879"/>
      <c r="HZ41" s="879"/>
      <c r="IA41" s="879"/>
      <c r="IB41" s="879"/>
      <c r="IC41" s="879"/>
      <c r="ID41" s="879"/>
      <c r="IE41" s="879"/>
      <c r="IF41" s="879"/>
      <c r="IG41" s="879"/>
      <c r="IH41" s="879"/>
      <c r="II41" s="879"/>
      <c r="IJ41" s="879"/>
      <c r="IK41" s="879"/>
      <c r="IL41" s="879"/>
      <c r="IM41" s="879"/>
      <c r="IN41" s="879"/>
      <c r="IO41" s="879"/>
      <c r="IP41" s="879"/>
    </row>
    <row r="42" spans="2:250" ht="15.95" customHeight="1">
      <c r="B42" s="822" t="s">
        <v>137</v>
      </c>
      <c r="C42" s="823" t="s">
        <v>32</v>
      </c>
      <c r="D42" s="824"/>
      <c r="E42" s="825">
        <f>建設部門表!F16</f>
        <v>0</v>
      </c>
      <c r="F42" s="826"/>
      <c r="G42" s="827">
        <f t="shared" si="33"/>
        <v>0</v>
      </c>
      <c r="H42" s="828">
        <f>建設部門表!E50</f>
        <v>0</v>
      </c>
      <c r="I42" s="829">
        <f>$E$8*投入係数表!AL39</f>
        <v>0</v>
      </c>
      <c r="J42" s="828">
        <f>$F$8*投入係数表!AH39</f>
        <v>0</v>
      </c>
      <c r="K42" s="830">
        <f t="shared" si="16"/>
        <v>0</v>
      </c>
      <c r="L42" s="831">
        <v>0.51277017376666234</v>
      </c>
      <c r="M42" s="832">
        <f t="shared" si="17"/>
        <v>0</v>
      </c>
      <c r="N42" s="833">
        <v>0</v>
      </c>
      <c r="O42" s="834">
        <f t="shared" si="18"/>
        <v>0</v>
      </c>
      <c r="P42" s="835">
        <f>'37部門取引基本表'!BM38</f>
        <v>0.36626101007504031</v>
      </c>
      <c r="Q42" s="830">
        <f t="shared" si="19"/>
        <v>0</v>
      </c>
      <c r="R42" s="929"/>
      <c r="S42" s="837"/>
      <c r="T42" s="830">
        <f>IF('37部門取引基本表'!AQ38&lt;0,0,'37部門取引基本表'!AQ38)</f>
        <v>25012.432409065477</v>
      </c>
      <c r="U42" s="838">
        <f t="shared" si="20"/>
        <v>1.3537453624812408E-2</v>
      </c>
      <c r="V42" s="839">
        <f t="shared" si="21"/>
        <v>0</v>
      </c>
      <c r="W42" s="840">
        <f t="shared" si="11"/>
        <v>0.51277017376666234</v>
      </c>
      <c r="X42" s="834">
        <f t="shared" si="22"/>
        <v>0</v>
      </c>
      <c r="Y42" s="841">
        <v>0</v>
      </c>
      <c r="Z42" s="842">
        <f t="shared" si="23"/>
        <v>0.36626101007504031</v>
      </c>
      <c r="AA42" s="843">
        <f t="shared" si="24"/>
        <v>0</v>
      </c>
      <c r="AB42" s="929"/>
      <c r="AC42" s="845"/>
      <c r="AD42" s="846">
        <f t="shared" si="25"/>
        <v>1.3537453624812408E-2</v>
      </c>
      <c r="AE42" s="847">
        <f t="shared" si="26"/>
        <v>0</v>
      </c>
      <c r="AF42" s="848">
        <f t="shared" si="27"/>
        <v>0.51277017376666234</v>
      </c>
      <c r="AG42" s="849">
        <f t="shared" si="28"/>
        <v>0</v>
      </c>
      <c r="AH42" s="850">
        <v>0</v>
      </c>
      <c r="AI42" s="851">
        <f t="shared" si="29"/>
        <v>0</v>
      </c>
      <c r="AJ42" s="852">
        <f t="shared" si="30"/>
        <v>0</v>
      </c>
      <c r="AK42" s="853">
        <f t="shared" si="31"/>
        <v>0</v>
      </c>
      <c r="AL42" s="854">
        <f t="shared" si="32"/>
        <v>0</v>
      </c>
      <c r="AM42" s="855"/>
      <c r="AN42" s="855"/>
      <c r="AO42" s="880" t="s">
        <v>137</v>
      </c>
      <c r="AP42" s="881" t="s">
        <v>32</v>
      </c>
      <c r="AQ42" s="882">
        <f t="shared" si="12"/>
        <v>0</v>
      </c>
      <c r="AR42" s="883">
        <f t="shared" si="13"/>
        <v>0</v>
      </c>
      <c r="AS42" s="884">
        <f t="shared" si="14"/>
        <v>0</v>
      </c>
      <c r="AT42" s="885">
        <f t="shared" si="15"/>
        <v>0</v>
      </c>
      <c r="AU42" s="886">
        <f>AL42*'37部門取引基本表'!BG38</f>
        <v>0</v>
      </c>
      <c r="AV42" s="886">
        <f>AL42*'37部門取引基本表'!BH38</f>
        <v>0</v>
      </c>
      <c r="AW42" s="886">
        <f>AL42*'37部門取引基本表'!BI38</f>
        <v>0</v>
      </c>
      <c r="AX42" s="886">
        <f>AL42*'37部門取引基本表'!BJ38</f>
        <v>0</v>
      </c>
      <c r="AY42" s="886">
        <f>市税収効果!S40</f>
        <v>0</v>
      </c>
      <c r="AZ42" s="863"/>
      <c r="BA42" s="855"/>
      <c r="BB42" s="855"/>
      <c r="BC42" s="855"/>
      <c r="BD42" s="855"/>
      <c r="BE42" s="855"/>
      <c r="BF42" s="855"/>
      <c r="BG42" s="855"/>
      <c r="BH42" s="855"/>
      <c r="BI42" s="855"/>
      <c r="BJ42" s="855"/>
      <c r="BK42" s="855"/>
      <c r="BL42" s="855"/>
      <c r="BM42" s="855"/>
      <c r="BN42" s="855"/>
      <c r="BO42" s="855"/>
      <c r="BP42" s="855"/>
      <c r="BQ42" s="855"/>
      <c r="BR42" s="879"/>
      <c r="BS42" s="879"/>
      <c r="BT42" s="879"/>
      <c r="BU42" s="864" t="s">
        <v>207</v>
      </c>
      <c r="BV42" s="869" t="e">
        <f>#REF!</f>
        <v>#REF!</v>
      </c>
      <c r="BW42" s="1011" t="s">
        <v>224</v>
      </c>
      <c r="BX42" s="1012"/>
      <c r="BY42" s="879"/>
      <c r="BZ42" s="879"/>
      <c r="CA42" s="879"/>
      <c r="CB42" s="879"/>
      <c r="CC42" s="879"/>
      <c r="CD42" s="879"/>
      <c r="CE42" s="879"/>
      <c r="CF42" s="879"/>
      <c r="CG42" s="879"/>
      <c r="CH42" s="879"/>
      <c r="CI42" s="879"/>
      <c r="CJ42" s="879"/>
      <c r="CK42" s="879"/>
      <c r="CL42" s="879"/>
      <c r="CM42" s="879"/>
      <c r="CN42" s="879"/>
      <c r="CO42" s="879"/>
      <c r="CP42" s="879"/>
      <c r="CQ42" s="879"/>
      <c r="CR42" s="879"/>
      <c r="CS42" s="879"/>
      <c r="CT42" s="879"/>
      <c r="CU42" s="879"/>
      <c r="CV42" s="879"/>
      <c r="CW42" s="879"/>
      <c r="CX42" s="879"/>
      <c r="CY42" s="879"/>
      <c r="CZ42" s="879"/>
      <c r="DA42" s="879"/>
      <c r="DB42" s="879"/>
      <c r="DC42" s="879"/>
      <c r="DD42" s="879"/>
      <c r="DE42" s="879"/>
      <c r="DF42" s="879"/>
      <c r="DG42" s="879"/>
      <c r="DH42" s="879"/>
      <c r="DI42" s="879"/>
      <c r="DJ42" s="879"/>
      <c r="DK42" s="879"/>
      <c r="DL42" s="879"/>
      <c r="DM42" s="879"/>
      <c r="DN42" s="879"/>
      <c r="DO42" s="879"/>
      <c r="DP42" s="879"/>
      <c r="DQ42" s="879"/>
      <c r="DR42" s="879"/>
      <c r="DS42" s="879"/>
      <c r="DT42" s="879"/>
      <c r="DU42" s="879"/>
      <c r="DV42" s="879"/>
      <c r="DW42" s="879"/>
      <c r="DX42" s="879"/>
      <c r="DY42" s="879"/>
      <c r="DZ42" s="879"/>
      <c r="EA42" s="879"/>
      <c r="EB42" s="879"/>
      <c r="EC42" s="879"/>
      <c r="ED42" s="879"/>
      <c r="EE42" s="879"/>
      <c r="EF42" s="879"/>
      <c r="EG42" s="879"/>
      <c r="EH42" s="879"/>
      <c r="EI42" s="879"/>
      <c r="EJ42" s="879"/>
      <c r="EK42" s="879"/>
      <c r="EL42" s="879"/>
      <c r="EM42" s="879"/>
      <c r="EN42" s="879"/>
      <c r="EO42" s="879"/>
      <c r="EP42" s="879"/>
      <c r="EQ42" s="879"/>
      <c r="ER42" s="879"/>
      <c r="ES42" s="879"/>
      <c r="ET42" s="879"/>
      <c r="EU42" s="879"/>
      <c r="EV42" s="879"/>
      <c r="EW42" s="879"/>
      <c r="EX42" s="879"/>
      <c r="EY42" s="879"/>
      <c r="EZ42" s="879"/>
      <c r="FA42" s="879"/>
      <c r="FB42" s="879"/>
      <c r="FC42" s="879"/>
      <c r="FD42" s="879"/>
      <c r="FE42" s="879"/>
      <c r="FF42" s="879"/>
      <c r="FG42" s="879"/>
      <c r="FH42" s="879"/>
      <c r="FI42" s="879"/>
      <c r="FJ42" s="879"/>
      <c r="FK42" s="879"/>
      <c r="FL42" s="879"/>
      <c r="FM42" s="879"/>
      <c r="FN42" s="879"/>
      <c r="FO42" s="879"/>
      <c r="FP42" s="879"/>
      <c r="FQ42" s="879"/>
      <c r="FR42" s="879"/>
      <c r="FS42" s="879"/>
      <c r="FT42" s="879"/>
      <c r="FU42" s="879"/>
      <c r="FV42" s="879"/>
      <c r="FW42" s="879"/>
      <c r="FX42" s="879"/>
      <c r="FY42" s="879"/>
      <c r="FZ42" s="879"/>
      <c r="GA42" s="879"/>
      <c r="GB42" s="879"/>
      <c r="GC42" s="879"/>
      <c r="GD42" s="879"/>
      <c r="GE42" s="879"/>
      <c r="GF42" s="879"/>
      <c r="GG42" s="879"/>
      <c r="GH42" s="879"/>
      <c r="GI42" s="879"/>
      <c r="GJ42" s="879"/>
      <c r="GK42" s="879"/>
      <c r="GL42" s="879"/>
      <c r="GM42" s="879"/>
      <c r="GN42" s="879"/>
      <c r="GO42" s="879"/>
      <c r="GP42" s="879"/>
      <c r="GQ42" s="879"/>
      <c r="GR42" s="879"/>
      <c r="GS42" s="879"/>
      <c r="GT42" s="879"/>
      <c r="GU42" s="879"/>
      <c r="GV42" s="879"/>
      <c r="GW42" s="879"/>
      <c r="GX42" s="879"/>
      <c r="GY42" s="879"/>
      <c r="GZ42" s="879"/>
      <c r="HA42" s="879"/>
      <c r="HB42" s="879"/>
      <c r="HC42" s="879"/>
      <c r="HD42" s="879"/>
      <c r="HE42" s="879"/>
      <c r="HF42" s="879"/>
      <c r="HG42" s="879"/>
      <c r="HH42" s="879"/>
      <c r="HI42" s="879"/>
      <c r="HJ42" s="879"/>
      <c r="HK42" s="879"/>
      <c r="HL42" s="879"/>
      <c r="HM42" s="879"/>
      <c r="HN42" s="879"/>
      <c r="HO42" s="879"/>
      <c r="HP42" s="879"/>
      <c r="HQ42" s="879"/>
      <c r="HR42" s="879"/>
      <c r="HS42" s="879"/>
      <c r="HT42" s="879"/>
      <c r="HU42" s="879"/>
      <c r="HV42" s="879"/>
      <c r="HW42" s="879"/>
      <c r="HX42" s="879"/>
      <c r="HY42" s="879"/>
      <c r="HZ42" s="879"/>
      <c r="IA42" s="879"/>
      <c r="IB42" s="879"/>
      <c r="IC42" s="879"/>
      <c r="ID42" s="879"/>
      <c r="IE42" s="879"/>
      <c r="IF42" s="879"/>
      <c r="IG42" s="879"/>
      <c r="IH42" s="879"/>
      <c r="II42" s="879"/>
      <c r="IJ42" s="879"/>
      <c r="IK42" s="879"/>
      <c r="IL42" s="879"/>
      <c r="IM42" s="879"/>
      <c r="IN42" s="879"/>
      <c r="IO42" s="879"/>
      <c r="IP42" s="879"/>
    </row>
    <row r="43" spans="2:250" ht="15.95" customHeight="1">
      <c r="B43" s="916" t="s">
        <v>138</v>
      </c>
      <c r="C43" s="1014" t="s">
        <v>33</v>
      </c>
      <c r="D43" s="824"/>
      <c r="E43" s="825"/>
      <c r="F43" s="826"/>
      <c r="G43" s="827">
        <f t="shared" si="33"/>
        <v>0</v>
      </c>
      <c r="H43" s="828">
        <f>建設部門表!E51</f>
        <v>0</v>
      </c>
      <c r="I43" s="829">
        <f>$E$8*投入係数表!AL40</f>
        <v>0</v>
      </c>
      <c r="J43" s="828">
        <f>$F$8*投入係数表!AH40</f>
        <v>0</v>
      </c>
      <c r="K43" s="830">
        <f t="shared" si="16"/>
        <v>0</v>
      </c>
      <c r="L43" s="831">
        <v>0.75146371068146189</v>
      </c>
      <c r="M43" s="832">
        <f t="shared" si="17"/>
        <v>0</v>
      </c>
      <c r="N43" s="833">
        <v>0</v>
      </c>
      <c r="O43" s="834">
        <f t="shared" si="18"/>
        <v>0</v>
      </c>
      <c r="P43" s="835">
        <f>'37部門取引基本表'!BM39</f>
        <v>0.27566538474372215</v>
      </c>
      <c r="Q43" s="830">
        <f t="shared" si="19"/>
        <v>0</v>
      </c>
      <c r="R43" s="929"/>
      <c r="S43" s="837"/>
      <c r="T43" s="830">
        <f>IF('37部門取引基本表'!AQ39&lt;0,0,'37部門取引基本表'!AQ39)</f>
        <v>255426.1308876609</v>
      </c>
      <c r="U43" s="838">
        <f t="shared" si="20"/>
        <v>0.13824402780609715</v>
      </c>
      <c r="V43" s="839">
        <f t="shared" si="21"/>
        <v>0</v>
      </c>
      <c r="W43" s="840">
        <f t="shared" si="11"/>
        <v>0.75146371068146189</v>
      </c>
      <c r="X43" s="834">
        <f t="shared" si="22"/>
        <v>0</v>
      </c>
      <c r="Y43" s="841">
        <v>0</v>
      </c>
      <c r="Z43" s="842">
        <f t="shared" si="23"/>
        <v>0.27566538474372215</v>
      </c>
      <c r="AA43" s="843">
        <f t="shared" si="24"/>
        <v>0</v>
      </c>
      <c r="AB43" s="929"/>
      <c r="AC43" s="845"/>
      <c r="AD43" s="846">
        <f t="shared" si="25"/>
        <v>0.13824402780609715</v>
      </c>
      <c r="AE43" s="847">
        <f t="shared" si="26"/>
        <v>0</v>
      </c>
      <c r="AF43" s="848">
        <f t="shared" si="27"/>
        <v>0.75146371068146189</v>
      </c>
      <c r="AG43" s="849">
        <f t="shared" si="28"/>
        <v>0</v>
      </c>
      <c r="AH43" s="850">
        <v>0</v>
      </c>
      <c r="AI43" s="851">
        <f t="shared" si="29"/>
        <v>0</v>
      </c>
      <c r="AJ43" s="852">
        <f t="shared" si="30"/>
        <v>0</v>
      </c>
      <c r="AK43" s="853">
        <f t="shared" si="31"/>
        <v>0</v>
      </c>
      <c r="AL43" s="854">
        <f t="shared" si="32"/>
        <v>0</v>
      </c>
      <c r="AM43" s="855"/>
      <c r="AN43" s="855"/>
      <c r="AO43" s="1015" t="s">
        <v>138</v>
      </c>
      <c r="AP43" s="1016" t="s">
        <v>33</v>
      </c>
      <c r="AQ43" s="882">
        <f t="shared" si="12"/>
        <v>0</v>
      </c>
      <c r="AR43" s="883">
        <f t="shared" si="13"/>
        <v>0</v>
      </c>
      <c r="AS43" s="884">
        <f t="shared" si="14"/>
        <v>0</v>
      </c>
      <c r="AT43" s="885">
        <f t="shared" si="15"/>
        <v>0</v>
      </c>
      <c r="AU43" s="886">
        <f>AL43*'37部門取引基本表'!BG39</f>
        <v>0</v>
      </c>
      <c r="AV43" s="886">
        <f>AL43*'37部門取引基本表'!BH39</f>
        <v>0</v>
      </c>
      <c r="AW43" s="886">
        <f>AL43*'37部門取引基本表'!BI39</f>
        <v>0</v>
      </c>
      <c r="AX43" s="886">
        <f>AL43*'37部門取引基本表'!BJ39</f>
        <v>0</v>
      </c>
      <c r="AY43" s="886">
        <f>市税収効果!S41</f>
        <v>0</v>
      </c>
      <c r="AZ43" s="863"/>
      <c r="BA43" s="855"/>
      <c r="BB43" s="855"/>
      <c r="BC43" s="855"/>
      <c r="BD43" s="855"/>
      <c r="BE43" s="855"/>
      <c r="BF43" s="855"/>
      <c r="BG43" s="855"/>
      <c r="BH43" s="855"/>
      <c r="BI43" s="855"/>
      <c r="BJ43" s="855"/>
      <c r="BK43" s="855"/>
      <c r="BL43" s="855"/>
      <c r="BM43" s="855"/>
      <c r="BN43" s="855"/>
      <c r="BO43" s="855"/>
      <c r="BP43" s="855"/>
      <c r="BQ43" s="855"/>
      <c r="BR43" s="879"/>
      <c r="BS43" s="879"/>
      <c r="BT43" s="879"/>
      <c r="BU43" s="864" t="s">
        <v>228</v>
      </c>
      <c r="BV43" s="869" t="e">
        <f>#REF!</f>
        <v>#REF!</v>
      </c>
      <c r="BW43" s="1011" t="s">
        <v>229</v>
      </c>
      <c r="BX43" s="1012"/>
      <c r="BY43" s="879"/>
      <c r="BZ43" s="879"/>
      <c r="CA43" s="879"/>
      <c r="CB43" s="879"/>
      <c r="CC43" s="879"/>
      <c r="CD43" s="879"/>
      <c r="CE43" s="879"/>
      <c r="CF43" s="879"/>
      <c r="CG43" s="879"/>
      <c r="CH43" s="879"/>
      <c r="CI43" s="879"/>
      <c r="CJ43" s="879"/>
      <c r="CK43" s="879"/>
      <c r="CL43" s="879"/>
      <c r="CM43" s="879"/>
      <c r="CN43" s="879"/>
      <c r="CO43" s="879"/>
      <c r="CP43" s="879"/>
      <c r="CQ43" s="879"/>
      <c r="CR43" s="879"/>
      <c r="CS43" s="879"/>
      <c r="CT43" s="879"/>
      <c r="CU43" s="879"/>
      <c r="CV43" s="879"/>
      <c r="CW43" s="879"/>
      <c r="CX43" s="879"/>
      <c r="CY43" s="879"/>
      <c r="CZ43" s="879"/>
      <c r="DA43" s="879"/>
      <c r="DB43" s="879"/>
      <c r="DC43" s="879"/>
      <c r="DD43" s="879"/>
      <c r="DE43" s="879"/>
      <c r="DF43" s="879"/>
      <c r="DG43" s="879"/>
      <c r="DH43" s="879"/>
      <c r="DI43" s="879"/>
      <c r="DJ43" s="879"/>
      <c r="DK43" s="879"/>
      <c r="DL43" s="879"/>
      <c r="DM43" s="879"/>
      <c r="DN43" s="879"/>
      <c r="DO43" s="879"/>
      <c r="DP43" s="879"/>
      <c r="DQ43" s="879"/>
      <c r="DR43" s="879"/>
      <c r="DS43" s="879"/>
      <c r="DT43" s="879"/>
      <c r="DU43" s="879"/>
      <c r="DV43" s="879"/>
      <c r="DW43" s="879"/>
      <c r="DX43" s="879"/>
      <c r="DY43" s="879"/>
      <c r="DZ43" s="879"/>
      <c r="EA43" s="879"/>
      <c r="EB43" s="879"/>
      <c r="EC43" s="879"/>
      <c r="ED43" s="879"/>
      <c r="EE43" s="879"/>
      <c r="EF43" s="879"/>
      <c r="EG43" s="879"/>
      <c r="EH43" s="879"/>
      <c r="EI43" s="879"/>
      <c r="EJ43" s="879"/>
      <c r="EK43" s="879"/>
      <c r="EL43" s="879"/>
      <c r="EM43" s="879"/>
      <c r="EN43" s="879"/>
      <c r="EO43" s="879"/>
      <c r="EP43" s="879"/>
      <c r="EQ43" s="879"/>
      <c r="ER43" s="879"/>
      <c r="ES43" s="879"/>
      <c r="ET43" s="879"/>
      <c r="EU43" s="879"/>
      <c r="EV43" s="879"/>
      <c r="EW43" s="879"/>
      <c r="EX43" s="879"/>
      <c r="EY43" s="879"/>
      <c r="EZ43" s="879"/>
      <c r="FA43" s="879"/>
      <c r="FB43" s="879"/>
      <c r="FC43" s="879"/>
      <c r="FD43" s="879"/>
      <c r="FE43" s="879"/>
      <c r="FF43" s="879"/>
      <c r="FG43" s="879"/>
      <c r="FH43" s="879"/>
      <c r="FI43" s="879"/>
      <c r="FJ43" s="879"/>
      <c r="FK43" s="879"/>
      <c r="FL43" s="879"/>
      <c r="FM43" s="879"/>
      <c r="FN43" s="879"/>
      <c r="FO43" s="879"/>
      <c r="FP43" s="879"/>
      <c r="FQ43" s="879"/>
      <c r="FR43" s="879"/>
      <c r="FS43" s="879"/>
      <c r="FT43" s="879"/>
      <c r="FU43" s="879"/>
      <c r="FV43" s="879"/>
      <c r="FW43" s="879"/>
      <c r="FX43" s="879"/>
      <c r="FY43" s="879"/>
      <c r="FZ43" s="879"/>
      <c r="GA43" s="879"/>
      <c r="GB43" s="879"/>
      <c r="GC43" s="879"/>
      <c r="GD43" s="879"/>
      <c r="GE43" s="879"/>
      <c r="GF43" s="879"/>
      <c r="GG43" s="879"/>
      <c r="GH43" s="879"/>
      <c r="GI43" s="879"/>
      <c r="GJ43" s="879"/>
      <c r="GK43" s="879"/>
      <c r="GL43" s="879"/>
      <c r="GM43" s="879"/>
      <c r="GN43" s="879"/>
      <c r="GO43" s="879"/>
      <c r="GP43" s="879"/>
      <c r="GQ43" s="879"/>
      <c r="GR43" s="879"/>
      <c r="GS43" s="879"/>
      <c r="GT43" s="879"/>
      <c r="GU43" s="879"/>
      <c r="GV43" s="879"/>
      <c r="GW43" s="879"/>
      <c r="GX43" s="879"/>
      <c r="GY43" s="879"/>
      <c r="GZ43" s="879"/>
      <c r="HA43" s="879"/>
      <c r="HB43" s="879"/>
      <c r="HC43" s="879"/>
      <c r="HD43" s="879"/>
      <c r="HE43" s="879"/>
      <c r="HF43" s="879"/>
      <c r="HG43" s="879"/>
      <c r="HH43" s="879"/>
      <c r="HI43" s="879"/>
      <c r="HJ43" s="879"/>
      <c r="HK43" s="879"/>
      <c r="HL43" s="879"/>
      <c r="HM43" s="879"/>
      <c r="HN43" s="879"/>
      <c r="HO43" s="879"/>
      <c r="HP43" s="879"/>
      <c r="HQ43" s="879"/>
      <c r="HR43" s="879"/>
      <c r="HS43" s="879"/>
      <c r="HT43" s="879"/>
      <c r="HU43" s="879"/>
      <c r="HV43" s="879"/>
      <c r="HW43" s="879"/>
      <c r="HX43" s="879"/>
      <c r="HY43" s="879"/>
      <c r="HZ43" s="879"/>
      <c r="IA43" s="879"/>
      <c r="IB43" s="879"/>
      <c r="IC43" s="879"/>
      <c r="ID43" s="879"/>
      <c r="IE43" s="879"/>
      <c r="IF43" s="879"/>
      <c r="IG43" s="879"/>
      <c r="IH43" s="879"/>
      <c r="II43" s="879"/>
      <c r="IJ43" s="879"/>
      <c r="IK43" s="879"/>
      <c r="IL43" s="879"/>
      <c r="IM43" s="879"/>
      <c r="IN43" s="879"/>
      <c r="IO43" s="879"/>
      <c r="IP43" s="879"/>
    </row>
    <row r="44" spans="2:250" ht="15.95" customHeight="1">
      <c r="B44" s="916" t="s">
        <v>139</v>
      </c>
      <c r="C44" s="1014" t="s">
        <v>1</v>
      </c>
      <c r="D44" s="824"/>
      <c r="E44" s="825"/>
      <c r="F44" s="826"/>
      <c r="G44" s="827">
        <f t="shared" si="33"/>
        <v>0</v>
      </c>
      <c r="H44" s="828">
        <f>建設部門表!E52</f>
        <v>0</v>
      </c>
      <c r="I44" s="829">
        <f>$E$8*投入係数表!AL41</f>
        <v>0</v>
      </c>
      <c r="J44" s="828">
        <f>$F$8*投入係数表!AH41</f>
        <v>0</v>
      </c>
      <c r="K44" s="830">
        <f t="shared" si="16"/>
        <v>0</v>
      </c>
      <c r="L44" s="831">
        <v>1</v>
      </c>
      <c r="M44" s="832">
        <f t="shared" si="17"/>
        <v>0</v>
      </c>
      <c r="N44" s="833">
        <v>0</v>
      </c>
      <c r="O44" s="834">
        <f t="shared" si="18"/>
        <v>0</v>
      </c>
      <c r="P44" s="835">
        <f>'37部門取引基本表'!BM40</f>
        <v>0</v>
      </c>
      <c r="Q44" s="830">
        <f t="shared" si="19"/>
        <v>0</v>
      </c>
      <c r="R44" s="929"/>
      <c r="S44" s="837"/>
      <c r="T44" s="830">
        <f>IF('37部門取引基本表'!AQ40&lt;0,0,'37部門取引基本表'!AQ40)</f>
        <v>0</v>
      </c>
      <c r="U44" s="838">
        <f t="shared" si="20"/>
        <v>0</v>
      </c>
      <c r="V44" s="839">
        <f t="shared" si="21"/>
        <v>0</v>
      </c>
      <c r="W44" s="840">
        <f t="shared" si="11"/>
        <v>1</v>
      </c>
      <c r="X44" s="834">
        <f t="shared" si="22"/>
        <v>0</v>
      </c>
      <c r="Y44" s="841">
        <v>0</v>
      </c>
      <c r="Z44" s="842">
        <f t="shared" si="23"/>
        <v>0</v>
      </c>
      <c r="AA44" s="843">
        <f t="shared" si="24"/>
        <v>0</v>
      </c>
      <c r="AB44" s="929"/>
      <c r="AC44" s="845"/>
      <c r="AD44" s="846">
        <f t="shared" si="25"/>
        <v>0</v>
      </c>
      <c r="AE44" s="847">
        <f t="shared" si="26"/>
        <v>0</v>
      </c>
      <c r="AF44" s="848">
        <f t="shared" si="27"/>
        <v>1</v>
      </c>
      <c r="AG44" s="849">
        <f t="shared" si="28"/>
        <v>0</v>
      </c>
      <c r="AH44" s="850">
        <v>0</v>
      </c>
      <c r="AI44" s="851">
        <f t="shared" si="29"/>
        <v>0</v>
      </c>
      <c r="AJ44" s="852">
        <f t="shared" si="30"/>
        <v>0</v>
      </c>
      <c r="AK44" s="853">
        <f t="shared" si="31"/>
        <v>0</v>
      </c>
      <c r="AL44" s="854">
        <f t="shared" si="32"/>
        <v>0</v>
      </c>
      <c r="AM44" s="855"/>
      <c r="AN44" s="855"/>
      <c r="AO44" s="1015" t="s">
        <v>139</v>
      </c>
      <c r="AP44" s="1016" t="s">
        <v>1</v>
      </c>
      <c r="AQ44" s="882">
        <f t="shared" si="12"/>
        <v>0</v>
      </c>
      <c r="AR44" s="883">
        <f t="shared" si="13"/>
        <v>0</v>
      </c>
      <c r="AS44" s="884">
        <f t="shared" si="14"/>
        <v>0</v>
      </c>
      <c r="AT44" s="885">
        <f t="shared" si="15"/>
        <v>0</v>
      </c>
      <c r="AU44" s="886">
        <f>AL44*'37部門取引基本表'!BG40</f>
        <v>0</v>
      </c>
      <c r="AV44" s="886">
        <f>AL44*'37部門取引基本表'!BH40</f>
        <v>0</v>
      </c>
      <c r="AW44" s="886">
        <f>AL44*'37部門取引基本表'!BI40</f>
        <v>0</v>
      </c>
      <c r="AX44" s="886">
        <f>AL44*'37部門取引基本表'!BJ40</f>
        <v>0</v>
      </c>
      <c r="AY44" s="886">
        <f>市税収効果!S42</f>
        <v>0</v>
      </c>
      <c r="AZ44" s="863"/>
      <c r="BA44" s="855"/>
      <c r="BB44" s="855"/>
      <c r="BC44" s="855"/>
      <c r="BD44" s="855"/>
      <c r="BE44" s="855"/>
      <c r="BF44" s="855"/>
      <c r="BG44" s="855"/>
      <c r="BH44" s="855"/>
      <c r="BI44" s="855"/>
      <c r="BJ44" s="855"/>
      <c r="BK44" s="855"/>
      <c r="BL44" s="855"/>
      <c r="BM44" s="855"/>
      <c r="BN44" s="855"/>
      <c r="BO44" s="855"/>
      <c r="BP44" s="855"/>
      <c r="BQ44" s="855"/>
      <c r="BR44" s="879"/>
      <c r="BS44" s="879"/>
      <c r="BT44" s="879"/>
      <c r="BU44" s="864" t="s">
        <v>10</v>
      </c>
      <c r="BV44" s="869" t="e">
        <f>#REF!</f>
        <v>#REF!</v>
      </c>
      <c r="BW44" s="1011" t="s">
        <v>232</v>
      </c>
      <c r="BX44" s="1012"/>
      <c r="BY44" s="879"/>
      <c r="BZ44" s="879"/>
      <c r="CA44" s="879"/>
      <c r="CB44" s="879"/>
      <c r="CC44" s="879"/>
      <c r="CD44" s="879"/>
      <c r="CE44" s="879"/>
      <c r="CF44" s="879"/>
      <c r="CG44" s="879"/>
      <c r="CH44" s="879"/>
      <c r="CI44" s="879"/>
      <c r="CJ44" s="879"/>
      <c r="CK44" s="879"/>
      <c r="CL44" s="879"/>
      <c r="CM44" s="879"/>
      <c r="CN44" s="879"/>
      <c r="CO44" s="879"/>
      <c r="CP44" s="879"/>
      <c r="CQ44" s="879"/>
      <c r="CR44" s="879"/>
      <c r="CS44" s="879"/>
      <c r="CT44" s="879"/>
      <c r="CU44" s="879"/>
      <c r="CV44" s="879"/>
      <c r="CW44" s="879"/>
      <c r="CX44" s="879"/>
      <c r="CY44" s="879"/>
      <c r="CZ44" s="879"/>
      <c r="DA44" s="879"/>
      <c r="DB44" s="879"/>
      <c r="DC44" s="879"/>
      <c r="DD44" s="879"/>
      <c r="DE44" s="879"/>
      <c r="DF44" s="879"/>
      <c r="DG44" s="879"/>
      <c r="DH44" s="879"/>
      <c r="DI44" s="879"/>
      <c r="DJ44" s="879"/>
      <c r="DK44" s="879"/>
      <c r="DL44" s="879"/>
      <c r="DM44" s="879"/>
      <c r="DN44" s="879"/>
      <c r="DO44" s="879"/>
      <c r="DP44" s="879"/>
      <c r="DQ44" s="879"/>
      <c r="DR44" s="879"/>
      <c r="DS44" s="879"/>
      <c r="DT44" s="879"/>
      <c r="DU44" s="879"/>
      <c r="DV44" s="879"/>
      <c r="DW44" s="879"/>
      <c r="DX44" s="879"/>
      <c r="DY44" s="879"/>
      <c r="DZ44" s="879"/>
      <c r="EA44" s="879"/>
      <c r="EB44" s="879"/>
      <c r="EC44" s="879"/>
      <c r="ED44" s="879"/>
      <c r="EE44" s="879"/>
      <c r="EF44" s="879"/>
      <c r="EG44" s="879"/>
      <c r="EH44" s="879"/>
      <c r="EI44" s="879"/>
      <c r="EJ44" s="879"/>
      <c r="EK44" s="879"/>
      <c r="EL44" s="879"/>
      <c r="EM44" s="879"/>
      <c r="EN44" s="879"/>
      <c r="EO44" s="879"/>
      <c r="EP44" s="879"/>
      <c r="EQ44" s="879"/>
      <c r="ER44" s="879"/>
      <c r="ES44" s="879"/>
      <c r="ET44" s="879"/>
      <c r="EU44" s="879"/>
      <c r="EV44" s="879"/>
      <c r="EW44" s="879"/>
      <c r="EX44" s="879"/>
      <c r="EY44" s="879"/>
      <c r="EZ44" s="879"/>
      <c r="FA44" s="879"/>
      <c r="FB44" s="879"/>
      <c r="FC44" s="879"/>
      <c r="FD44" s="879"/>
      <c r="FE44" s="879"/>
      <c r="FF44" s="879"/>
      <c r="FG44" s="879"/>
      <c r="FH44" s="879"/>
      <c r="FI44" s="879"/>
      <c r="FJ44" s="879"/>
      <c r="FK44" s="879"/>
      <c r="FL44" s="879"/>
      <c r="FM44" s="879"/>
      <c r="FN44" s="879"/>
      <c r="FO44" s="879"/>
      <c r="FP44" s="879"/>
      <c r="FQ44" s="879"/>
      <c r="FR44" s="879"/>
      <c r="FS44" s="879"/>
      <c r="FT44" s="879"/>
      <c r="FU44" s="879"/>
      <c r="FV44" s="879"/>
      <c r="FW44" s="879"/>
      <c r="FX44" s="879"/>
      <c r="FY44" s="879"/>
      <c r="FZ44" s="879"/>
      <c r="GA44" s="879"/>
      <c r="GB44" s="879"/>
      <c r="GC44" s="879"/>
      <c r="GD44" s="879"/>
      <c r="GE44" s="879"/>
      <c r="GF44" s="879"/>
      <c r="GG44" s="879"/>
      <c r="GH44" s="879"/>
      <c r="GI44" s="879"/>
      <c r="GJ44" s="879"/>
      <c r="GK44" s="879"/>
      <c r="GL44" s="879"/>
      <c r="GM44" s="879"/>
      <c r="GN44" s="879"/>
      <c r="GO44" s="879"/>
      <c r="GP44" s="879"/>
      <c r="GQ44" s="879"/>
      <c r="GR44" s="879"/>
      <c r="GS44" s="879"/>
      <c r="GT44" s="879"/>
      <c r="GU44" s="879"/>
      <c r="GV44" s="879"/>
      <c r="GW44" s="879"/>
      <c r="GX44" s="879"/>
      <c r="GY44" s="879"/>
      <c r="GZ44" s="879"/>
      <c r="HA44" s="879"/>
      <c r="HB44" s="879"/>
      <c r="HC44" s="879"/>
      <c r="HD44" s="879"/>
      <c r="HE44" s="879"/>
      <c r="HF44" s="879"/>
      <c r="HG44" s="879"/>
      <c r="HH44" s="879"/>
      <c r="HI44" s="879"/>
      <c r="HJ44" s="879"/>
      <c r="HK44" s="879"/>
      <c r="HL44" s="879"/>
      <c r="HM44" s="879"/>
      <c r="HN44" s="879"/>
      <c r="HO44" s="879"/>
      <c r="HP44" s="879"/>
      <c r="HQ44" s="879"/>
      <c r="HR44" s="879"/>
      <c r="HS44" s="879"/>
      <c r="HT44" s="879"/>
      <c r="HU44" s="879"/>
      <c r="HV44" s="879"/>
      <c r="HW44" s="879"/>
      <c r="HX44" s="879"/>
      <c r="HY44" s="879"/>
      <c r="HZ44" s="879"/>
      <c r="IA44" s="879"/>
      <c r="IB44" s="879"/>
      <c r="IC44" s="879"/>
      <c r="ID44" s="879"/>
      <c r="IE44" s="879"/>
      <c r="IF44" s="879"/>
      <c r="IG44" s="879"/>
      <c r="IH44" s="879"/>
      <c r="II44" s="879"/>
      <c r="IJ44" s="879"/>
      <c r="IK44" s="879"/>
      <c r="IL44" s="879"/>
      <c r="IM44" s="879"/>
      <c r="IN44" s="879"/>
      <c r="IO44" s="879"/>
      <c r="IP44" s="879"/>
    </row>
    <row r="45" spans="2:250" ht="15.95" customHeight="1">
      <c r="B45" s="954" t="s">
        <v>140</v>
      </c>
      <c r="C45" s="1017" t="s">
        <v>2</v>
      </c>
      <c r="D45" s="1018"/>
      <c r="E45" s="1019"/>
      <c r="F45" s="1020"/>
      <c r="G45" s="1021">
        <f t="shared" si="33"/>
        <v>0</v>
      </c>
      <c r="H45" s="1022">
        <f>建設部門表!E53</f>
        <v>0</v>
      </c>
      <c r="I45" s="1023">
        <f>$E$8*投入係数表!AL42</f>
        <v>0</v>
      </c>
      <c r="J45" s="1022">
        <f>$F$8*投入係数表!AH42</f>
        <v>0</v>
      </c>
      <c r="K45" s="1024">
        <f t="shared" si="16"/>
        <v>0</v>
      </c>
      <c r="L45" s="1025">
        <v>0.57865566451357675</v>
      </c>
      <c r="M45" s="1026">
        <f t="shared" si="17"/>
        <v>0</v>
      </c>
      <c r="N45" s="1027">
        <v>0</v>
      </c>
      <c r="O45" s="1028">
        <f t="shared" si="18"/>
        <v>0</v>
      </c>
      <c r="P45" s="1029">
        <f>'37部門取引基本表'!BM41</f>
        <v>1.3772937420563255E-2</v>
      </c>
      <c r="Q45" s="1024">
        <f t="shared" si="19"/>
        <v>0</v>
      </c>
      <c r="R45" s="1030"/>
      <c r="S45" s="1031"/>
      <c r="T45" s="1024">
        <f>IF('37部門取引基本表'!AQ41&lt;0,0,'37部門取引基本表'!AQ41)</f>
        <v>61.646401091214329</v>
      </c>
      <c r="U45" s="1032">
        <f t="shared" si="20"/>
        <v>3.3364819632913069E-5</v>
      </c>
      <c r="V45" s="1033">
        <f t="shared" si="21"/>
        <v>0</v>
      </c>
      <c r="W45" s="1034">
        <f t="shared" si="11"/>
        <v>0.57865566451357675</v>
      </c>
      <c r="X45" s="1028">
        <f t="shared" si="22"/>
        <v>0</v>
      </c>
      <c r="Y45" s="1035">
        <v>0</v>
      </c>
      <c r="Z45" s="1036">
        <f t="shared" si="23"/>
        <v>1.3772937420563255E-2</v>
      </c>
      <c r="AA45" s="1035">
        <f t="shared" si="24"/>
        <v>0</v>
      </c>
      <c r="AB45" s="1030"/>
      <c r="AC45" s="1037"/>
      <c r="AD45" s="1038">
        <f t="shared" si="25"/>
        <v>3.3364819632913069E-5</v>
      </c>
      <c r="AE45" s="1039">
        <f t="shared" si="26"/>
        <v>0</v>
      </c>
      <c r="AF45" s="1040">
        <f t="shared" si="27"/>
        <v>0.57865566451357675</v>
      </c>
      <c r="AG45" s="1041">
        <f t="shared" si="28"/>
        <v>0</v>
      </c>
      <c r="AH45" s="1042">
        <v>0</v>
      </c>
      <c r="AI45" s="1043">
        <f t="shared" si="29"/>
        <v>0</v>
      </c>
      <c r="AJ45" s="1044">
        <f t="shared" si="30"/>
        <v>0</v>
      </c>
      <c r="AK45" s="1045">
        <f t="shared" si="31"/>
        <v>0</v>
      </c>
      <c r="AL45" s="1046">
        <f t="shared" si="32"/>
        <v>0</v>
      </c>
      <c r="AM45" s="855"/>
      <c r="AN45" s="855"/>
      <c r="AO45" s="1047" t="s">
        <v>140</v>
      </c>
      <c r="AP45" s="1048" t="s">
        <v>2</v>
      </c>
      <c r="AQ45" s="1049">
        <f t="shared" si="12"/>
        <v>0</v>
      </c>
      <c r="AR45" s="1050">
        <f t="shared" si="13"/>
        <v>0</v>
      </c>
      <c r="AS45" s="1051">
        <f t="shared" si="14"/>
        <v>0</v>
      </c>
      <c r="AT45" s="1052">
        <f t="shared" si="15"/>
        <v>0</v>
      </c>
      <c r="AU45" s="1053">
        <f>AL45*'37部門取引基本表'!BG41</f>
        <v>0</v>
      </c>
      <c r="AV45" s="1053">
        <f>AL45*'37部門取引基本表'!BH41</f>
        <v>0</v>
      </c>
      <c r="AW45" s="1053">
        <f>AL45*'37部門取引基本表'!BI41</f>
        <v>0</v>
      </c>
      <c r="AX45" s="1053">
        <f>AL45*'37部門取引基本表'!BJ41</f>
        <v>0</v>
      </c>
      <c r="AY45" s="1053">
        <f>市税収効果!S43</f>
        <v>0</v>
      </c>
      <c r="AZ45" s="863"/>
      <c r="BA45" s="855"/>
      <c r="BB45" s="855"/>
      <c r="BC45" s="855"/>
      <c r="BD45" s="855"/>
      <c r="BE45" s="855"/>
      <c r="BF45" s="855"/>
      <c r="BG45" s="855"/>
      <c r="BH45" s="855"/>
      <c r="BI45" s="855"/>
      <c r="BJ45" s="855"/>
      <c r="BK45" s="855"/>
      <c r="BL45" s="855"/>
      <c r="BM45" s="855"/>
      <c r="BN45" s="855"/>
      <c r="BO45" s="855"/>
      <c r="BP45" s="855"/>
      <c r="BQ45" s="855"/>
      <c r="BR45" s="879"/>
      <c r="BS45" s="879"/>
      <c r="BT45" s="879"/>
      <c r="BU45" s="1054" t="s">
        <v>200</v>
      </c>
      <c r="BV45" s="869" t="e">
        <f>#REF!</f>
        <v>#REF!</v>
      </c>
      <c r="BW45" s="1011" t="s">
        <v>234</v>
      </c>
      <c r="BX45" s="1012"/>
      <c r="BY45" s="879"/>
      <c r="BZ45" s="879"/>
      <c r="CA45" s="879"/>
      <c r="CB45" s="879"/>
      <c r="CC45" s="879"/>
      <c r="CD45" s="879"/>
      <c r="CE45" s="879"/>
      <c r="CF45" s="879"/>
      <c r="CG45" s="879"/>
      <c r="CH45" s="879"/>
      <c r="CI45" s="879"/>
      <c r="CJ45" s="879"/>
      <c r="CK45" s="879"/>
      <c r="CL45" s="879"/>
      <c r="CM45" s="879"/>
      <c r="CN45" s="879"/>
      <c r="CO45" s="879"/>
      <c r="CP45" s="879"/>
      <c r="CQ45" s="879"/>
      <c r="CR45" s="879"/>
      <c r="CS45" s="879"/>
      <c r="CT45" s="879"/>
      <c r="CU45" s="879"/>
      <c r="CV45" s="879"/>
      <c r="CW45" s="879"/>
      <c r="CX45" s="879"/>
      <c r="CY45" s="879"/>
      <c r="CZ45" s="879"/>
      <c r="DA45" s="879"/>
      <c r="DB45" s="879"/>
      <c r="DC45" s="879"/>
      <c r="DD45" s="879"/>
      <c r="DE45" s="879"/>
      <c r="DF45" s="879"/>
      <c r="DG45" s="879"/>
      <c r="DH45" s="879"/>
      <c r="DI45" s="879"/>
      <c r="DJ45" s="879"/>
      <c r="DK45" s="879"/>
      <c r="DL45" s="879"/>
      <c r="DM45" s="879"/>
      <c r="DN45" s="879"/>
      <c r="DO45" s="879"/>
      <c r="DP45" s="879"/>
      <c r="DQ45" s="879"/>
      <c r="DR45" s="879"/>
      <c r="DS45" s="879"/>
      <c r="DT45" s="879"/>
      <c r="DU45" s="879"/>
      <c r="DV45" s="879"/>
      <c r="DW45" s="879"/>
      <c r="DX45" s="879"/>
      <c r="DY45" s="879"/>
      <c r="DZ45" s="879"/>
      <c r="EA45" s="879"/>
      <c r="EB45" s="879"/>
      <c r="EC45" s="879"/>
      <c r="ED45" s="879"/>
      <c r="EE45" s="879"/>
      <c r="EF45" s="879"/>
      <c r="EG45" s="879"/>
      <c r="EH45" s="879"/>
      <c r="EI45" s="879"/>
      <c r="EJ45" s="879"/>
      <c r="EK45" s="879"/>
      <c r="EL45" s="879"/>
      <c r="EM45" s="879"/>
      <c r="EN45" s="879"/>
      <c r="EO45" s="879"/>
      <c r="EP45" s="879"/>
      <c r="EQ45" s="879"/>
      <c r="ER45" s="879"/>
      <c r="ES45" s="879"/>
      <c r="ET45" s="879"/>
      <c r="EU45" s="879"/>
      <c r="EV45" s="879"/>
      <c r="EW45" s="879"/>
      <c r="EX45" s="879"/>
      <c r="EY45" s="879"/>
      <c r="EZ45" s="879"/>
      <c r="FA45" s="879"/>
      <c r="FB45" s="879"/>
      <c r="FC45" s="879"/>
      <c r="FD45" s="879"/>
      <c r="FE45" s="879"/>
      <c r="FF45" s="879"/>
      <c r="FG45" s="879"/>
      <c r="FH45" s="879"/>
      <c r="FI45" s="879"/>
      <c r="FJ45" s="879"/>
      <c r="FK45" s="879"/>
      <c r="FL45" s="879"/>
      <c r="FM45" s="879"/>
      <c r="FN45" s="879"/>
      <c r="FO45" s="879"/>
      <c r="FP45" s="879"/>
      <c r="FQ45" s="879"/>
      <c r="FR45" s="879"/>
      <c r="FS45" s="879"/>
      <c r="FT45" s="879"/>
      <c r="FU45" s="879"/>
      <c r="FV45" s="879"/>
      <c r="FW45" s="879"/>
      <c r="FX45" s="879"/>
      <c r="FY45" s="879"/>
      <c r="FZ45" s="879"/>
      <c r="GA45" s="879"/>
      <c r="GB45" s="879"/>
      <c r="GC45" s="879"/>
      <c r="GD45" s="879"/>
      <c r="GE45" s="879"/>
      <c r="GF45" s="879"/>
      <c r="GG45" s="879"/>
      <c r="GH45" s="879"/>
      <c r="GI45" s="879"/>
      <c r="GJ45" s="879"/>
      <c r="GK45" s="879"/>
      <c r="GL45" s="879"/>
      <c r="GM45" s="879"/>
      <c r="GN45" s="879"/>
      <c r="GO45" s="879"/>
      <c r="GP45" s="879"/>
      <c r="GQ45" s="879"/>
      <c r="GR45" s="879"/>
      <c r="GS45" s="879"/>
      <c r="GT45" s="879"/>
      <c r="GU45" s="879"/>
      <c r="GV45" s="879"/>
      <c r="GW45" s="879"/>
      <c r="GX45" s="879"/>
      <c r="GY45" s="879"/>
      <c r="GZ45" s="879"/>
      <c r="HA45" s="879"/>
      <c r="HB45" s="879"/>
      <c r="HC45" s="879"/>
      <c r="HD45" s="879"/>
      <c r="HE45" s="879"/>
      <c r="HF45" s="879"/>
      <c r="HG45" s="879"/>
      <c r="HH45" s="879"/>
      <c r="HI45" s="879"/>
      <c r="HJ45" s="879"/>
      <c r="HK45" s="879"/>
      <c r="HL45" s="879"/>
      <c r="HM45" s="879"/>
      <c r="HN45" s="879"/>
      <c r="HO45" s="879"/>
      <c r="HP45" s="879"/>
      <c r="HQ45" s="879"/>
      <c r="HR45" s="879"/>
      <c r="HS45" s="879"/>
      <c r="HT45" s="879"/>
      <c r="HU45" s="879"/>
      <c r="HV45" s="879"/>
      <c r="HW45" s="879"/>
      <c r="HX45" s="879"/>
      <c r="HY45" s="879"/>
      <c r="HZ45" s="879"/>
      <c r="IA45" s="879"/>
      <c r="IB45" s="879"/>
      <c r="IC45" s="879"/>
      <c r="ID45" s="879"/>
      <c r="IE45" s="879"/>
      <c r="IF45" s="879"/>
      <c r="IG45" s="879"/>
      <c r="IH45" s="879"/>
      <c r="II45" s="879"/>
      <c r="IJ45" s="879"/>
      <c r="IK45" s="879"/>
      <c r="IL45" s="879"/>
      <c r="IM45" s="879"/>
      <c r="IN45" s="879"/>
      <c r="IO45" s="879"/>
      <c r="IP45" s="879"/>
    </row>
    <row r="46" spans="2:250" ht="15.95" hidden="1" customHeight="1">
      <c r="B46" s="879"/>
      <c r="C46" s="879"/>
      <c r="D46" s="1055"/>
      <c r="E46" s="1055"/>
      <c r="F46" s="1055"/>
      <c r="G46" s="1055"/>
      <c r="H46" s="1056"/>
      <c r="I46" s="1056"/>
      <c r="J46" s="1056"/>
      <c r="K46" s="1056"/>
      <c r="L46" s="1057"/>
      <c r="M46" s="1058"/>
      <c r="N46" s="1059"/>
      <c r="O46" s="1059"/>
      <c r="P46" s="1057"/>
      <c r="Q46" s="1059"/>
      <c r="R46" s="1060"/>
      <c r="S46" s="879"/>
      <c r="T46" s="1061"/>
      <c r="U46" s="1062"/>
      <c r="V46" s="1063"/>
      <c r="W46" s="1057"/>
      <c r="X46" s="1059"/>
      <c r="Y46" s="1064"/>
      <c r="Z46" s="1057"/>
      <c r="AA46" s="1064"/>
      <c r="AB46" s="1065"/>
      <c r="AC46" s="1064"/>
      <c r="AD46" s="1066"/>
      <c r="AE46" s="1064"/>
      <c r="AF46" s="1057"/>
      <c r="AG46" s="1064"/>
      <c r="AH46" s="1064"/>
      <c r="AI46" s="1065"/>
      <c r="AJ46" s="1064"/>
      <c r="AK46" s="1065"/>
      <c r="AL46" s="1065"/>
      <c r="AM46" s="855" t="s">
        <v>250</v>
      </c>
      <c r="AN46" s="855"/>
      <c r="AO46" s="585"/>
      <c r="AP46" s="970"/>
      <c r="AQ46" s="1067"/>
      <c r="AR46" s="1068"/>
      <c r="AS46" s="1069"/>
      <c r="AT46" s="1070"/>
      <c r="AU46" s="1071"/>
      <c r="AV46" s="1071"/>
      <c r="AW46" s="1071"/>
      <c r="AX46" s="1071"/>
      <c r="AY46" s="1071"/>
      <c r="AZ46" s="1071"/>
      <c r="BA46" s="855"/>
      <c r="BB46" s="855"/>
      <c r="BC46" s="855"/>
      <c r="BJ46" s="855"/>
      <c r="BK46" s="855"/>
      <c r="BL46" s="855"/>
      <c r="BM46" s="855"/>
      <c r="BN46" s="855"/>
      <c r="BO46" s="855"/>
      <c r="BP46" s="855"/>
      <c r="BQ46" s="855"/>
      <c r="BR46" s="879"/>
      <c r="BS46" s="879"/>
      <c r="BT46" s="879"/>
      <c r="BU46" s="1054" t="s">
        <v>204</v>
      </c>
      <c r="BV46" s="869" t="e">
        <f>#REF!</f>
        <v>#REF!</v>
      </c>
      <c r="BW46" s="1011" t="s">
        <v>236</v>
      </c>
      <c r="BX46" s="1012"/>
      <c r="BY46" s="879"/>
      <c r="BZ46" s="879"/>
      <c r="CA46" s="879"/>
      <c r="CB46" s="879"/>
      <c r="CC46" s="879"/>
      <c r="CD46" s="879"/>
      <c r="CE46" s="879"/>
      <c r="CF46" s="879"/>
      <c r="CG46" s="879"/>
      <c r="CH46" s="879"/>
      <c r="CI46" s="879"/>
      <c r="CJ46" s="879"/>
      <c r="CK46" s="879"/>
      <c r="CL46" s="879"/>
      <c r="CM46" s="879"/>
      <c r="CN46" s="879"/>
      <c r="CO46" s="879"/>
      <c r="CP46" s="879"/>
      <c r="CQ46" s="879"/>
      <c r="CR46" s="879"/>
      <c r="CS46" s="879"/>
      <c r="CT46" s="879"/>
      <c r="CU46" s="879"/>
      <c r="CV46" s="879"/>
      <c r="CW46" s="879"/>
      <c r="CX46" s="879"/>
      <c r="CY46" s="879"/>
      <c r="CZ46" s="879"/>
      <c r="DA46" s="879"/>
      <c r="DB46" s="879"/>
      <c r="DC46" s="879"/>
      <c r="DD46" s="879"/>
      <c r="DE46" s="879"/>
      <c r="DF46" s="879"/>
      <c r="DG46" s="879"/>
      <c r="DH46" s="879"/>
      <c r="DI46" s="879"/>
      <c r="DJ46" s="879"/>
      <c r="DK46" s="879"/>
      <c r="DL46" s="879"/>
      <c r="DM46" s="879"/>
      <c r="DN46" s="879"/>
      <c r="DO46" s="879"/>
      <c r="DP46" s="879"/>
      <c r="DQ46" s="879"/>
      <c r="DR46" s="879"/>
      <c r="DS46" s="879"/>
      <c r="DT46" s="879"/>
      <c r="DU46" s="879"/>
      <c r="DV46" s="879"/>
      <c r="DW46" s="879"/>
      <c r="DX46" s="879"/>
      <c r="DY46" s="879"/>
      <c r="DZ46" s="879"/>
      <c r="EA46" s="879"/>
      <c r="EB46" s="879"/>
      <c r="EC46" s="879"/>
      <c r="ED46" s="879"/>
      <c r="EE46" s="879"/>
      <c r="EF46" s="879"/>
      <c r="EG46" s="879"/>
      <c r="EH46" s="879"/>
      <c r="EI46" s="879"/>
      <c r="EJ46" s="879"/>
      <c r="EK46" s="879"/>
      <c r="EL46" s="879"/>
      <c r="EM46" s="879"/>
      <c r="EN46" s="879"/>
      <c r="EO46" s="879"/>
      <c r="EP46" s="879"/>
      <c r="EQ46" s="879"/>
      <c r="ER46" s="879"/>
      <c r="ES46" s="879"/>
      <c r="ET46" s="879"/>
      <c r="EU46" s="879"/>
      <c r="EV46" s="879"/>
      <c r="EW46" s="879"/>
      <c r="EX46" s="879"/>
      <c r="EY46" s="879"/>
      <c r="EZ46" s="879"/>
      <c r="FA46" s="879"/>
      <c r="FB46" s="879"/>
      <c r="FC46" s="879"/>
      <c r="FD46" s="879"/>
      <c r="FE46" s="879"/>
      <c r="FF46" s="879"/>
      <c r="FG46" s="879"/>
      <c r="FH46" s="879"/>
      <c r="FI46" s="879"/>
      <c r="FJ46" s="879"/>
      <c r="FK46" s="879"/>
      <c r="FL46" s="879"/>
      <c r="FM46" s="879"/>
      <c r="FN46" s="879"/>
      <c r="FO46" s="879"/>
      <c r="FP46" s="879"/>
      <c r="FQ46" s="879"/>
      <c r="FR46" s="879"/>
      <c r="FS46" s="879"/>
      <c r="FT46" s="879"/>
      <c r="FU46" s="879"/>
      <c r="FV46" s="879"/>
      <c r="FW46" s="879"/>
      <c r="FX46" s="879"/>
      <c r="FY46" s="879"/>
      <c r="FZ46" s="879"/>
      <c r="GA46" s="879"/>
      <c r="GB46" s="879"/>
      <c r="GC46" s="879"/>
      <c r="GD46" s="879"/>
      <c r="GE46" s="879"/>
      <c r="GF46" s="879"/>
      <c r="GG46" s="879"/>
      <c r="GH46" s="879"/>
      <c r="GI46" s="879"/>
      <c r="GJ46" s="879"/>
      <c r="GK46" s="879"/>
      <c r="GL46" s="879"/>
      <c r="GM46" s="879"/>
      <c r="GN46" s="879"/>
      <c r="GO46" s="879"/>
      <c r="GP46" s="879"/>
      <c r="GQ46" s="879"/>
      <c r="GR46" s="879"/>
      <c r="GS46" s="879"/>
      <c r="GT46" s="879"/>
      <c r="GU46" s="879"/>
      <c r="GV46" s="879"/>
      <c r="GW46" s="879"/>
      <c r="GX46" s="879"/>
      <c r="GY46" s="879"/>
      <c r="GZ46" s="879"/>
      <c r="HA46" s="879"/>
      <c r="HB46" s="879"/>
      <c r="HC46" s="879"/>
      <c r="HD46" s="879"/>
      <c r="HE46" s="879"/>
      <c r="HF46" s="879"/>
      <c r="HG46" s="879"/>
      <c r="HH46" s="879"/>
      <c r="HI46" s="879"/>
      <c r="HJ46" s="879"/>
      <c r="HK46" s="879"/>
      <c r="HL46" s="879"/>
      <c r="HM46" s="879"/>
      <c r="HN46" s="879"/>
      <c r="HO46" s="879"/>
      <c r="HP46" s="879"/>
      <c r="HQ46" s="879"/>
      <c r="HR46" s="879"/>
      <c r="HS46" s="879"/>
      <c r="HT46" s="879"/>
      <c r="HU46" s="879"/>
      <c r="HV46" s="879"/>
      <c r="HW46" s="879"/>
      <c r="HX46" s="879"/>
      <c r="HY46" s="879"/>
      <c r="HZ46" s="879"/>
      <c r="IA46" s="879"/>
      <c r="IB46" s="879"/>
      <c r="IC46" s="879"/>
      <c r="ID46" s="879"/>
      <c r="IE46" s="879"/>
      <c r="IF46" s="879"/>
      <c r="IG46" s="879"/>
      <c r="IH46" s="879"/>
      <c r="II46" s="879"/>
      <c r="IJ46" s="879"/>
      <c r="IK46" s="879"/>
      <c r="IL46" s="879"/>
      <c r="IM46" s="879"/>
      <c r="IN46" s="879"/>
      <c r="IO46" s="879"/>
      <c r="IP46" s="879"/>
    </row>
    <row r="47" spans="2:250" ht="15.95" customHeight="1">
      <c r="BU47" s="1054" t="s">
        <v>195</v>
      </c>
      <c r="BV47" s="869" t="e">
        <f>#REF!</f>
        <v>#REF!</v>
      </c>
      <c r="BW47" s="1011" t="s">
        <v>238</v>
      </c>
      <c r="BX47" s="1012"/>
    </row>
    <row r="48" spans="2:250" ht="15.95" customHeight="1">
      <c r="Q48" s="1073"/>
      <c r="R48" s="1073"/>
    </row>
    <row r="49" spans="49:52" ht="15.95" customHeight="1"/>
    <row r="50" spans="49:52" ht="15.95" customHeight="1"/>
    <row r="51" spans="49:52">
      <c r="AW51" s="1071"/>
      <c r="AX51" s="1071"/>
      <c r="AY51" s="1071"/>
      <c r="AZ51" s="1071"/>
    </row>
    <row r="52" spans="49:52">
      <c r="AW52" s="1071"/>
      <c r="AX52" s="1071"/>
      <c r="AY52" s="1071"/>
      <c r="AZ52" s="1071"/>
    </row>
    <row r="53" spans="49:52">
      <c r="AW53" s="1071"/>
      <c r="AX53" s="1071"/>
      <c r="AY53" s="1071"/>
      <c r="AZ53" s="1071"/>
    </row>
  </sheetData>
  <sheetProtection algorithmName="SHA-512" hashValue="pO4ULycP0cS0sC7Hrs7nfgSaF/0Qjd4Wy5Joqj1YT3ZPFMmYqt5HJKmdH5UuxMl4XJtoyqTVpkjrZi9AlxBm6A==" saltValue="leLq/zcAKaAZZfVLpaqxFQ==" spinCount="100000" sheet="1" objects="1" scenarios="1"/>
  <mergeCells count="18">
    <mergeCell ref="BK7:BL8"/>
    <mergeCell ref="P4:X4"/>
    <mergeCell ref="Z4:AI4"/>
    <mergeCell ref="Q5:Q6"/>
    <mergeCell ref="AA5:AA6"/>
    <mergeCell ref="AJ4:AJ5"/>
    <mergeCell ref="AK3:AK5"/>
    <mergeCell ref="AQ4:AT5"/>
    <mergeCell ref="CC10:CD10"/>
    <mergeCell ref="BZ8:CA8"/>
    <mergeCell ref="CC8:CD8"/>
    <mergeCell ref="BZ9:CA9"/>
    <mergeCell ref="CC9:CD9"/>
    <mergeCell ref="AU4:AY5"/>
    <mergeCell ref="AO4:AP7"/>
    <mergeCell ref="D3:G3"/>
    <mergeCell ref="N4:N5"/>
    <mergeCell ref="AL4:AL5"/>
  </mergeCells>
  <phoneticPr fontId="12"/>
  <pageMargins left="0.59055118110236227" right="0.39370078740157483" top="0.78740157480314965" bottom="0.78740157480314965" header="0.31496062992125984" footer="0.31496062992125984"/>
  <pageSetup paperSize="9" scale="75" orientation="portrait" verticalDpi="0" r:id="rId1"/>
  <colBreaks count="1" manualBreakCount="1">
    <brk id="40" max="1048575" man="1"/>
  </colBreaks>
  <ignoredErrors>
    <ignoredError sqref="D29 E42 F38" unlockedFormula="1"/>
    <ignoredError sqref="AE9:AE45"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163"/>
  <sheetViews>
    <sheetView showGridLines="0" showRowColHeaders="0" zoomScale="85" zoomScaleNormal="85" workbookViewId="0"/>
  </sheetViews>
  <sheetFormatPr defaultRowHeight="13.5"/>
  <cols>
    <col min="1" max="2" width="3.625" style="228" customWidth="1"/>
    <col min="3" max="3" width="18.625" style="228" customWidth="1"/>
    <col min="4" max="4" width="11.625" style="49" customWidth="1"/>
    <col min="5" max="5" width="6.625" style="228" customWidth="1"/>
    <col min="6" max="6" width="11.625" style="228" customWidth="1"/>
    <col min="7" max="7" width="6.625" style="228" customWidth="1"/>
    <col min="8" max="8" width="11.625" style="228" customWidth="1"/>
    <col min="9" max="9" width="6.625" style="228" customWidth="1"/>
    <col min="10" max="10" width="11.625" style="467" customWidth="1"/>
    <col min="11" max="11" width="4.125" style="467" hidden="1" customWidth="1"/>
    <col min="12" max="12" width="7.625" style="228" hidden="1" customWidth="1"/>
    <col min="13" max="13" width="6.625" customWidth="1"/>
    <col min="14" max="14" width="11.625" style="228" customWidth="1"/>
    <col min="15" max="15" width="6.625" style="228" customWidth="1"/>
    <col min="16" max="19" width="11.625" style="228" customWidth="1"/>
    <col min="20" max="21" width="9" style="228"/>
    <col min="22" max="22" width="13.625" style="228" hidden="1" customWidth="1"/>
    <col min="23" max="23" width="10.25" style="228" hidden="1" customWidth="1"/>
    <col min="24" max="24" width="9" style="228" hidden="1" customWidth="1"/>
    <col min="25" max="16384" width="9" style="228"/>
  </cols>
  <sheetData>
    <row r="1" spans="2:23" ht="11.1" customHeight="1"/>
    <row r="2" spans="2:23" s="229" customFormat="1" ht="21.75" customHeight="1">
      <c r="B2" s="1173"/>
      <c r="C2" s="1174"/>
      <c r="D2" s="437"/>
      <c r="E2" s="438"/>
      <c r="F2" s="439"/>
      <c r="G2" s="438"/>
      <c r="H2" s="439"/>
      <c r="I2" s="438"/>
      <c r="J2" s="460"/>
      <c r="K2" s="438"/>
      <c r="L2" s="461"/>
      <c r="N2" s="440"/>
      <c r="O2" s="438"/>
      <c r="P2" s="436"/>
      <c r="Q2" s="436"/>
      <c r="R2" s="437"/>
      <c r="S2" s="437"/>
      <c r="T2" s="26"/>
      <c r="U2" s="26"/>
      <c r="V2" s="28"/>
      <c r="W2" s="230"/>
    </row>
    <row r="3" spans="2:23" ht="11.1" customHeight="1">
      <c r="B3" s="441"/>
      <c r="C3" s="441"/>
      <c r="D3" s="442"/>
      <c r="E3" s="443"/>
      <c r="F3" s="444"/>
      <c r="G3" s="443"/>
      <c r="H3" s="444"/>
      <c r="I3" s="443"/>
      <c r="J3" s="1088"/>
      <c r="K3" s="568" t="s">
        <v>530</v>
      </c>
      <c r="L3" s="568" t="s">
        <v>530</v>
      </c>
      <c r="N3" s="444"/>
      <c r="O3" s="445"/>
      <c r="P3" s="444"/>
      <c r="Q3" s="444"/>
      <c r="R3" s="442"/>
      <c r="S3" s="442" t="s">
        <v>263</v>
      </c>
      <c r="T3" s="2"/>
      <c r="U3" s="2"/>
      <c r="V3" s="462" t="s">
        <v>523</v>
      </c>
      <c r="W3" s="1" t="s">
        <v>274</v>
      </c>
    </row>
    <row r="4" spans="2:23" s="229" customFormat="1" ht="12" customHeight="1">
      <c r="B4" s="446" t="s">
        <v>515</v>
      </c>
      <c r="C4" s="447"/>
      <c r="D4" s="1175" t="s">
        <v>266</v>
      </c>
      <c r="E4" s="438" t="s">
        <v>506</v>
      </c>
      <c r="F4" s="1178" t="s">
        <v>507</v>
      </c>
      <c r="G4" s="438" t="s">
        <v>508</v>
      </c>
      <c r="H4" s="1178" t="s">
        <v>509</v>
      </c>
      <c r="I4" s="438" t="s">
        <v>506</v>
      </c>
      <c r="J4" s="1178" t="s">
        <v>527</v>
      </c>
      <c r="K4" s="472"/>
      <c r="L4" s="1083"/>
      <c r="M4" s="438" t="s">
        <v>262</v>
      </c>
      <c r="N4" s="1178" t="s">
        <v>524</v>
      </c>
      <c r="O4" s="448" t="s">
        <v>510</v>
      </c>
      <c r="P4" s="1178" t="s">
        <v>516</v>
      </c>
      <c r="Q4" s="1178" t="s">
        <v>517</v>
      </c>
      <c r="R4" s="1178" t="s">
        <v>518</v>
      </c>
      <c r="S4" s="1178" t="s">
        <v>389</v>
      </c>
      <c r="T4" s="26"/>
      <c r="U4" s="26"/>
      <c r="V4" s="449" t="s">
        <v>275</v>
      </c>
      <c r="W4" s="433"/>
    </row>
    <row r="5" spans="2:23" s="229" customFormat="1" ht="12" customHeight="1">
      <c r="B5" s="1183"/>
      <c r="C5" s="1184"/>
      <c r="D5" s="1176"/>
      <c r="E5" s="443"/>
      <c r="F5" s="1179"/>
      <c r="G5" s="450"/>
      <c r="H5" s="1179"/>
      <c r="I5" s="443"/>
      <c r="J5" s="1181"/>
      <c r="K5" s="474"/>
      <c r="L5" s="1084"/>
      <c r="N5" s="1179"/>
      <c r="O5" s="448"/>
      <c r="P5" s="1179"/>
      <c r="Q5" s="1179"/>
      <c r="R5" s="1179">
        <v>0</v>
      </c>
      <c r="S5" s="1179"/>
      <c r="T5" s="26"/>
      <c r="U5" s="26"/>
      <c r="V5" s="451" t="s">
        <v>514</v>
      </c>
      <c r="W5" s="434"/>
    </row>
    <row r="6" spans="2:23" s="229" customFormat="1" ht="12" customHeight="1">
      <c r="B6" s="452"/>
      <c r="C6" s="453"/>
      <c r="D6" s="1177"/>
      <c r="E6" s="443"/>
      <c r="F6" s="1180"/>
      <c r="G6" s="450"/>
      <c r="H6" s="1180"/>
      <c r="I6" s="443"/>
      <c r="J6" s="1182"/>
      <c r="K6" s="475" t="s">
        <v>262</v>
      </c>
      <c r="L6" s="1085"/>
      <c r="N6" s="1180"/>
      <c r="O6" s="445"/>
      <c r="P6" s="1180"/>
      <c r="Q6" s="1180"/>
      <c r="R6" s="1180">
        <v>0</v>
      </c>
      <c r="S6" s="1180"/>
      <c r="T6" s="26"/>
      <c r="U6" s="26"/>
      <c r="V6" s="454" t="s">
        <v>511</v>
      </c>
      <c r="W6" s="435"/>
    </row>
    <row r="7" spans="2:23" ht="9.75" customHeight="1">
      <c r="B7" s="14" t="s">
        <v>101</v>
      </c>
      <c r="C7" s="16" t="s">
        <v>16</v>
      </c>
      <c r="D7" s="231">
        <f>計算元!AL9</f>
        <v>0</v>
      </c>
      <c r="F7" s="29">
        <f>'37部門取引基本表'!BO5</f>
        <v>15059.168355510335</v>
      </c>
      <c r="G7" s="232"/>
      <c r="H7" s="29">
        <f>'37部門取引基本表'!BE5</f>
        <v>58594.782005947243</v>
      </c>
      <c r="J7" s="1089" t="s">
        <v>276</v>
      </c>
      <c r="K7" s="477">
        <v>1</v>
      </c>
      <c r="L7" s="1086">
        <f>$W$17/K7/1000</f>
        <v>2576.7159999999999</v>
      </c>
      <c r="N7" s="253">
        <f>F44</f>
        <v>529013.10497086204</v>
      </c>
      <c r="P7" s="30">
        <f t="shared" ref="P7:P43" si="0">IF(H7=0,"",D7*(F7/H7)*(L$17/N$7))</f>
        <v>0</v>
      </c>
      <c r="Q7" s="30">
        <f>P65</f>
        <v>0</v>
      </c>
      <c r="R7" s="30">
        <f>P123</f>
        <v>0</v>
      </c>
      <c r="S7" s="30">
        <f>SUM(P7:R7)</f>
        <v>0</v>
      </c>
      <c r="V7" s="233" t="s">
        <v>267</v>
      </c>
      <c r="W7" s="233"/>
    </row>
    <row r="8" spans="2:23" ht="9.75" customHeight="1">
      <c r="B8" s="14" t="s">
        <v>102</v>
      </c>
      <c r="C8" s="16" t="s">
        <v>17</v>
      </c>
      <c r="D8" s="231">
        <f>計算元!AL10</f>
        <v>0</v>
      </c>
      <c r="F8" s="31">
        <f>'37部門取引基本表'!BO6</f>
        <v>116.67732481612607</v>
      </c>
      <c r="G8" s="232"/>
      <c r="H8" s="31">
        <f>'37部門取引基本表'!BE6</f>
        <v>1866.369218159263</v>
      </c>
      <c r="J8" s="1089" t="s">
        <v>277</v>
      </c>
      <c r="K8" s="479">
        <v>1</v>
      </c>
      <c r="L8" s="1086">
        <f>$W$18/K8/1000</f>
        <v>9103.9709999999995</v>
      </c>
      <c r="P8" s="32">
        <f t="shared" si="0"/>
        <v>0</v>
      </c>
      <c r="Q8" s="32">
        <f t="shared" ref="Q8:Q43" si="1">P66</f>
        <v>0</v>
      </c>
      <c r="R8" s="32">
        <f t="shared" ref="R8:R43" si="2">P124</f>
        <v>0</v>
      </c>
      <c r="S8" s="32">
        <f t="shared" ref="S8:S43" si="3">SUM(P8:R8)</f>
        <v>0</v>
      </c>
      <c r="V8" s="44" t="s">
        <v>278</v>
      </c>
      <c r="W8" s="43">
        <v>5062295</v>
      </c>
    </row>
    <row r="9" spans="2:23" ht="9.75" customHeight="1">
      <c r="B9" s="14" t="s">
        <v>103</v>
      </c>
      <c r="C9" s="16" t="s">
        <v>35</v>
      </c>
      <c r="D9" s="231">
        <f>計算元!AL11</f>
        <v>0</v>
      </c>
      <c r="F9" s="31">
        <f>'37部門取引基本表'!BO7</f>
        <v>8271.3452094112708</v>
      </c>
      <c r="G9" s="232"/>
      <c r="H9" s="31">
        <f>'37部門取引基本表'!BE7</f>
        <v>83870.917868660821</v>
      </c>
      <c r="J9" s="1089" t="s">
        <v>279</v>
      </c>
      <c r="K9" s="479">
        <v>2</v>
      </c>
      <c r="L9" s="1086">
        <f>$W$19/K9/1000</f>
        <v>25733.388500000001</v>
      </c>
      <c r="P9" s="32">
        <f t="shared" si="0"/>
        <v>0</v>
      </c>
      <c r="Q9" s="32">
        <f t="shared" si="1"/>
        <v>0</v>
      </c>
      <c r="R9" s="32">
        <f t="shared" si="2"/>
        <v>0</v>
      </c>
      <c r="S9" s="32">
        <f t="shared" si="3"/>
        <v>0</v>
      </c>
      <c r="V9" s="44" t="s">
        <v>280</v>
      </c>
      <c r="W9" s="43">
        <v>130838</v>
      </c>
    </row>
    <row r="10" spans="2:23" ht="9.75" customHeight="1">
      <c r="B10" s="14" t="s">
        <v>104</v>
      </c>
      <c r="C10" s="16" t="s">
        <v>18</v>
      </c>
      <c r="D10" s="231">
        <f>計算元!AL12</f>
        <v>0</v>
      </c>
      <c r="F10" s="31">
        <f>'37部門取引基本表'!BO8</f>
        <v>0</v>
      </c>
      <c r="G10" s="232"/>
      <c r="H10" s="31">
        <f>'37部門取引基本表'!BE8</f>
        <v>33634.607498914906</v>
      </c>
      <c r="J10" s="1089" t="s">
        <v>281</v>
      </c>
      <c r="K10" s="479">
        <v>2</v>
      </c>
      <c r="L10" s="1086">
        <f>$W$20/K10/1000</f>
        <v>827.91150000000005</v>
      </c>
      <c r="P10" s="32">
        <f t="shared" si="0"/>
        <v>0</v>
      </c>
      <c r="Q10" s="32">
        <f t="shared" si="1"/>
        <v>0</v>
      </c>
      <c r="R10" s="32">
        <f t="shared" si="2"/>
        <v>0</v>
      </c>
      <c r="S10" s="32">
        <f t="shared" si="3"/>
        <v>0</v>
      </c>
      <c r="V10" s="44"/>
      <c r="W10" s="43"/>
    </row>
    <row r="11" spans="2:23" ht="9.75" customHeight="1">
      <c r="B11" s="15" t="s">
        <v>105</v>
      </c>
      <c r="C11" s="16" t="s">
        <v>19</v>
      </c>
      <c r="D11" s="231">
        <f>計算元!AL13</f>
        <v>0</v>
      </c>
      <c r="F11" s="31">
        <f>'37部門取引基本表'!BO9</f>
        <v>4109.1941370826853</v>
      </c>
      <c r="G11" s="232"/>
      <c r="H11" s="31">
        <f>'37部門取引基本表'!BE9</f>
        <v>40514.20269513622</v>
      </c>
      <c r="J11" s="1094" t="s">
        <v>535</v>
      </c>
      <c r="K11" s="479">
        <v>1</v>
      </c>
      <c r="L11" s="1086">
        <f>$W$21/K11/1000</f>
        <v>4975.7749999999996</v>
      </c>
      <c r="P11" s="32">
        <f t="shared" si="0"/>
        <v>0</v>
      </c>
      <c r="Q11" s="32">
        <f t="shared" si="1"/>
        <v>0</v>
      </c>
      <c r="R11" s="32">
        <f t="shared" si="2"/>
        <v>0</v>
      </c>
      <c r="S11" s="32">
        <f t="shared" si="3"/>
        <v>0</v>
      </c>
      <c r="V11" s="44"/>
      <c r="W11" s="43"/>
    </row>
    <row r="12" spans="2:23" ht="9.75" customHeight="1">
      <c r="B12" s="14" t="s">
        <v>106</v>
      </c>
      <c r="C12" s="234" t="s">
        <v>20</v>
      </c>
      <c r="D12" s="235">
        <f>計算元!AL14</f>
        <v>0</v>
      </c>
      <c r="F12" s="33">
        <f>'37部門取引基本表'!BO10</f>
        <v>1000.7649573978177</v>
      </c>
      <c r="G12" s="232"/>
      <c r="H12" s="33">
        <f>'37部門取引基本表'!BE10</f>
        <v>7862.7235219999175</v>
      </c>
      <c r="J12" s="1089" t="s">
        <v>283</v>
      </c>
      <c r="K12" s="479">
        <v>2</v>
      </c>
      <c r="L12" s="1086">
        <f>$W$22/K12/1000</f>
        <v>3621.3874999999998</v>
      </c>
      <c r="P12" s="34">
        <f t="shared" si="0"/>
        <v>0</v>
      </c>
      <c r="Q12" s="34">
        <f t="shared" si="1"/>
        <v>0</v>
      </c>
      <c r="R12" s="34">
        <f t="shared" si="2"/>
        <v>0</v>
      </c>
      <c r="S12" s="34">
        <f t="shared" si="3"/>
        <v>0</v>
      </c>
      <c r="V12" s="44"/>
      <c r="W12" s="43"/>
    </row>
    <row r="13" spans="2:23" ht="9.75" customHeight="1">
      <c r="B13" s="14" t="s">
        <v>107</v>
      </c>
      <c r="C13" s="16" t="s">
        <v>21</v>
      </c>
      <c r="D13" s="231">
        <f>計算元!AL15</f>
        <v>0</v>
      </c>
      <c r="F13" s="31">
        <f>'37部門取引基本表'!BO11</f>
        <v>118.88573992044351</v>
      </c>
      <c r="G13" s="232"/>
      <c r="H13" s="31">
        <f>'37部門取引基本表'!BE11</f>
        <v>3020.5776496910407</v>
      </c>
      <c r="J13" s="1089"/>
      <c r="K13" s="479"/>
      <c r="L13" s="1086"/>
      <c r="P13" s="32">
        <f t="shared" si="0"/>
        <v>0</v>
      </c>
      <c r="Q13" s="32">
        <f t="shared" si="1"/>
        <v>0</v>
      </c>
      <c r="R13" s="32">
        <f t="shared" si="2"/>
        <v>0</v>
      </c>
      <c r="S13" s="32">
        <f t="shared" si="3"/>
        <v>0</v>
      </c>
      <c r="V13" s="236" t="s">
        <v>284</v>
      </c>
      <c r="W13" s="237">
        <f>SUM(W8:W12)</f>
        <v>5193133</v>
      </c>
    </row>
    <row r="14" spans="2:23" ht="9.75" customHeight="1">
      <c r="B14" s="14" t="s">
        <v>108</v>
      </c>
      <c r="C14" s="16" t="s">
        <v>109</v>
      </c>
      <c r="D14" s="231">
        <f>計算元!AL16</f>
        <v>0</v>
      </c>
      <c r="F14" s="31">
        <f>'37部門取引基本表'!BO12</f>
        <v>0</v>
      </c>
      <c r="G14" s="232"/>
      <c r="H14" s="31">
        <f>'37部門取引基本表'!BE12</f>
        <v>124921.17559252381</v>
      </c>
      <c r="J14" s="1089"/>
      <c r="K14" s="479"/>
      <c r="L14" s="1086"/>
      <c r="P14" s="32">
        <f t="shared" si="0"/>
        <v>0</v>
      </c>
      <c r="Q14" s="32">
        <f t="shared" si="1"/>
        <v>0</v>
      </c>
      <c r="R14" s="32">
        <f t="shared" si="2"/>
        <v>0</v>
      </c>
      <c r="S14" s="32">
        <f t="shared" si="3"/>
        <v>0</v>
      </c>
      <c r="V14" s="238" t="s">
        <v>268</v>
      </c>
      <c r="W14" s="239"/>
    </row>
    <row r="15" spans="2:23" ht="9.75" customHeight="1">
      <c r="B15" s="14" t="s">
        <v>110</v>
      </c>
      <c r="C15" s="16" t="s">
        <v>22</v>
      </c>
      <c r="D15" s="231">
        <f>計算元!AL17</f>
        <v>0</v>
      </c>
      <c r="F15" s="31">
        <f>'37部門取引基本表'!BO13</f>
        <v>2303.3640689599551</v>
      </c>
      <c r="G15" s="232"/>
      <c r="H15" s="31">
        <f>'37部門取引基本表'!BE13</f>
        <v>17313.645067110934</v>
      </c>
      <c r="J15" s="1089"/>
      <c r="K15" s="479"/>
      <c r="L15" s="1086"/>
      <c r="P15" s="32">
        <f t="shared" si="0"/>
        <v>0</v>
      </c>
      <c r="Q15" s="32">
        <f t="shared" si="1"/>
        <v>0</v>
      </c>
      <c r="R15" s="32">
        <f t="shared" si="2"/>
        <v>0</v>
      </c>
      <c r="S15" s="32">
        <f t="shared" si="3"/>
        <v>0</v>
      </c>
      <c r="V15" s="252" t="s">
        <v>285</v>
      </c>
      <c r="W15" s="43">
        <v>1421755</v>
      </c>
    </row>
    <row r="16" spans="2:23" ht="9.75" customHeight="1">
      <c r="B16" s="15" t="s">
        <v>111</v>
      </c>
      <c r="C16" s="240" t="s">
        <v>23</v>
      </c>
      <c r="D16" s="241">
        <f>計算元!AL18</f>
        <v>0</v>
      </c>
      <c r="F16" s="35">
        <f>'37部門取引基本表'!BO14</f>
        <v>3404.4222805693403</v>
      </c>
      <c r="G16" s="232"/>
      <c r="H16" s="35">
        <f>'37部門取引基本表'!BE14</f>
        <v>28407.326575721014</v>
      </c>
      <c r="J16" s="1089"/>
      <c r="K16" s="480"/>
      <c r="L16" s="1086"/>
      <c r="P16" s="36">
        <f t="shared" si="0"/>
        <v>0</v>
      </c>
      <c r="Q16" s="36">
        <f t="shared" si="1"/>
        <v>0</v>
      </c>
      <c r="R16" s="36">
        <f t="shared" si="2"/>
        <v>0</v>
      </c>
      <c r="S16" s="36">
        <f t="shared" si="3"/>
        <v>0</v>
      </c>
      <c r="V16" s="252" t="s">
        <v>286</v>
      </c>
      <c r="W16" s="43">
        <v>45513034</v>
      </c>
    </row>
    <row r="17" spans="2:24" ht="9.75" customHeight="1">
      <c r="B17" s="14" t="s">
        <v>112</v>
      </c>
      <c r="C17" s="16" t="s">
        <v>24</v>
      </c>
      <c r="D17" s="231">
        <f>計算元!AL19</f>
        <v>0</v>
      </c>
      <c r="F17" s="31">
        <f>'37部門取引基本表'!BO15</f>
        <v>573.91905085312396</v>
      </c>
      <c r="G17" s="232"/>
      <c r="H17" s="31">
        <f>'37部門取引基本表'!BE15</f>
        <v>17186.449567393978</v>
      </c>
      <c r="J17" s="1093">
        <f>L17</f>
        <v>46839.1495</v>
      </c>
      <c r="K17" s="481"/>
      <c r="L17" s="1087">
        <f>SUM(L7:L16)</f>
        <v>46839.1495</v>
      </c>
      <c r="P17" s="32">
        <f t="shared" si="0"/>
        <v>0</v>
      </c>
      <c r="Q17" s="32">
        <f t="shared" si="1"/>
        <v>0</v>
      </c>
      <c r="R17" s="32">
        <f t="shared" si="2"/>
        <v>0</v>
      </c>
      <c r="S17" s="32">
        <f t="shared" si="3"/>
        <v>0</v>
      </c>
      <c r="V17" s="44" t="s">
        <v>276</v>
      </c>
      <c r="W17" s="43">
        <v>2576716</v>
      </c>
    </row>
    <row r="18" spans="2:24" ht="9.75" customHeight="1">
      <c r="B18" s="14" t="s">
        <v>113</v>
      </c>
      <c r="C18" s="16" t="s">
        <v>25</v>
      </c>
      <c r="D18" s="231">
        <f>計算元!AL20</f>
        <v>0</v>
      </c>
      <c r="F18" s="31">
        <f>'37部門取引基本表'!BO16</f>
        <v>2255.0583810117141</v>
      </c>
      <c r="G18" s="232"/>
      <c r="H18" s="31">
        <f>'37部門取引基本表'!BE16</f>
        <v>77026.170021816535</v>
      </c>
      <c r="J18" s="41"/>
      <c r="K18" s="468"/>
      <c r="L18" s="242"/>
      <c r="P18" s="32">
        <f t="shared" si="0"/>
        <v>0</v>
      </c>
      <c r="Q18" s="32">
        <f t="shared" si="1"/>
        <v>0</v>
      </c>
      <c r="R18" s="32">
        <f t="shared" si="2"/>
        <v>0</v>
      </c>
      <c r="S18" s="32">
        <f t="shared" si="3"/>
        <v>0</v>
      </c>
      <c r="V18" s="44" t="s">
        <v>277</v>
      </c>
      <c r="W18" s="43">
        <v>9103971</v>
      </c>
    </row>
    <row r="19" spans="2:24" ht="9.75" customHeight="1">
      <c r="B19" s="14" t="s">
        <v>114</v>
      </c>
      <c r="C19" s="16" t="s">
        <v>52</v>
      </c>
      <c r="D19" s="231">
        <f>計算元!AL21</f>
        <v>0</v>
      </c>
      <c r="F19" s="31">
        <f>'37部門取引基本表'!BO17</f>
        <v>2917.9068695445167</v>
      </c>
      <c r="G19" s="232"/>
      <c r="H19" s="31">
        <f>'37部門取引基本表'!BE17</f>
        <v>31677.131963922788</v>
      </c>
      <c r="J19" s="41"/>
      <c r="K19" s="468"/>
      <c r="L19" s="39"/>
      <c r="P19" s="32">
        <f t="shared" si="0"/>
        <v>0</v>
      </c>
      <c r="Q19" s="32">
        <f t="shared" si="1"/>
        <v>0</v>
      </c>
      <c r="R19" s="32">
        <f t="shared" si="2"/>
        <v>0</v>
      </c>
      <c r="S19" s="32">
        <f t="shared" si="3"/>
        <v>0</v>
      </c>
      <c r="V19" s="44" t="s">
        <v>279</v>
      </c>
      <c r="W19" s="43">
        <v>51466777</v>
      </c>
      <c r="X19" s="228" t="s">
        <v>264</v>
      </c>
    </row>
    <row r="20" spans="2:24" ht="9.75" customHeight="1">
      <c r="B20" s="14" t="s">
        <v>115</v>
      </c>
      <c r="C20" s="16" t="s">
        <v>83</v>
      </c>
      <c r="D20" s="231">
        <f>計算元!AL22</f>
        <v>0</v>
      </c>
      <c r="F20" s="31">
        <f>'37部門取引基本表'!BO18</f>
        <v>12121.755526280383</v>
      </c>
      <c r="G20" s="232"/>
      <c r="H20" s="31">
        <f>'37部門取引基本表'!BE18</f>
        <v>157131.37398584542</v>
      </c>
      <c r="J20" s="468"/>
      <c r="K20" s="41"/>
      <c r="L20" s="37"/>
      <c r="P20" s="32">
        <f t="shared" si="0"/>
        <v>0</v>
      </c>
      <c r="Q20" s="32">
        <f t="shared" si="1"/>
        <v>0</v>
      </c>
      <c r="R20" s="32">
        <f t="shared" si="2"/>
        <v>0</v>
      </c>
      <c r="S20" s="32">
        <f t="shared" si="3"/>
        <v>0</v>
      </c>
      <c r="V20" s="44" t="s">
        <v>281</v>
      </c>
      <c r="W20" s="43">
        <v>1655823</v>
      </c>
      <c r="X20" s="228" t="s">
        <v>264</v>
      </c>
    </row>
    <row r="21" spans="2:24" ht="9.75" customHeight="1">
      <c r="B21" s="15" t="s">
        <v>116</v>
      </c>
      <c r="C21" s="16" t="s">
        <v>55</v>
      </c>
      <c r="D21" s="231">
        <f>計算元!AL23</f>
        <v>0</v>
      </c>
      <c r="F21" s="31">
        <f>'37部門取引基本表'!BO19</f>
        <v>394.45816107191814</v>
      </c>
      <c r="G21" s="232"/>
      <c r="H21" s="31">
        <f>'37部門取引基本表'!BE19</f>
        <v>19196.511219027187</v>
      </c>
      <c r="J21" s="468"/>
      <c r="K21" s="41"/>
      <c r="L21" s="37"/>
      <c r="P21" s="32">
        <f t="shared" si="0"/>
        <v>0</v>
      </c>
      <c r="Q21" s="32">
        <f t="shared" si="1"/>
        <v>0</v>
      </c>
      <c r="R21" s="32">
        <f t="shared" si="2"/>
        <v>0</v>
      </c>
      <c r="S21" s="32">
        <f t="shared" si="3"/>
        <v>0</v>
      </c>
      <c r="V21" s="44" t="s">
        <v>282</v>
      </c>
      <c r="W21" s="43">
        <v>4975775</v>
      </c>
    </row>
    <row r="22" spans="2:24" ht="9.75" customHeight="1">
      <c r="B22" s="14" t="s">
        <v>117</v>
      </c>
      <c r="C22" s="234" t="s">
        <v>37</v>
      </c>
      <c r="D22" s="235">
        <f>計算元!AL24</f>
        <v>0</v>
      </c>
      <c r="F22" s="33">
        <f>'37部門取引基本表'!BO20</f>
        <v>0</v>
      </c>
      <c r="G22" s="232"/>
      <c r="H22" s="33">
        <f>'37部門取引基本表'!BE20</f>
        <v>70994.943573089229</v>
      </c>
      <c r="J22" s="468"/>
      <c r="K22" s="41"/>
      <c r="L22" s="37"/>
      <c r="P22" s="34">
        <f t="shared" si="0"/>
        <v>0</v>
      </c>
      <c r="Q22" s="34">
        <f t="shared" si="1"/>
        <v>0</v>
      </c>
      <c r="R22" s="34">
        <f t="shared" si="2"/>
        <v>0</v>
      </c>
      <c r="S22" s="34">
        <f t="shared" si="3"/>
        <v>0</v>
      </c>
      <c r="V22" s="44" t="s">
        <v>283</v>
      </c>
      <c r="W22" s="43">
        <v>7242775</v>
      </c>
      <c r="X22" s="228" t="s">
        <v>264</v>
      </c>
    </row>
    <row r="23" spans="2:24" ht="9.75" customHeight="1">
      <c r="B23" s="14" t="s">
        <v>118</v>
      </c>
      <c r="C23" s="16" t="s">
        <v>26</v>
      </c>
      <c r="D23" s="231">
        <f>計算元!AL25</f>
        <v>0</v>
      </c>
      <c r="F23" s="31">
        <f>'37部門取引基本表'!BO21</f>
        <v>0</v>
      </c>
      <c r="G23" s="232"/>
      <c r="H23" s="31">
        <f>'37部門取引基本表'!BE21</f>
        <v>84013.070259481508</v>
      </c>
      <c r="J23" s="468"/>
      <c r="K23" s="41"/>
      <c r="L23" s="40"/>
      <c r="P23" s="32">
        <f t="shared" si="0"/>
        <v>0</v>
      </c>
      <c r="Q23" s="32">
        <f t="shared" si="1"/>
        <v>0</v>
      </c>
      <c r="R23" s="32">
        <f t="shared" si="2"/>
        <v>0</v>
      </c>
      <c r="S23" s="32">
        <f t="shared" si="3"/>
        <v>0</v>
      </c>
      <c r="V23" s="44"/>
      <c r="W23" s="43"/>
    </row>
    <row r="24" spans="2:24" ht="9.75" customHeight="1">
      <c r="B24" s="14" t="s">
        <v>119</v>
      </c>
      <c r="C24" s="16" t="s">
        <v>36</v>
      </c>
      <c r="D24" s="231">
        <f>計算元!AL26</f>
        <v>0</v>
      </c>
      <c r="F24" s="31">
        <f>'37部門取引基本表'!BO22</f>
        <v>0</v>
      </c>
      <c r="G24" s="232"/>
      <c r="H24" s="31">
        <f>'37部門取引基本表'!BE22</f>
        <v>31391.770393480227</v>
      </c>
      <c r="J24" s="468"/>
      <c r="K24" s="41"/>
      <c r="L24" s="40"/>
      <c r="P24" s="32">
        <f t="shared" si="0"/>
        <v>0</v>
      </c>
      <c r="Q24" s="32">
        <f t="shared" si="1"/>
        <v>0</v>
      </c>
      <c r="R24" s="32">
        <f t="shared" si="2"/>
        <v>0</v>
      </c>
      <c r="S24" s="32">
        <f t="shared" si="3"/>
        <v>0</v>
      </c>
      <c r="V24" s="44"/>
      <c r="W24" s="43"/>
    </row>
    <row r="25" spans="2:24" ht="9.75" customHeight="1">
      <c r="B25" s="14" t="s">
        <v>120</v>
      </c>
      <c r="C25" s="16" t="s">
        <v>27</v>
      </c>
      <c r="D25" s="231">
        <f>計算元!AL27</f>
        <v>0</v>
      </c>
      <c r="F25" s="31">
        <f>'37部門取引基本表'!BO23</f>
        <v>3184.107478907802</v>
      </c>
      <c r="G25" s="232"/>
      <c r="H25" s="31">
        <f>'37部門取引基本表'!BE23</f>
        <v>786534.59321494459</v>
      </c>
      <c r="J25" s="468"/>
      <c r="K25" s="41"/>
      <c r="L25" s="40"/>
      <c r="P25" s="32">
        <f t="shared" si="0"/>
        <v>0</v>
      </c>
      <c r="Q25" s="32">
        <f t="shared" si="1"/>
        <v>0</v>
      </c>
      <c r="R25" s="32">
        <f t="shared" si="2"/>
        <v>0</v>
      </c>
      <c r="S25" s="32">
        <f t="shared" si="3"/>
        <v>0</v>
      </c>
      <c r="V25" s="44"/>
      <c r="W25" s="43"/>
    </row>
    <row r="26" spans="2:24" ht="9.75" customHeight="1">
      <c r="B26" s="15" t="s">
        <v>121</v>
      </c>
      <c r="C26" s="240" t="s">
        <v>0</v>
      </c>
      <c r="D26" s="241">
        <f>計算元!AL28</f>
        <v>0</v>
      </c>
      <c r="F26" s="35">
        <f>'37部門取引基本表'!BO24</f>
        <v>2974.6075412632049</v>
      </c>
      <c r="G26" s="232"/>
      <c r="H26" s="35">
        <f>'37部門取引基本表'!BE24</f>
        <v>69592.264046967073</v>
      </c>
      <c r="J26" s="468"/>
      <c r="K26" s="41"/>
      <c r="L26" s="40"/>
      <c r="P26" s="36">
        <f t="shared" si="0"/>
        <v>0</v>
      </c>
      <c r="Q26" s="36">
        <f t="shared" si="1"/>
        <v>0</v>
      </c>
      <c r="R26" s="36">
        <f t="shared" si="2"/>
        <v>0</v>
      </c>
      <c r="S26" s="36">
        <f t="shared" si="3"/>
        <v>0</v>
      </c>
      <c r="V26" s="44"/>
      <c r="W26" s="43"/>
    </row>
    <row r="27" spans="2:24" ht="9.75" customHeight="1">
      <c r="B27" s="14" t="s">
        <v>122</v>
      </c>
      <c r="C27" s="16" t="s">
        <v>28</v>
      </c>
      <c r="D27" s="231">
        <f>計算元!AL29</f>
        <v>0</v>
      </c>
      <c r="F27" s="31">
        <f>'37部門取引基本表'!BO25</f>
        <v>11077.368458807867</v>
      </c>
      <c r="G27" s="232"/>
      <c r="H27" s="31">
        <f>'37部門取引基本表'!BE25</f>
        <v>355121.7274141073</v>
      </c>
      <c r="J27" s="468"/>
      <c r="K27" s="41"/>
      <c r="L27" s="40"/>
      <c r="P27" s="32">
        <f t="shared" si="0"/>
        <v>0</v>
      </c>
      <c r="Q27" s="32">
        <f t="shared" si="1"/>
        <v>0</v>
      </c>
      <c r="R27" s="32">
        <f t="shared" si="2"/>
        <v>0</v>
      </c>
      <c r="S27" s="32">
        <f t="shared" si="3"/>
        <v>0</v>
      </c>
      <c r="V27" s="236" t="s">
        <v>288</v>
      </c>
      <c r="W27" s="237">
        <f>SUM(W15:W26)</f>
        <v>123956626</v>
      </c>
    </row>
    <row r="28" spans="2:24" ht="9.75" customHeight="1">
      <c r="B28" s="14" t="s">
        <v>123</v>
      </c>
      <c r="C28" s="16" t="s">
        <v>29</v>
      </c>
      <c r="D28" s="231">
        <f>計算元!AL30</f>
        <v>0</v>
      </c>
      <c r="F28" s="31">
        <f>'37部門取引基本表'!BO26</f>
        <v>1362.7002208815481</v>
      </c>
      <c r="G28" s="232"/>
      <c r="H28" s="31">
        <f>'37部門取引基本表'!BE26</f>
        <v>48628.692908713281</v>
      </c>
      <c r="J28" s="468"/>
      <c r="K28" s="41"/>
      <c r="L28" s="40"/>
      <c r="P28" s="32">
        <f t="shared" si="0"/>
        <v>0</v>
      </c>
      <c r="Q28" s="32">
        <f t="shared" si="1"/>
        <v>0</v>
      </c>
      <c r="R28" s="32">
        <f t="shared" si="2"/>
        <v>0</v>
      </c>
      <c r="S28" s="32">
        <f t="shared" si="3"/>
        <v>0</v>
      </c>
      <c r="V28" s="3" t="s">
        <v>532</v>
      </c>
      <c r="W28" s="1074">
        <f>W13+W27</f>
        <v>129149759</v>
      </c>
      <c r="X28" s="2"/>
    </row>
    <row r="29" spans="2:24" ht="9.75" customHeight="1">
      <c r="B29" s="14" t="s">
        <v>124</v>
      </c>
      <c r="C29" s="16" t="s">
        <v>125</v>
      </c>
      <c r="D29" s="231">
        <f>計算元!AL31</f>
        <v>0</v>
      </c>
      <c r="F29" s="31">
        <f>'37部門取引基本表'!BO27</f>
        <v>6608.3013700744859</v>
      </c>
      <c r="G29" s="232"/>
      <c r="H29" s="31">
        <f>'37部門取引基本表'!BE27</f>
        <v>37569.179143992893</v>
      </c>
      <c r="J29" s="468"/>
      <c r="K29" s="41"/>
      <c r="L29" s="42"/>
      <c r="P29" s="32">
        <f t="shared" si="0"/>
        <v>0</v>
      </c>
      <c r="Q29" s="32">
        <f t="shared" si="1"/>
        <v>0</v>
      </c>
      <c r="R29" s="32">
        <f t="shared" si="2"/>
        <v>0</v>
      </c>
      <c r="S29" s="32">
        <f t="shared" si="3"/>
        <v>0</v>
      </c>
      <c r="V29" s="2"/>
      <c r="W29" s="2"/>
      <c r="X29" s="2"/>
    </row>
    <row r="30" spans="2:24" ht="9.75" customHeight="1">
      <c r="B30" s="14" t="s">
        <v>126</v>
      </c>
      <c r="C30" s="16" t="s">
        <v>127</v>
      </c>
      <c r="D30" s="231">
        <f>計算元!AL32</f>
        <v>0</v>
      </c>
      <c r="F30" s="31">
        <f>'37部門取引基本表'!BO28</f>
        <v>1551.5672593938889</v>
      </c>
      <c r="G30" s="232"/>
      <c r="H30" s="31">
        <f>'37部門取引基本表'!BE28</f>
        <v>24368.004680331309</v>
      </c>
      <c r="J30" s="41"/>
      <c r="K30" s="41"/>
      <c r="L30" s="40"/>
      <c r="P30" s="32">
        <f t="shared" si="0"/>
        <v>0</v>
      </c>
      <c r="Q30" s="32">
        <f t="shared" si="1"/>
        <v>0</v>
      </c>
      <c r="R30" s="32">
        <f t="shared" si="2"/>
        <v>0</v>
      </c>
      <c r="S30" s="32">
        <f t="shared" si="3"/>
        <v>0</v>
      </c>
      <c r="V30" s="3" t="s">
        <v>269</v>
      </c>
      <c r="W30" s="1075"/>
      <c r="X30" s="2"/>
    </row>
    <row r="31" spans="2:24" ht="9.75" customHeight="1">
      <c r="B31" s="15" t="s">
        <v>128</v>
      </c>
      <c r="C31" s="16" t="s">
        <v>12</v>
      </c>
      <c r="D31" s="231">
        <f>計算元!AL33</f>
        <v>0</v>
      </c>
      <c r="F31" s="31">
        <f>'37部門取引基本表'!BO29</f>
        <v>65573.587085690568</v>
      </c>
      <c r="G31" s="232"/>
      <c r="H31" s="31">
        <f>'37部門取引基本表'!BE29</f>
        <v>551416.24834649428</v>
      </c>
      <c r="J31" s="41"/>
      <c r="K31" s="41"/>
      <c r="L31" s="38"/>
      <c r="P31" s="32">
        <f t="shared" si="0"/>
        <v>0</v>
      </c>
      <c r="Q31" s="32">
        <f t="shared" si="1"/>
        <v>0</v>
      </c>
      <c r="R31" s="32">
        <f t="shared" si="2"/>
        <v>0</v>
      </c>
      <c r="S31" s="32">
        <f t="shared" si="3"/>
        <v>0</v>
      </c>
      <c r="V31" s="1076" t="s">
        <v>533</v>
      </c>
      <c r="W31" s="1077">
        <v>27</v>
      </c>
      <c r="X31" s="2"/>
    </row>
    <row r="32" spans="2:24" ht="9.75" customHeight="1">
      <c r="B32" s="14" t="s">
        <v>129</v>
      </c>
      <c r="C32" s="234" t="s">
        <v>13</v>
      </c>
      <c r="D32" s="235">
        <f>計算元!AL34</f>
        <v>0</v>
      </c>
      <c r="F32" s="33">
        <f>'37部門取引基本表'!BO30</f>
        <v>58839.715370443249</v>
      </c>
      <c r="G32" s="232"/>
      <c r="H32" s="33">
        <f>'37部門取引基本表'!BE30</f>
        <v>231475.00734585745</v>
      </c>
      <c r="P32" s="34">
        <f t="shared" si="0"/>
        <v>0</v>
      </c>
      <c r="Q32" s="34">
        <f t="shared" si="1"/>
        <v>0</v>
      </c>
      <c r="R32" s="34">
        <f t="shared" si="2"/>
        <v>0</v>
      </c>
      <c r="S32" s="34">
        <f t="shared" si="3"/>
        <v>0</v>
      </c>
      <c r="V32" s="1078" t="s">
        <v>534</v>
      </c>
      <c r="W32" s="1077">
        <v>562</v>
      </c>
      <c r="X32" s="2"/>
    </row>
    <row r="33" spans="2:24" ht="9.75" customHeight="1">
      <c r="B33" s="14" t="s">
        <v>130</v>
      </c>
      <c r="C33" s="16" t="s">
        <v>30</v>
      </c>
      <c r="D33" s="231">
        <f>計算元!AL35</f>
        <v>0</v>
      </c>
      <c r="F33" s="31">
        <f>'37部門取引基本表'!BO31</f>
        <v>170808.94886249639</v>
      </c>
      <c r="G33" s="232"/>
      <c r="H33" s="31">
        <f>'37部門取引基本表'!BE31</f>
        <v>423058.29024905857</v>
      </c>
      <c r="P33" s="32">
        <f t="shared" si="0"/>
        <v>0</v>
      </c>
      <c r="Q33" s="32">
        <f t="shared" si="1"/>
        <v>0</v>
      </c>
      <c r="R33" s="32">
        <f t="shared" si="2"/>
        <v>0</v>
      </c>
      <c r="S33" s="32">
        <f t="shared" si="3"/>
        <v>0</v>
      </c>
      <c r="V33" s="1079"/>
      <c r="W33" s="1077"/>
      <c r="X33" s="2"/>
    </row>
    <row r="34" spans="2:24" ht="9.75" customHeight="1">
      <c r="B34" s="14" t="s">
        <v>131</v>
      </c>
      <c r="C34" s="16" t="s">
        <v>70</v>
      </c>
      <c r="D34" s="231">
        <f>計算元!AL36</f>
        <v>0</v>
      </c>
      <c r="F34" s="31">
        <f>'37部門取引基本表'!BO32</f>
        <v>34725.341517791443</v>
      </c>
      <c r="G34" s="232"/>
      <c r="H34" s="31">
        <f>'37部門取引基本表'!BE32</f>
        <v>353639.53066819656</v>
      </c>
      <c r="P34" s="32">
        <f t="shared" si="0"/>
        <v>0</v>
      </c>
      <c r="Q34" s="32">
        <f t="shared" si="1"/>
        <v>0</v>
      </c>
      <c r="R34" s="32">
        <f t="shared" si="2"/>
        <v>0</v>
      </c>
      <c r="S34" s="32">
        <f t="shared" si="3"/>
        <v>0</v>
      </c>
      <c r="V34" s="1079"/>
      <c r="W34" s="1080">
        <f>SUM(W31:W33)</f>
        <v>589</v>
      </c>
      <c r="X34" s="2"/>
    </row>
    <row r="35" spans="2:24" ht="9.75" customHeight="1">
      <c r="B35" s="14" t="s">
        <v>132</v>
      </c>
      <c r="C35" s="16" t="s">
        <v>38</v>
      </c>
      <c r="D35" s="231">
        <f>計算元!AL37</f>
        <v>0</v>
      </c>
      <c r="F35" s="31">
        <f>'37部門取引基本表'!BO33</f>
        <v>20439.281446929705</v>
      </c>
      <c r="G35" s="232"/>
      <c r="H35" s="31">
        <f>'37部門取引基本表'!BE33</f>
        <v>107746.89366946035</v>
      </c>
      <c r="P35" s="32">
        <f t="shared" si="0"/>
        <v>0</v>
      </c>
      <c r="Q35" s="32">
        <f t="shared" si="1"/>
        <v>0</v>
      </c>
      <c r="R35" s="32">
        <f t="shared" si="2"/>
        <v>0</v>
      </c>
      <c r="S35" s="32">
        <f t="shared" si="3"/>
        <v>0</v>
      </c>
      <c r="V35" s="3"/>
      <c r="W35" s="3"/>
      <c r="X35" s="2"/>
    </row>
    <row r="36" spans="2:24" ht="9.75" customHeight="1">
      <c r="B36" s="15" t="s">
        <v>133</v>
      </c>
      <c r="C36" s="240" t="s">
        <v>14</v>
      </c>
      <c r="D36" s="241">
        <f>計算元!AL38</f>
        <v>0</v>
      </c>
      <c r="F36" s="35">
        <f>'37部門取引基本表'!BO34</f>
        <v>0</v>
      </c>
      <c r="G36" s="232"/>
      <c r="H36" s="35">
        <f>'37部門取引基本表'!BE34</f>
        <v>172514.00853280639</v>
      </c>
      <c r="P36" s="36">
        <f t="shared" si="0"/>
        <v>0</v>
      </c>
      <c r="Q36" s="36">
        <f t="shared" si="1"/>
        <v>0</v>
      </c>
      <c r="R36" s="36">
        <f t="shared" si="2"/>
        <v>0</v>
      </c>
      <c r="S36" s="36">
        <f t="shared" si="3"/>
        <v>0</v>
      </c>
      <c r="V36" s="27" t="s">
        <v>390</v>
      </c>
      <c r="W36" s="1081">
        <f>W13+W27</f>
        <v>129149759</v>
      </c>
      <c r="X36" s="2" t="s">
        <v>391</v>
      </c>
    </row>
    <row r="37" spans="2:24" ht="9.75" customHeight="1">
      <c r="B37" s="14" t="s">
        <v>134</v>
      </c>
      <c r="C37" s="16" t="s">
        <v>31</v>
      </c>
      <c r="D37" s="231">
        <f>計算元!AL39</f>
        <v>0</v>
      </c>
      <c r="F37" s="31">
        <f>'37部門取引基本表'!BO35</f>
        <v>2059.7943516674604</v>
      </c>
      <c r="G37" s="232"/>
      <c r="H37" s="31">
        <f>'37部門取引基本表'!BE35</f>
        <v>185631.39069906069</v>
      </c>
      <c r="P37" s="32">
        <f t="shared" si="0"/>
        <v>0</v>
      </c>
      <c r="Q37" s="32">
        <f t="shared" si="1"/>
        <v>0</v>
      </c>
      <c r="R37" s="32">
        <f t="shared" si="2"/>
        <v>0</v>
      </c>
      <c r="S37" s="32">
        <f t="shared" si="3"/>
        <v>0</v>
      </c>
      <c r="V37" s="3" t="s">
        <v>289</v>
      </c>
      <c r="W37" s="1082">
        <f>W28+W34</f>
        <v>129150348</v>
      </c>
      <c r="X37" s="2"/>
    </row>
    <row r="38" spans="2:24" ht="9.75" customHeight="1">
      <c r="B38" s="14" t="s">
        <v>135</v>
      </c>
      <c r="C38" s="16" t="s">
        <v>75</v>
      </c>
      <c r="D38" s="231">
        <f>計算元!AL40</f>
        <v>0</v>
      </c>
      <c r="F38" s="31">
        <f>'37部門取引基本表'!BO36</f>
        <v>19572.146997340409</v>
      </c>
      <c r="G38" s="232"/>
      <c r="H38" s="31">
        <f>'37部門取引基本表'!BE36</f>
        <v>600991.24947447516</v>
      </c>
      <c r="P38" s="32">
        <f t="shared" si="0"/>
        <v>0</v>
      </c>
      <c r="Q38" s="32">
        <f t="shared" si="1"/>
        <v>0</v>
      </c>
      <c r="R38" s="32">
        <f t="shared" si="2"/>
        <v>0</v>
      </c>
      <c r="S38" s="32">
        <f t="shared" si="3"/>
        <v>0</v>
      </c>
      <c r="V38" s="3"/>
      <c r="W38" s="1082"/>
      <c r="X38" s="2"/>
    </row>
    <row r="39" spans="2:24" ht="9.75" customHeight="1">
      <c r="B39" s="14" t="s">
        <v>136</v>
      </c>
      <c r="C39" s="16" t="s">
        <v>76</v>
      </c>
      <c r="D39" s="231">
        <f>計算元!AL41</f>
        <v>0</v>
      </c>
      <c r="F39" s="31">
        <f>'37部門取引基本表'!BO37</f>
        <v>0</v>
      </c>
      <c r="G39" s="232"/>
      <c r="H39" s="31">
        <f>'37部門取引基本表'!BE37</f>
        <v>22296.047080759818</v>
      </c>
      <c r="P39" s="32">
        <f t="shared" si="0"/>
        <v>0</v>
      </c>
      <c r="Q39" s="32">
        <f t="shared" si="1"/>
        <v>0</v>
      </c>
      <c r="R39" s="32">
        <f t="shared" si="2"/>
        <v>0</v>
      </c>
      <c r="S39" s="32">
        <f t="shared" si="3"/>
        <v>0</v>
      </c>
      <c r="V39" s="12"/>
      <c r="W39" s="39"/>
    </row>
    <row r="40" spans="2:24" ht="9.75" customHeight="1">
      <c r="B40" s="14" t="s">
        <v>137</v>
      </c>
      <c r="C40" s="16" t="s">
        <v>32</v>
      </c>
      <c r="D40" s="231">
        <f>計算元!AL42</f>
        <v>0</v>
      </c>
      <c r="F40" s="31">
        <f>'37部門取引基本表'!BO38</f>
        <v>29852.619446979337</v>
      </c>
      <c r="G40" s="232"/>
      <c r="H40" s="31">
        <f>'37部門取引基本表'!BE38</f>
        <v>312878.55849836941</v>
      </c>
      <c r="P40" s="32">
        <f t="shared" si="0"/>
        <v>0</v>
      </c>
      <c r="Q40" s="32">
        <f t="shared" si="1"/>
        <v>0</v>
      </c>
      <c r="R40" s="32">
        <f t="shared" si="2"/>
        <v>0</v>
      </c>
      <c r="S40" s="32">
        <f t="shared" si="3"/>
        <v>0</v>
      </c>
      <c r="V40" s="12"/>
      <c r="W40" s="39"/>
    </row>
    <row r="41" spans="2:24" ht="9.75" customHeight="1">
      <c r="B41" s="243" t="s">
        <v>138</v>
      </c>
      <c r="C41" s="244" t="s">
        <v>33</v>
      </c>
      <c r="D41" s="241">
        <f>計算元!AL43</f>
        <v>0</v>
      </c>
      <c r="F41" s="35">
        <f>'37部門取引基本表'!BO39</f>
        <v>34294.260969135823</v>
      </c>
      <c r="G41" s="232"/>
      <c r="H41" s="35">
        <f>'37部門取引基本表'!BE39</f>
        <v>356010.53315697756</v>
      </c>
      <c r="P41" s="36">
        <f t="shared" si="0"/>
        <v>0</v>
      </c>
      <c r="Q41" s="36">
        <f t="shared" si="1"/>
        <v>0</v>
      </c>
      <c r="R41" s="36">
        <f t="shared" si="2"/>
        <v>0</v>
      </c>
      <c r="S41" s="36">
        <f t="shared" si="3"/>
        <v>0</v>
      </c>
      <c r="V41" s="12"/>
      <c r="W41" s="39"/>
    </row>
    <row r="42" spans="2:24" ht="9.75" customHeight="1">
      <c r="B42" s="245" t="s">
        <v>139</v>
      </c>
      <c r="C42" s="246" t="s">
        <v>1</v>
      </c>
      <c r="D42" s="231">
        <f>計算元!AL44</f>
        <v>0</v>
      </c>
      <c r="F42" s="31">
        <f>'37部門取引基本表'!BO40</f>
        <v>0</v>
      </c>
      <c r="G42" s="232"/>
      <c r="H42" s="31">
        <f>'37部門取引基本表'!BE40</f>
        <v>5027.6577600911514</v>
      </c>
      <c r="P42" s="32">
        <f t="shared" si="0"/>
        <v>0</v>
      </c>
      <c r="Q42" s="32">
        <f t="shared" si="1"/>
        <v>0</v>
      </c>
      <c r="R42" s="32">
        <f t="shared" si="2"/>
        <v>0</v>
      </c>
      <c r="S42" s="32">
        <f t="shared" si="3"/>
        <v>0</v>
      </c>
      <c r="V42" s="12"/>
      <c r="W42" s="39"/>
    </row>
    <row r="43" spans="2:24" ht="9.75" customHeight="1">
      <c r="B43" s="247" t="s">
        <v>140</v>
      </c>
      <c r="C43" s="248" t="s">
        <v>2</v>
      </c>
      <c r="D43" s="231">
        <f>計算元!AL45</f>
        <v>0</v>
      </c>
      <c r="F43" s="31">
        <f>'37部門取引基本表'!BO41</f>
        <v>13441.836530629169</v>
      </c>
      <c r="G43" s="232"/>
      <c r="H43" s="31">
        <f>'37部門取引基本表'!BE41</f>
        <v>37043.933776939375</v>
      </c>
      <c r="P43" s="32">
        <f t="shared" si="0"/>
        <v>0</v>
      </c>
      <c r="Q43" s="32">
        <f t="shared" si="1"/>
        <v>0</v>
      </c>
      <c r="R43" s="32">
        <f t="shared" si="2"/>
        <v>0</v>
      </c>
      <c r="S43" s="32">
        <f t="shared" si="3"/>
        <v>0</v>
      </c>
      <c r="V43" s="12"/>
      <c r="W43" s="39"/>
    </row>
    <row r="44" spans="2:24" ht="9.75" customHeight="1">
      <c r="B44" s="249"/>
      <c r="C44" s="250" t="s">
        <v>265</v>
      </c>
      <c r="D44" s="251">
        <f>SUM(D7:D43)</f>
        <v>0</v>
      </c>
      <c r="F44" s="45">
        <f>SUM(F7:F43)</f>
        <v>529013.10497086204</v>
      </c>
      <c r="G44" s="232"/>
      <c r="H44" s="45">
        <f>SUM(H7:H43)</f>
        <v>5570167.5593455257</v>
      </c>
      <c r="P44" s="406">
        <f>SUM(P7:P43)</f>
        <v>0</v>
      </c>
      <c r="Q44" s="406">
        <f>SUM(Q7:Q43)</f>
        <v>0</v>
      </c>
      <c r="R44" s="406">
        <f>SUM(R7:R43)</f>
        <v>0</v>
      </c>
      <c r="S44" s="406">
        <f>SUM(S7:S43)</f>
        <v>0</v>
      </c>
      <c r="V44" s="12"/>
      <c r="W44" s="39"/>
    </row>
    <row r="45" spans="2:24" ht="9.75" customHeight="1">
      <c r="V45" s="12"/>
      <c r="W45" s="39"/>
    </row>
    <row r="46" spans="2:24" ht="9.75" customHeight="1">
      <c r="V46" s="12"/>
      <c r="W46" s="39"/>
    </row>
    <row r="47" spans="2:24" ht="9.75" customHeight="1">
      <c r="V47" s="12"/>
      <c r="W47" s="39"/>
    </row>
    <row r="48" spans="2:24" ht="9.75" customHeight="1">
      <c r="V48" s="12"/>
      <c r="W48" s="39"/>
    </row>
    <row r="49" spans="2:24" ht="9.75" customHeight="1">
      <c r="V49" s="12"/>
      <c r="W49" s="39"/>
    </row>
    <row r="50" spans="2:24" ht="9.75" customHeight="1">
      <c r="V50" s="12"/>
      <c r="W50" s="39"/>
    </row>
    <row r="51" spans="2:24" ht="9.75" customHeight="1">
      <c r="V51" s="12"/>
      <c r="W51" s="39"/>
    </row>
    <row r="52" spans="2:24" ht="9.75" customHeight="1">
      <c r="V52" s="12"/>
      <c r="W52" s="39"/>
    </row>
    <row r="53" spans="2:24" ht="9.75" customHeight="1">
      <c r="V53" s="12"/>
      <c r="W53" s="39"/>
    </row>
    <row r="54" spans="2:24" ht="9.75" customHeight="1">
      <c r="V54" s="12"/>
      <c r="W54" s="39"/>
    </row>
    <row r="55" spans="2:24" ht="9.75" customHeight="1">
      <c r="V55" s="12"/>
      <c r="W55" s="39"/>
    </row>
    <row r="56" spans="2:24" ht="9.75" customHeight="1">
      <c r="V56" s="12"/>
      <c r="W56" s="39"/>
    </row>
    <row r="57" spans="2:24" ht="9.75" customHeight="1">
      <c r="V57" s="12"/>
      <c r="W57" s="39"/>
    </row>
    <row r="58" spans="2:24" ht="9.75" customHeight="1">
      <c r="V58" s="12"/>
      <c r="W58" s="39"/>
    </row>
    <row r="59" spans="2:24" ht="9.75" customHeight="1">
      <c r="V59" s="12"/>
      <c r="W59" s="39"/>
    </row>
    <row r="60" spans="2:24" s="229" customFormat="1" ht="20.25" customHeight="1">
      <c r="B60" s="1173"/>
      <c r="C60" s="1173"/>
      <c r="D60" s="437"/>
      <c r="E60" s="438"/>
      <c r="F60" s="439"/>
      <c r="G60" s="438"/>
      <c r="H60" s="439"/>
      <c r="I60" s="438"/>
      <c r="J60" s="460"/>
      <c r="K60" s="438"/>
      <c r="L60" s="460"/>
      <c r="N60" s="440"/>
      <c r="O60" s="438"/>
      <c r="P60" s="436"/>
      <c r="V60" s="228"/>
      <c r="W60" s="228"/>
      <c r="X60" s="228"/>
    </row>
    <row r="61" spans="2:24" ht="11.1" customHeight="1">
      <c r="B61" s="441"/>
      <c r="C61" s="441"/>
      <c r="D61" s="442"/>
      <c r="E61" s="443"/>
      <c r="F61" s="444"/>
      <c r="G61" s="443"/>
      <c r="H61" s="444"/>
      <c r="I61" s="443"/>
      <c r="J61" s="1088"/>
      <c r="K61" s="438"/>
      <c r="L61" s="444"/>
      <c r="N61" s="444"/>
      <c r="O61" s="445"/>
      <c r="P61" s="444" t="s">
        <v>263</v>
      </c>
    </row>
    <row r="62" spans="2:24" s="229" customFormat="1" ht="12" customHeight="1">
      <c r="B62" s="446" t="s">
        <v>521</v>
      </c>
      <c r="C62" s="447"/>
      <c r="D62" s="1175" t="s">
        <v>266</v>
      </c>
      <c r="E62" s="438" t="s">
        <v>506</v>
      </c>
      <c r="F62" s="1178" t="s">
        <v>512</v>
      </c>
      <c r="G62" s="438" t="s">
        <v>508</v>
      </c>
      <c r="H62" s="1178" t="s">
        <v>509</v>
      </c>
      <c r="I62" s="438" t="s">
        <v>506</v>
      </c>
      <c r="J62" s="1178" t="s">
        <v>527</v>
      </c>
      <c r="K62" s="472"/>
      <c r="L62" s="473"/>
      <c r="M62" s="438" t="s">
        <v>262</v>
      </c>
      <c r="N62" s="1178" t="s">
        <v>525</v>
      </c>
      <c r="O62" s="448" t="s">
        <v>510</v>
      </c>
      <c r="P62" s="1178" t="s">
        <v>519</v>
      </c>
      <c r="V62" s="228"/>
      <c r="W62" s="228"/>
      <c r="X62" s="228"/>
    </row>
    <row r="63" spans="2:24" s="229" customFormat="1" ht="12" customHeight="1">
      <c r="B63" s="1183"/>
      <c r="C63" s="1184"/>
      <c r="D63" s="1176"/>
      <c r="E63" s="438"/>
      <c r="F63" s="1179"/>
      <c r="G63" s="438"/>
      <c r="H63" s="1179"/>
      <c r="I63" s="443"/>
      <c r="J63" s="1181"/>
      <c r="K63" s="474"/>
      <c r="L63" s="463"/>
      <c r="N63" s="1179"/>
      <c r="O63" s="448"/>
      <c r="P63" s="1179"/>
    </row>
    <row r="64" spans="2:24" s="229" customFormat="1" ht="12" customHeight="1">
      <c r="B64" s="452"/>
      <c r="C64" s="453"/>
      <c r="D64" s="1177"/>
      <c r="E64" s="443"/>
      <c r="F64" s="1180"/>
      <c r="G64" s="450"/>
      <c r="H64" s="1180"/>
      <c r="I64" s="443"/>
      <c r="J64" s="1182"/>
      <c r="K64" s="475" t="s">
        <v>262</v>
      </c>
      <c r="L64" s="476"/>
      <c r="N64" s="1180"/>
      <c r="O64" s="445"/>
      <c r="P64" s="1180"/>
    </row>
    <row r="65" spans="2:24" ht="9.75" customHeight="1">
      <c r="B65" s="14" t="s">
        <v>101</v>
      </c>
      <c r="C65" s="16" t="s">
        <v>16</v>
      </c>
      <c r="D65" s="231">
        <f t="shared" ref="D65:D102" si="4">D7</f>
        <v>0</v>
      </c>
      <c r="F65" s="29">
        <f>'37部門取引基本表'!BL5</f>
        <v>5375.3675559355352</v>
      </c>
      <c r="G65" s="232"/>
      <c r="H65" s="29">
        <f t="shared" ref="H65:H102" si="5">H7</f>
        <v>58594.782005947243</v>
      </c>
      <c r="J65" s="1090" t="s">
        <v>285</v>
      </c>
      <c r="K65" s="477">
        <v>1</v>
      </c>
      <c r="L65" s="478">
        <f>$W$15/K65/1000</f>
        <v>1421.7550000000001</v>
      </c>
      <c r="N65" s="253">
        <f>F102</f>
        <v>1620289.9284836622</v>
      </c>
      <c r="P65" s="30">
        <f t="shared" ref="P65:P101" si="6">IF(H65=0,"",D65*(F65/H65)*(L$75/N$65))</f>
        <v>0</v>
      </c>
    </row>
    <row r="66" spans="2:24" ht="9.75" customHeight="1">
      <c r="B66" s="14" t="s">
        <v>102</v>
      </c>
      <c r="C66" s="16" t="s">
        <v>17</v>
      </c>
      <c r="D66" s="231">
        <f t="shared" si="4"/>
        <v>0</v>
      </c>
      <c r="F66" s="31">
        <f>'37部門取引基本表'!BL6</f>
        <v>462.83039883843628</v>
      </c>
      <c r="G66" s="232"/>
      <c r="H66" s="31">
        <f t="shared" si="5"/>
        <v>1866.369218159263</v>
      </c>
      <c r="J66" s="1090" t="s">
        <v>286</v>
      </c>
      <c r="K66" s="479">
        <v>1</v>
      </c>
      <c r="L66" s="478">
        <f>$W$16/K66/1000</f>
        <v>45513.034</v>
      </c>
      <c r="P66" s="32">
        <f t="shared" si="6"/>
        <v>0</v>
      </c>
      <c r="V66" s="229"/>
      <c r="W66" s="229"/>
      <c r="X66" s="229"/>
    </row>
    <row r="67" spans="2:24" ht="9.75" customHeight="1">
      <c r="B67" s="14" t="s">
        <v>103</v>
      </c>
      <c r="C67" s="16" t="s">
        <v>35</v>
      </c>
      <c r="D67" s="231">
        <f t="shared" si="4"/>
        <v>0</v>
      </c>
      <c r="F67" s="31">
        <f>'37部門取引基本表'!BL7</f>
        <v>14324.819194620915</v>
      </c>
      <c r="G67" s="232"/>
      <c r="H67" s="31">
        <f t="shared" si="5"/>
        <v>83870.917868660821</v>
      </c>
      <c r="J67" s="1089" t="s">
        <v>279</v>
      </c>
      <c r="K67" s="479">
        <v>2</v>
      </c>
      <c r="L67" s="478">
        <f>$W$19/K67/1000</f>
        <v>25733.388500000001</v>
      </c>
      <c r="P67" s="32">
        <f t="shared" si="6"/>
        <v>0</v>
      </c>
      <c r="V67" s="229"/>
      <c r="W67" s="229"/>
      <c r="X67" s="229"/>
    </row>
    <row r="68" spans="2:24" ht="9.75" customHeight="1">
      <c r="B68" s="14" t="s">
        <v>104</v>
      </c>
      <c r="C68" s="16" t="s">
        <v>18</v>
      </c>
      <c r="D68" s="231">
        <f t="shared" si="4"/>
        <v>0</v>
      </c>
      <c r="F68" s="31">
        <f>'37部門取引基本表'!BL8</f>
        <v>7592.8798119829844</v>
      </c>
      <c r="G68" s="232"/>
      <c r="H68" s="31">
        <f t="shared" si="5"/>
        <v>33634.607498914906</v>
      </c>
      <c r="J68" s="1089" t="s">
        <v>281</v>
      </c>
      <c r="K68" s="479">
        <v>2</v>
      </c>
      <c r="L68" s="478">
        <f>$W$20/K68/1000</f>
        <v>827.91150000000005</v>
      </c>
      <c r="P68" s="32">
        <f t="shared" si="6"/>
        <v>0</v>
      </c>
      <c r="V68" s="229"/>
      <c r="W68" s="229"/>
      <c r="X68" s="229"/>
    </row>
    <row r="69" spans="2:24" ht="9.75" customHeight="1">
      <c r="B69" s="15" t="s">
        <v>105</v>
      </c>
      <c r="C69" s="16" t="s">
        <v>19</v>
      </c>
      <c r="D69" s="231">
        <f t="shared" si="4"/>
        <v>0</v>
      </c>
      <c r="F69" s="31">
        <f>'37部門取引基本表'!BL9</f>
        <v>8864.187373744373</v>
      </c>
      <c r="G69" s="232"/>
      <c r="H69" s="31">
        <f t="shared" si="5"/>
        <v>40514.20269513622</v>
      </c>
      <c r="J69" s="1094"/>
      <c r="K69" s="479">
        <v>1</v>
      </c>
      <c r="L69" s="478"/>
      <c r="P69" s="32">
        <f t="shared" si="6"/>
        <v>0</v>
      </c>
    </row>
    <row r="70" spans="2:24" ht="9.75" customHeight="1">
      <c r="B70" s="14" t="s">
        <v>106</v>
      </c>
      <c r="C70" s="234" t="s">
        <v>20</v>
      </c>
      <c r="D70" s="235">
        <f t="shared" si="4"/>
        <v>0</v>
      </c>
      <c r="F70" s="33">
        <f>'37部門取引基本表'!BL10</f>
        <v>823.40622880036381</v>
      </c>
      <c r="G70" s="232"/>
      <c r="H70" s="33">
        <f t="shared" si="5"/>
        <v>7862.7235219999175</v>
      </c>
      <c r="J70" s="1089" t="s">
        <v>283</v>
      </c>
      <c r="K70" s="479">
        <v>2</v>
      </c>
      <c r="L70" s="478">
        <f>$W$22/K70/1000</f>
        <v>3621.3874999999998</v>
      </c>
      <c r="P70" s="34">
        <f t="shared" si="6"/>
        <v>0</v>
      </c>
    </row>
    <row r="71" spans="2:24" ht="9.75" customHeight="1">
      <c r="B71" s="14" t="s">
        <v>107</v>
      </c>
      <c r="C71" s="16" t="s">
        <v>21</v>
      </c>
      <c r="D71" s="231">
        <f t="shared" si="4"/>
        <v>0</v>
      </c>
      <c r="F71" s="31">
        <f>'37部門取引基本表'!BL11</f>
        <v>103.73079860280114</v>
      </c>
      <c r="G71" s="232"/>
      <c r="H71" s="31">
        <f t="shared" si="5"/>
        <v>3020.5776496910407</v>
      </c>
      <c r="J71" s="1089"/>
      <c r="K71" s="479"/>
      <c r="L71" s="478"/>
      <c r="P71" s="32">
        <f t="shared" si="6"/>
        <v>0</v>
      </c>
    </row>
    <row r="72" spans="2:24" ht="9.75" customHeight="1">
      <c r="B72" s="14" t="s">
        <v>108</v>
      </c>
      <c r="C72" s="16" t="s">
        <v>109</v>
      </c>
      <c r="D72" s="231">
        <f t="shared" si="4"/>
        <v>0</v>
      </c>
      <c r="F72" s="31">
        <f>'37部門取引基本表'!BL12</f>
        <v>25686.346958683414</v>
      </c>
      <c r="G72" s="232"/>
      <c r="H72" s="31">
        <f t="shared" si="5"/>
        <v>124921.17559252381</v>
      </c>
      <c r="J72" s="1089"/>
      <c r="K72" s="479"/>
      <c r="L72" s="478"/>
      <c r="P72" s="32">
        <f t="shared" si="6"/>
        <v>0</v>
      </c>
    </row>
    <row r="73" spans="2:24" ht="9.75" customHeight="1">
      <c r="B73" s="14" t="s">
        <v>110</v>
      </c>
      <c r="C73" s="16" t="s">
        <v>22</v>
      </c>
      <c r="D73" s="231">
        <f t="shared" si="4"/>
        <v>0</v>
      </c>
      <c r="F73" s="31">
        <f>'37部門取引基本表'!BL13</f>
        <v>4049.0305140782998</v>
      </c>
      <c r="G73" s="232"/>
      <c r="H73" s="31">
        <f t="shared" si="5"/>
        <v>17313.645067110934</v>
      </c>
      <c r="J73" s="1089"/>
      <c r="K73" s="479"/>
      <c r="L73" s="478"/>
      <c r="P73" s="32">
        <f t="shared" si="6"/>
        <v>0</v>
      </c>
    </row>
    <row r="74" spans="2:24" ht="9.75" customHeight="1">
      <c r="B74" s="15" t="s">
        <v>111</v>
      </c>
      <c r="C74" s="240" t="s">
        <v>23</v>
      </c>
      <c r="D74" s="241">
        <f t="shared" si="4"/>
        <v>0</v>
      </c>
      <c r="F74" s="35">
        <f>'37部門取引基本表'!BL14</f>
        <v>3232.3892558109192</v>
      </c>
      <c r="G74" s="232"/>
      <c r="H74" s="35">
        <f t="shared" si="5"/>
        <v>28407.326575721014</v>
      </c>
      <c r="J74" s="1089"/>
      <c r="K74" s="480"/>
      <c r="L74" s="478"/>
      <c r="P74" s="36">
        <f t="shared" si="6"/>
        <v>0</v>
      </c>
    </row>
    <row r="75" spans="2:24" ht="9.75" customHeight="1">
      <c r="B75" s="14" t="s">
        <v>112</v>
      </c>
      <c r="C75" s="16" t="s">
        <v>24</v>
      </c>
      <c r="D75" s="231">
        <f t="shared" si="4"/>
        <v>0</v>
      </c>
      <c r="F75" s="31">
        <f>'37部門取引基本表'!BL15</f>
        <v>2443.9599226610908</v>
      </c>
      <c r="G75" s="232"/>
      <c r="H75" s="31">
        <f t="shared" si="5"/>
        <v>17186.449567393978</v>
      </c>
      <c r="J75" s="1093">
        <f>L75</f>
        <v>77117.47649999999</v>
      </c>
      <c r="K75" s="481"/>
      <c r="L75" s="482">
        <f>SUM(L65:L74)</f>
        <v>77117.47649999999</v>
      </c>
      <c r="P75" s="32">
        <f t="shared" si="6"/>
        <v>0</v>
      </c>
    </row>
    <row r="76" spans="2:24" ht="9.75" customHeight="1">
      <c r="B76" s="14" t="s">
        <v>113</v>
      </c>
      <c r="C76" s="16" t="s">
        <v>25</v>
      </c>
      <c r="D76" s="231">
        <f t="shared" si="4"/>
        <v>0</v>
      </c>
      <c r="F76" s="31">
        <f>'37部門取引基本表'!BL16</f>
        <v>26006.490927969975</v>
      </c>
      <c r="G76" s="232"/>
      <c r="H76" s="31">
        <f t="shared" si="5"/>
        <v>77026.170021816535</v>
      </c>
      <c r="J76" s="41"/>
      <c r="K76" s="468"/>
      <c r="L76" s="242"/>
      <c r="P76" s="32">
        <f t="shared" si="6"/>
        <v>0</v>
      </c>
    </row>
    <row r="77" spans="2:24" ht="9.75" customHeight="1">
      <c r="B77" s="14" t="s">
        <v>114</v>
      </c>
      <c r="C77" s="16" t="s">
        <v>52</v>
      </c>
      <c r="D77" s="231">
        <f t="shared" si="4"/>
        <v>0</v>
      </c>
      <c r="F77" s="31">
        <f>'37部門取引基本表'!BL17</f>
        <v>5827.9994016036435</v>
      </c>
      <c r="G77" s="232"/>
      <c r="H77" s="31">
        <f t="shared" si="5"/>
        <v>31677.131963922788</v>
      </c>
      <c r="J77" s="41"/>
      <c r="K77" s="468"/>
      <c r="L77" s="46"/>
      <c r="P77" s="32">
        <f t="shared" si="6"/>
        <v>0</v>
      </c>
    </row>
    <row r="78" spans="2:24" ht="9.75" customHeight="1">
      <c r="B78" s="14" t="s">
        <v>115</v>
      </c>
      <c r="C78" s="16" t="s">
        <v>83</v>
      </c>
      <c r="D78" s="231">
        <f t="shared" si="4"/>
        <v>0</v>
      </c>
      <c r="F78" s="31">
        <f>'37部門取引基本表'!BL18</f>
        <v>46904.173316288689</v>
      </c>
      <c r="G78" s="232"/>
      <c r="H78" s="31">
        <f t="shared" si="5"/>
        <v>157131.37398584542</v>
      </c>
      <c r="J78" s="41"/>
      <c r="K78" s="469"/>
      <c r="L78" s="46"/>
      <c r="P78" s="32">
        <f t="shared" si="6"/>
        <v>0</v>
      </c>
    </row>
    <row r="79" spans="2:24" ht="9.75" customHeight="1">
      <c r="B79" s="15" t="s">
        <v>116</v>
      </c>
      <c r="C79" s="16" t="s">
        <v>55</v>
      </c>
      <c r="D79" s="231">
        <f t="shared" si="4"/>
        <v>0</v>
      </c>
      <c r="F79" s="31">
        <f>'37部門取引基本表'!BL19</f>
        <v>4304.9575003869513</v>
      </c>
      <c r="G79" s="232"/>
      <c r="H79" s="31">
        <f t="shared" si="5"/>
        <v>19196.511219027187</v>
      </c>
      <c r="J79" s="41"/>
      <c r="K79" s="469"/>
      <c r="L79" s="39"/>
      <c r="P79" s="32">
        <f t="shared" si="6"/>
        <v>0</v>
      </c>
    </row>
    <row r="80" spans="2:24" ht="9.75" customHeight="1">
      <c r="B80" s="14" t="s">
        <v>117</v>
      </c>
      <c r="C80" s="234" t="s">
        <v>37</v>
      </c>
      <c r="D80" s="235">
        <f t="shared" si="4"/>
        <v>0</v>
      </c>
      <c r="F80" s="33">
        <f>'37部門取引基本表'!BL20</f>
        <v>15716.491288406305</v>
      </c>
      <c r="G80" s="232"/>
      <c r="H80" s="33">
        <f t="shared" si="5"/>
        <v>70994.943573089229</v>
      </c>
      <c r="J80" s="468"/>
      <c r="K80" s="469"/>
      <c r="L80" s="37"/>
      <c r="P80" s="34">
        <f t="shared" si="6"/>
        <v>0</v>
      </c>
    </row>
    <row r="81" spans="2:16" ht="9.75" customHeight="1">
      <c r="B81" s="14" t="s">
        <v>118</v>
      </c>
      <c r="C81" s="16" t="s">
        <v>26</v>
      </c>
      <c r="D81" s="231">
        <f t="shared" si="4"/>
        <v>0</v>
      </c>
      <c r="F81" s="31">
        <f>'37部門取引基本表'!BL21</f>
        <v>18209.309233566175</v>
      </c>
      <c r="G81" s="232"/>
      <c r="H81" s="31">
        <f t="shared" si="5"/>
        <v>84013.070259481508</v>
      </c>
      <c r="J81" s="468"/>
      <c r="K81" s="469"/>
      <c r="L81" s="37"/>
      <c r="P81" s="32">
        <f t="shared" si="6"/>
        <v>0</v>
      </c>
    </row>
    <row r="82" spans="2:16" ht="9.75" customHeight="1">
      <c r="B82" s="14" t="s">
        <v>119</v>
      </c>
      <c r="C82" s="16" t="s">
        <v>36</v>
      </c>
      <c r="D82" s="231">
        <f t="shared" si="4"/>
        <v>0</v>
      </c>
      <c r="F82" s="31">
        <f>'37部門取引基本表'!BL22</f>
        <v>6363.2929638316746</v>
      </c>
      <c r="G82" s="232"/>
      <c r="H82" s="31">
        <f t="shared" si="5"/>
        <v>31391.770393480227</v>
      </c>
      <c r="J82" s="468"/>
      <c r="K82" s="41"/>
      <c r="L82" s="37"/>
      <c r="P82" s="32">
        <f t="shared" si="6"/>
        <v>0</v>
      </c>
    </row>
    <row r="83" spans="2:16" ht="9.75" customHeight="1">
      <c r="B83" s="14" t="s">
        <v>120</v>
      </c>
      <c r="C83" s="16" t="s">
        <v>27</v>
      </c>
      <c r="D83" s="231">
        <f t="shared" si="4"/>
        <v>0</v>
      </c>
      <c r="F83" s="31">
        <f>'37部門取引基本表'!BL23</f>
        <v>119698.9055553419</v>
      </c>
      <c r="G83" s="232"/>
      <c r="H83" s="31">
        <f t="shared" si="5"/>
        <v>786534.59321494459</v>
      </c>
      <c r="J83" s="1091"/>
      <c r="K83" s="41"/>
      <c r="L83" s="47"/>
      <c r="P83" s="32">
        <f t="shared" si="6"/>
        <v>0</v>
      </c>
    </row>
    <row r="84" spans="2:16" ht="9.75" customHeight="1">
      <c r="B84" s="15" t="s">
        <v>121</v>
      </c>
      <c r="C84" s="240" t="s">
        <v>0</v>
      </c>
      <c r="D84" s="241">
        <f t="shared" si="4"/>
        <v>0</v>
      </c>
      <c r="F84" s="35">
        <f>'37部門取引基本表'!BL24</f>
        <v>16938.468486824579</v>
      </c>
      <c r="G84" s="232"/>
      <c r="H84" s="35">
        <f t="shared" si="5"/>
        <v>69592.264046967073</v>
      </c>
      <c r="J84" s="1091"/>
      <c r="K84" s="41"/>
      <c r="L84" s="47"/>
      <c r="P84" s="36">
        <f t="shared" si="6"/>
        <v>0</v>
      </c>
    </row>
    <row r="85" spans="2:16" ht="9.75" customHeight="1">
      <c r="B85" s="14" t="s">
        <v>122</v>
      </c>
      <c r="C85" s="16" t="s">
        <v>28</v>
      </c>
      <c r="D85" s="231">
        <f t="shared" si="4"/>
        <v>0</v>
      </c>
      <c r="F85" s="31">
        <f>'37部門取引基本表'!BL25</f>
        <v>137876.70163058845</v>
      </c>
      <c r="G85" s="232"/>
      <c r="H85" s="31">
        <f t="shared" si="5"/>
        <v>355121.7274141073</v>
      </c>
      <c r="J85" s="1091"/>
      <c r="K85" s="41"/>
      <c r="L85" s="47"/>
      <c r="P85" s="32">
        <f t="shared" si="6"/>
        <v>0</v>
      </c>
    </row>
    <row r="86" spans="2:16" ht="9.75" customHeight="1">
      <c r="B86" s="14" t="s">
        <v>123</v>
      </c>
      <c r="C86" s="16" t="s">
        <v>29</v>
      </c>
      <c r="D86" s="231">
        <f t="shared" si="4"/>
        <v>0</v>
      </c>
      <c r="F86" s="31">
        <f>'37部門取引基本表'!BL26</f>
        <v>4107.5934570709569</v>
      </c>
      <c r="G86" s="232"/>
      <c r="H86" s="31">
        <f t="shared" si="5"/>
        <v>48628.692908713281</v>
      </c>
      <c r="J86" s="468"/>
      <c r="K86" s="41"/>
      <c r="L86" s="47"/>
      <c r="P86" s="32">
        <f t="shared" si="6"/>
        <v>0</v>
      </c>
    </row>
    <row r="87" spans="2:16" ht="9.75" customHeight="1">
      <c r="B87" s="14" t="s">
        <v>124</v>
      </c>
      <c r="C87" s="16" t="s">
        <v>125</v>
      </c>
      <c r="D87" s="231">
        <f t="shared" si="4"/>
        <v>0</v>
      </c>
      <c r="F87" s="31">
        <f>'37部門取引基本表'!BL27</f>
        <v>4523.7623866311606</v>
      </c>
      <c r="G87" s="232"/>
      <c r="H87" s="31">
        <f t="shared" si="5"/>
        <v>37569.179143992893</v>
      </c>
      <c r="J87" s="1091"/>
      <c r="K87" s="41"/>
      <c r="L87" s="47"/>
      <c r="P87" s="32">
        <f t="shared" si="6"/>
        <v>0</v>
      </c>
    </row>
    <row r="88" spans="2:16" ht="9.75" customHeight="1">
      <c r="B88" s="14" t="s">
        <v>126</v>
      </c>
      <c r="C88" s="16" t="s">
        <v>127</v>
      </c>
      <c r="D88" s="231">
        <f t="shared" si="4"/>
        <v>0</v>
      </c>
      <c r="F88" s="31">
        <f>'37部門取引基本表'!BL28</f>
        <v>11703.03529283082</v>
      </c>
      <c r="G88" s="232"/>
      <c r="H88" s="31">
        <f t="shared" si="5"/>
        <v>24368.004680331309</v>
      </c>
      <c r="J88" s="1091"/>
      <c r="K88" s="41"/>
      <c r="L88" s="47"/>
      <c r="P88" s="32">
        <f t="shared" si="6"/>
        <v>0</v>
      </c>
    </row>
    <row r="89" spans="2:16" ht="9.75" customHeight="1">
      <c r="B89" s="15" t="s">
        <v>128</v>
      </c>
      <c r="C89" s="16" t="s">
        <v>12</v>
      </c>
      <c r="D89" s="231">
        <f t="shared" si="4"/>
        <v>0</v>
      </c>
      <c r="F89" s="31">
        <f>'37部門取引基本表'!BL29</f>
        <v>224017.15867887324</v>
      </c>
      <c r="G89" s="232"/>
      <c r="H89" s="31">
        <f t="shared" si="5"/>
        <v>551416.24834649428</v>
      </c>
      <c r="J89" s="1091"/>
      <c r="K89" s="41"/>
      <c r="L89" s="47"/>
      <c r="P89" s="32">
        <f t="shared" si="6"/>
        <v>0</v>
      </c>
    </row>
    <row r="90" spans="2:16" ht="9.75" customHeight="1">
      <c r="B90" s="14" t="s">
        <v>129</v>
      </c>
      <c r="C90" s="234" t="s">
        <v>13</v>
      </c>
      <c r="D90" s="235">
        <f t="shared" si="4"/>
        <v>0</v>
      </c>
      <c r="F90" s="33">
        <f>'37部門取引基本表'!BL30</f>
        <v>73672.242255661171</v>
      </c>
      <c r="G90" s="232"/>
      <c r="H90" s="33">
        <f t="shared" si="5"/>
        <v>231475.00734585745</v>
      </c>
      <c r="J90" s="1091"/>
      <c r="K90" s="41"/>
      <c r="L90" s="47"/>
      <c r="P90" s="34">
        <f t="shared" si="6"/>
        <v>0</v>
      </c>
    </row>
    <row r="91" spans="2:16" ht="9.75" customHeight="1">
      <c r="B91" s="14" t="s">
        <v>130</v>
      </c>
      <c r="C91" s="16" t="s">
        <v>30</v>
      </c>
      <c r="D91" s="231">
        <f t="shared" si="4"/>
        <v>0</v>
      </c>
      <c r="F91" s="31">
        <f>'37部門取引基本表'!BL31</f>
        <v>22152.073289623928</v>
      </c>
      <c r="G91" s="232"/>
      <c r="H91" s="31">
        <f t="shared" si="5"/>
        <v>423058.29024905857</v>
      </c>
      <c r="J91" s="1091"/>
      <c r="K91" s="41"/>
      <c r="L91" s="47"/>
      <c r="P91" s="32">
        <f t="shared" si="6"/>
        <v>0</v>
      </c>
    </row>
    <row r="92" spans="2:16" ht="9.75" customHeight="1">
      <c r="B92" s="14" t="s">
        <v>131</v>
      </c>
      <c r="C92" s="16" t="s">
        <v>70</v>
      </c>
      <c r="D92" s="231">
        <f t="shared" si="4"/>
        <v>0</v>
      </c>
      <c r="F92" s="31">
        <f>'37部門取引基本表'!BL32</f>
        <v>103324.19489999261</v>
      </c>
      <c r="G92" s="232"/>
      <c r="H92" s="31">
        <f t="shared" si="5"/>
        <v>353639.53066819656</v>
      </c>
      <c r="J92" s="41"/>
      <c r="K92" s="41"/>
      <c r="L92" s="47"/>
      <c r="P92" s="32">
        <f t="shared" si="6"/>
        <v>0</v>
      </c>
    </row>
    <row r="93" spans="2:16" ht="9.75" customHeight="1">
      <c r="B93" s="14" t="s">
        <v>132</v>
      </c>
      <c r="C93" s="16" t="s">
        <v>38</v>
      </c>
      <c r="D93" s="231">
        <f t="shared" si="4"/>
        <v>0</v>
      </c>
      <c r="F93" s="31">
        <f>'37部門取引基本表'!BL33</f>
        <v>16819.598181221969</v>
      </c>
      <c r="G93" s="232"/>
      <c r="H93" s="31">
        <f t="shared" si="5"/>
        <v>107746.89366946035</v>
      </c>
      <c r="J93" s="41"/>
      <c r="K93" s="470"/>
      <c r="L93" s="46"/>
      <c r="P93" s="32">
        <f t="shared" si="6"/>
        <v>0</v>
      </c>
    </row>
    <row r="94" spans="2:16" ht="9.75" customHeight="1">
      <c r="B94" s="15" t="s">
        <v>133</v>
      </c>
      <c r="C94" s="240" t="s">
        <v>14</v>
      </c>
      <c r="D94" s="241">
        <f t="shared" si="4"/>
        <v>0</v>
      </c>
      <c r="F94" s="35">
        <f>'37部門取引基本表'!BL34</f>
        <v>58880.420370624277</v>
      </c>
      <c r="G94" s="232"/>
      <c r="H94" s="35">
        <f t="shared" si="5"/>
        <v>172514.00853280639</v>
      </c>
      <c r="P94" s="36">
        <f t="shared" si="6"/>
        <v>0</v>
      </c>
    </row>
    <row r="95" spans="2:16" ht="9.75" customHeight="1">
      <c r="B95" s="14" t="s">
        <v>134</v>
      </c>
      <c r="C95" s="16" t="s">
        <v>31</v>
      </c>
      <c r="D95" s="231">
        <f t="shared" si="4"/>
        <v>0</v>
      </c>
      <c r="F95" s="31">
        <f>'37部門取引基本表'!BL35</f>
        <v>96317.151405732118</v>
      </c>
      <c r="G95" s="232"/>
      <c r="H95" s="31">
        <f t="shared" si="5"/>
        <v>185631.39069906069</v>
      </c>
      <c r="P95" s="32">
        <f t="shared" si="6"/>
        <v>0</v>
      </c>
    </row>
    <row r="96" spans="2:16" ht="9.75" customHeight="1">
      <c r="B96" s="14" t="s">
        <v>135</v>
      </c>
      <c r="C96" s="16" t="s">
        <v>75</v>
      </c>
      <c r="D96" s="231">
        <f t="shared" si="4"/>
        <v>0</v>
      </c>
      <c r="F96" s="31">
        <f>'37部門取引基本表'!BL36</f>
        <v>309647.27670803462</v>
      </c>
      <c r="G96" s="232"/>
      <c r="H96" s="31">
        <f t="shared" si="5"/>
        <v>600991.24947447516</v>
      </c>
      <c r="P96" s="32">
        <f t="shared" si="6"/>
        <v>0</v>
      </c>
    </row>
    <row r="97" spans="2:16" ht="9.75" customHeight="1">
      <c r="B97" s="14" t="s">
        <v>136</v>
      </c>
      <c r="C97" s="16" t="s">
        <v>76</v>
      </c>
      <c r="D97" s="231">
        <f t="shared" si="4"/>
        <v>0</v>
      </c>
      <c r="F97" s="31">
        <f>'37部門取引基本表'!BL37</f>
        <v>11074.481995105465</v>
      </c>
      <c r="G97" s="232"/>
      <c r="H97" s="31">
        <f t="shared" si="5"/>
        <v>22296.047080759818</v>
      </c>
      <c r="P97" s="32">
        <f t="shared" si="6"/>
        <v>0</v>
      </c>
    </row>
    <row r="98" spans="2:16" ht="9.75" customHeight="1">
      <c r="B98" s="14" t="s">
        <v>137</v>
      </c>
      <c r="C98" s="16" t="s">
        <v>32</v>
      </c>
      <c r="D98" s="231">
        <f t="shared" si="4"/>
        <v>0</v>
      </c>
      <c r="F98" s="31">
        <f>'37部門取引基本表'!BL38</f>
        <v>114595.21686643537</v>
      </c>
      <c r="G98" s="232"/>
      <c r="H98" s="31">
        <f t="shared" si="5"/>
        <v>312878.55849836941</v>
      </c>
      <c r="P98" s="32">
        <f t="shared" si="6"/>
        <v>0</v>
      </c>
    </row>
    <row r="99" spans="2:16" ht="9.75" customHeight="1">
      <c r="B99" s="243" t="s">
        <v>138</v>
      </c>
      <c r="C99" s="244" t="s">
        <v>33</v>
      </c>
      <c r="D99" s="241">
        <f t="shared" si="4"/>
        <v>0</v>
      </c>
      <c r="F99" s="35">
        <f>'37部門取引基本表'!BL39</f>
        <v>98139.780595535878</v>
      </c>
      <c r="G99" s="232"/>
      <c r="H99" s="35">
        <f t="shared" si="5"/>
        <v>356010.53315697756</v>
      </c>
      <c r="P99" s="36">
        <f t="shared" si="6"/>
        <v>0</v>
      </c>
    </row>
    <row r="100" spans="2:16" ht="9.75" customHeight="1">
      <c r="B100" s="245" t="s">
        <v>139</v>
      </c>
      <c r="C100" s="246" t="s">
        <v>1</v>
      </c>
      <c r="D100" s="231">
        <f t="shared" si="4"/>
        <v>0</v>
      </c>
      <c r="F100" s="31">
        <f>'37部門取引基本表'!BL40</f>
        <v>0</v>
      </c>
      <c r="G100" s="232"/>
      <c r="H100" s="31">
        <f t="shared" si="5"/>
        <v>5027.6577600911514</v>
      </c>
      <c r="P100" s="34">
        <f t="shared" si="6"/>
        <v>0</v>
      </c>
    </row>
    <row r="101" spans="2:16" ht="9.75" customHeight="1">
      <c r="B101" s="247" t="s">
        <v>140</v>
      </c>
      <c r="C101" s="248" t="s">
        <v>2</v>
      </c>
      <c r="D101" s="231">
        <f t="shared" si="4"/>
        <v>0</v>
      </c>
      <c r="F101" s="31">
        <f>'37部門取引基本表'!BL41</f>
        <v>510.20378172127545</v>
      </c>
      <c r="G101" s="232"/>
      <c r="H101" s="31">
        <f t="shared" si="5"/>
        <v>37043.933776939375</v>
      </c>
      <c r="P101" s="32">
        <f t="shared" si="6"/>
        <v>0</v>
      </c>
    </row>
    <row r="102" spans="2:16" ht="9.75" customHeight="1">
      <c r="B102" s="249"/>
      <c r="C102" s="250" t="s">
        <v>265</v>
      </c>
      <c r="D102" s="251">
        <f t="shared" si="4"/>
        <v>0</v>
      </c>
      <c r="F102" s="45">
        <f>SUM(F65:F101)</f>
        <v>1620289.9284836622</v>
      </c>
      <c r="G102" s="232"/>
      <c r="H102" s="45">
        <f t="shared" si="5"/>
        <v>5570167.5593455257</v>
      </c>
      <c r="P102" s="406">
        <f>SUM(P65:P101)</f>
        <v>0</v>
      </c>
    </row>
    <row r="103" spans="2:16" ht="9.75" customHeight="1"/>
    <row r="104" spans="2:16" ht="9.75" customHeight="1"/>
    <row r="105" spans="2:16" ht="9.75" customHeight="1"/>
    <row r="106" spans="2:16" ht="9.75" customHeight="1"/>
    <row r="107" spans="2:16" ht="9.75" customHeight="1"/>
    <row r="108" spans="2:16" ht="9.75" customHeight="1"/>
    <row r="109" spans="2:16" ht="9.75" customHeight="1"/>
    <row r="110" spans="2:16" ht="9.75" customHeight="1"/>
    <row r="111" spans="2:16" ht="9.75" customHeight="1"/>
    <row r="112" spans="2:16" ht="9.75" customHeight="1"/>
    <row r="113" spans="2:24" ht="9.75" customHeight="1"/>
    <row r="114" spans="2:24" ht="9.75" customHeight="1"/>
    <row r="115" spans="2:24" ht="9.75" customHeight="1"/>
    <row r="116" spans="2:24" ht="9.75" customHeight="1"/>
    <row r="117" spans="2:24" ht="9.75" customHeight="1"/>
    <row r="118" spans="2:24" s="229" customFormat="1" ht="19.5" customHeight="1">
      <c r="B118" s="455"/>
      <c r="C118" s="455"/>
      <c r="D118" s="437"/>
      <c r="E118" s="456"/>
      <c r="F118" s="457"/>
      <c r="G118" s="456"/>
      <c r="H118" s="457"/>
      <c r="I118" s="456"/>
      <c r="J118" s="460"/>
      <c r="K118" s="456"/>
      <c r="L118" s="460"/>
      <c r="N118" s="437"/>
      <c r="O118" s="456"/>
      <c r="P118" s="437"/>
      <c r="V118" s="228"/>
      <c r="W118" s="228"/>
      <c r="X118" s="228"/>
    </row>
    <row r="119" spans="2:24" ht="11.1" customHeight="1">
      <c r="B119" s="441"/>
      <c r="C119" s="441"/>
      <c r="D119" s="442"/>
      <c r="E119" s="458"/>
      <c r="F119" s="442"/>
      <c r="G119" s="458"/>
      <c r="H119" s="442"/>
      <c r="I119" s="458"/>
      <c r="J119" s="1088"/>
      <c r="K119" s="456"/>
      <c r="L119" s="444"/>
      <c r="N119" s="442"/>
      <c r="O119" s="458"/>
      <c r="P119" s="442" t="s">
        <v>263</v>
      </c>
    </row>
    <row r="120" spans="2:24" s="229" customFormat="1" ht="12" customHeight="1">
      <c r="B120" s="446" t="s">
        <v>522</v>
      </c>
      <c r="C120" s="447"/>
      <c r="D120" s="1175" t="s">
        <v>266</v>
      </c>
      <c r="E120" s="456" t="s">
        <v>506</v>
      </c>
      <c r="F120" s="1175" t="s">
        <v>513</v>
      </c>
      <c r="G120" s="456" t="s">
        <v>508</v>
      </c>
      <c r="H120" s="1175" t="s">
        <v>509</v>
      </c>
      <c r="I120" s="456" t="s">
        <v>506</v>
      </c>
      <c r="J120" s="1178" t="s">
        <v>527</v>
      </c>
      <c r="K120" s="483"/>
      <c r="L120" s="465"/>
      <c r="M120" s="438" t="s">
        <v>262</v>
      </c>
      <c r="N120" s="1175" t="s">
        <v>526</v>
      </c>
      <c r="O120" s="456" t="s">
        <v>510</v>
      </c>
      <c r="P120" s="1175" t="s">
        <v>520</v>
      </c>
      <c r="V120" s="228"/>
      <c r="W120" s="228"/>
      <c r="X120" s="228"/>
    </row>
    <row r="121" spans="2:24" s="229" customFormat="1" ht="12" customHeight="1">
      <c r="B121" s="1183"/>
      <c r="C121" s="1184"/>
      <c r="D121" s="1176"/>
      <c r="E121" s="458"/>
      <c r="F121" s="1176"/>
      <c r="G121" s="459"/>
      <c r="H121" s="1176"/>
      <c r="I121" s="458"/>
      <c r="J121" s="1181"/>
      <c r="K121" s="484"/>
      <c r="L121" s="464"/>
      <c r="N121" s="1176"/>
      <c r="O121" s="458"/>
      <c r="P121" s="1176"/>
      <c r="V121" s="228"/>
      <c r="W121" s="228"/>
      <c r="X121" s="228"/>
    </row>
    <row r="122" spans="2:24" s="229" customFormat="1" ht="12" customHeight="1">
      <c r="B122" s="452"/>
      <c r="C122" s="453"/>
      <c r="D122" s="1177"/>
      <c r="E122" s="458"/>
      <c r="F122" s="1177"/>
      <c r="G122" s="459"/>
      <c r="H122" s="1177"/>
      <c r="I122" s="458"/>
      <c r="J122" s="1182"/>
      <c r="K122" s="485"/>
      <c r="L122" s="466"/>
      <c r="N122" s="1177"/>
      <c r="O122" s="458"/>
      <c r="P122" s="1177"/>
      <c r="V122" s="228"/>
      <c r="W122" s="228"/>
      <c r="X122" s="228"/>
    </row>
    <row r="123" spans="2:24" ht="9.75" customHeight="1">
      <c r="B123" s="14" t="s">
        <v>101</v>
      </c>
      <c r="C123" s="16" t="s">
        <v>16</v>
      </c>
      <c r="D123" s="231">
        <f t="shared" ref="D123:D159" si="7">D7</f>
        <v>0</v>
      </c>
      <c r="E123" s="49"/>
      <c r="F123" s="48">
        <f>'37部門取引基本表'!BT5</f>
        <v>2524.2415694164929</v>
      </c>
      <c r="G123" s="49"/>
      <c r="H123" s="48">
        <f t="shared" ref="H123:H159" si="8">H7</f>
        <v>58594.782005947243</v>
      </c>
      <c r="I123" s="49"/>
      <c r="J123" s="1089" t="s">
        <v>278</v>
      </c>
      <c r="K123" s="486"/>
      <c r="L123" s="478">
        <f>W8/1000</f>
        <v>5062.2950000000001</v>
      </c>
      <c r="N123" s="254">
        <f>F160</f>
        <v>160555.29902630538</v>
      </c>
      <c r="O123" s="49"/>
      <c r="P123" s="50">
        <f t="shared" ref="P123:P159" si="9">IF(H123=0,"",D123*(F123/H123)*(L$128/N$123))</f>
        <v>0</v>
      </c>
    </row>
    <row r="124" spans="2:24" ht="9.75" customHeight="1">
      <c r="B124" s="14" t="s">
        <v>102</v>
      </c>
      <c r="C124" s="16" t="s">
        <v>17</v>
      </c>
      <c r="D124" s="231">
        <f t="shared" si="7"/>
        <v>0</v>
      </c>
      <c r="E124" s="49"/>
      <c r="F124" s="51">
        <f>'37部門取引基本表'!BT6</f>
        <v>89.369865816607202</v>
      </c>
      <c r="G124" s="49"/>
      <c r="H124" s="51">
        <f t="shared" si="8"/>
        <v>1866.369218159263</v>
      </c>
      <c r="I124" s="49"/>
      <c r="J124" s="1089" t="s">
        <v>280</v>
      </c>
      <c r="K124" s="487"/>
      <c r="L124" s="478">
        <f>W9/1000</f>
        <v>130.83799999999999</v>
      </c>
      <c r="O124" s="49"/>
      <c r="P124" s="52">
        <f t="shared" si="9"/>
        <v>0</v>
      </c>
    </row>
    <row r="125" spans="2:24" ht="9.75" customHeight="1">
      <c r="B125" s="14" t="s">
        <v>103</v>
      </c>
      <c r="C125" s="16" t="s">
        <v>35</v>
      </c>
      <c r="D125" s="231">
        <f t="shared" si="7"/>
        <v>0</v>
      </c>
      <c r="E125" s="49"/>
      <c r="F125" s="51">
        <f>'37部門取引基本表'!BT7</f>
        <v>1928.0935860907912</v>
      </c>
      <c r="G125" s="49"/>
      <c r="H125" s="51">
        <f t="shared" si="8"/>
        <v>83870.917868660821</v>
      </c>
      <c r="I125" s="49"/>
      <c r="J125" s="1089"/>
      <c r="K125" s="487"/>
      <c r="L125" s="478"/>
      <c r="N125" s="49"/>
      <c r="O125" s="49"/>
      <c r="P125" s="52">
        <f t="shared" si="9"/>
        <v>0</v>
      </c>
      <c r="V125" s="229"/>
      <c r="W125" s="229"/>
      <c r="X125" s="229"/>
    </row>
    <row r="126" spans="2:24" ht="9.75" customHeight="1">
      <c r="B126" s="14" t="s">
        <v>104</v>
      </c>
      <c r="C126" s="16" t="s">
        <v>18</v>
      </c>
      <c r="D126" s="231">
        <f t="shared" si="7"/>
        <v>0</v>
      </c>
      <c r="E126" s="49"/>
      <c r="F126" s="51">
        <f>'37部門取引基本表'!BT8</f>
        <v>1325.8927042860489</v>
      </c>
      <c r="G126" s="49"/>
      <c r="H126" s="51">
        <f t="shared" si="8"/>
        <v>33634.607498914906</v>
      </c>
      <c r="I126" s="49"/>
      <c r="J126" s="1089"/>
      <c r="K126" s="487"/>
      <c r="L126" s="478"/>
      <c r="N126" s="49"/>
      <c r="O126" s="49"/>
      <c r="P126" s="52">
        <f t="shared" si="9"/>
        <v>0</v>
      </c>
      <c r="V126" s="229"/>
      <c r="W126" s="229"/>
      <c r="X126" s="229"/>
    </row>
    <row r="127" spans="2:24" ht="9.75" customHeight="1">
      <c r="B127" s="15" t="s">
        <v>105</v>
      </c>
      <c r="C127" s="16" t="s">
        <v>19</v>
      </c>
      <c r="D127" s="231">
        <f t="shared" si="7"/>
        <v>0</v>
      </c>
      <c r="E127" s="49"/>
      <c r="F127" s="51">
        <f>'37部門取引基本表'!BT9</f>
        <v>1251.7689321532093</v>
      </c>
      <c r="G127" s="49"/>
      <c r="H127" s="51">
        <f t="shared" si="8"/>
        <v>40514.20269513622</v>
      </c>
      <c r="I127" s="49"/>
      <c r="J127" s="1089"/>
      <c r="K127" s="488"/>
      <c r="L127" s="478"/>
      <c r="N127" s="49"/>
      <c r="O127" s="49"/>
      <c r="P127" s="52">
        <f t="shared" si="9"/>
        <v>0</v>
      </c>
    </row>
    <row r="128" spans="2:24" ht="9.75" customHeight="1">
      <c r="B128" s="14" t="s">
        <v>106</v>
      </c>
      <c r="C128" s="234" t="s">
        <v>20</v>
      </c>
      <c r="D128" s="235">
        <f t="shared" si="7"/>
        <v>0</v>
      </c>
      <c r="E128" s="49"/>
      <c r="F128" s="53">
        <f>'37部門取引基本表'!BT10</f>
        <v>214.38333561144367</v>
      </c>
      <c r="G128" s="49"/>
      <c r="H128" s="53">
        <f t="shared" si="8"/>
        <v>7862.7235219999175</v>
      </c>
      <c r="I128" s="49"/>
      <c r="J128" s="1093">
        <f>L128</f>
        <v>5193.1329999999998</v>
      </c>
      <c r="K128" s="481"/>
      <c r="L128" s="482">
        <f>SUM(L123:L127)</f>
        <v>5193.1329999999998</v>
      </c>
      <c r="N128" s="49"/>
      <c r="O128" s="49"/>
      <c r="P128" s="54">
        <f t="shared" si="9"/>
        <v>0</v>
      </c>
      <c r="V128" s="229"/>
      <c r="W128" s="229"/>
      <c r="X128" s="229"/>
    </row>
    <row r="129" spans="2:24" ht="9.75" customHeight="1">
      <c r="B129" s="14" t="s">
        <v>107</v>
      </c>
      <c r="C129" s="16" t="s">
        <v>21</v>
      </c>
      <c r="D129" s="231">
        <f t="shared" si="7"/>
        <v>0</v>
      </c>
      <c r="E129" s="49"/>
      <c r="F129" s="51">
        <f>'37部門取引基本表'!BT11</f>
        <v>176.62125837480892</v>
      </c>
      <c r="G129" s="49"/>
      <c r="H129" s="51">
        <f t="shared" si="8"/>
        <v>3020.5776496910407</v>
      </c>
      <c r="I129" s="49"/>
      <c r="J129" s="25"/>
      <c r="K129" s="471"/>
      <c r="L129" s="22"/>
      <c r="N129" s="49"/>
      <c r="O129" s="49"/>
      <c r="P129" s="52">
        <f t="shared" si="9"/>
        <v>0</v>
      </c>
      <c r="V129" s="229"/>
      <c r="W129" s="229"/>
      <c r="X129" s="229"/>
    </row>
    <row r="130" spans="2:24" ht="9.75" customHeight="1">
      <c r="B130" s="14" t="s">
        <v>108</v>
      </c>
      <c r="C130" s="16" t="s">
        <v>109</v>
      </c>
      <c r="D130" s="231">
        <f t="shared" si="7"/>
        <v>0</v>
      </c>
      <c r="E130" s="49"/>
      <c r="F130" s="51">
        <f>'37部門取引基本表'!BT12</f>
        <v>4202.8521841406582</v>
      </c>
      <c r="G130" s="49"/>
      <c r="H130" s="51">
        <f t="shared" si="8"/>
        <v>124921.17559252381</v>
      </c>
      <c r="I130" s="49"/>
      <c r="J130" s="25"/>
      <c r="K130" s="471"/>
      <c r="L130" s="22"/>
      <c r="N130" s="49"/>
      <c r="O130" s="49"/>
      <c r="P130" s="52">
        <f t="shared" si="9"/>
        <v>0</v>
      </c>
      <c r="V130" s="229"/>
      <c r="W130" s="229"/>
      <c r="X130" s="229"/>
    </row>
    <row r="131" spans="2:24" ht="9.75" customHeight="1">
      <c r="B131" s="14" t="s">
        <v>110</v>
      </c>
      <c r="C131" s="16" t="s">
        <v>22</v>
      </c>
      <c r="D131" s="231">
        <f t="shared" si="7"/>
        <v>0</v>
      </c>
      <c r="E131" s="49"/>
      <c r="F131" s="51">
        <f>'37部門取引基本表'!BT13</f>
        <v>610.9570169412558</v>
      </c>
      <c r="G131" s="49"/>
      <c r="H131" s="51">
        <f t="shared" si="8"/>
        <v>17313.645067110934</v>
      </c>
      <c r="I131" s="49"/>
      <c r="J131" s="25"/>
      <c r="K131" s="471"/>
      <c r="L131" s="23"/>
      <c r="N131" s="49"/>
      <c r="O131" s="49"/>
      <c r="P131" s="52">
        <f t="shared" si="9"/>
        <v>0</v>
      </c>
    </row>
    <row r="132" spans="2:24" ht="9.75" customHeight="1">
      <c r="B132" s="15" t="s">
        <v>111</v>
      </c>
      <c r="C132" s="240" t="s">
        <v>23</v>
      </c>
      <c r="D132" s="241">
        <f t="shared" si="7"/>
        <v>0</v>
      </c>
      <c r="E132" s="49"/>
      <c r="F132" s="55">
        <f>'37部門取引基本表'!BT14</f>
        <v>666.08369666137992</v>
      </c>
      <c r="G132" s="49"/>
      <c r="H132" s="55">
        <f t="shared" si="8"/>
        <v>28407.326575721014</v>
      </c>
      <c r="I132" s="49"/>
      <c r="J132" s="1092"/>
      <c r="K132" s="471"/>
      <c r="L132" s="21"/>
      <c r="N132" s="49"/>
      <c r="O132" s="49"/>
      <c r="P132" s="56">
        <f t="shared" si="9"/>
        <v>0</v>
      </c>
    </row>
    <row r="133" spans="2:24" ht="9.75" customHeight="1">
      <c r="B133" s="14" t="s">
        <v>112</v>
      </c>
      <c r="C133" s="16" t="s">
        <v>24</v>
      </c>
      <c r="D133" s="231">
        <f t="shared" si="7"/>
        <v>0</v>
      </c>
      <c r="E133" s="49"/>
      <c r="F133" s="51">
        <f>'37部門取引基本表'!BT15</f>
        <v>143.36633283916953</v>
      </c>
      <c r="G133" s="49"/>
      <c r="H133" s="51">
        <f t="shared" si="8"/>
        <v>17186.449567393978</v>
      </c>
      <c r="I133" s="49"/>
      <c r="J133" s="1092"/>
      <c r="K133" s="471"/>
      <c r="L133" s="21"/>
      <c r="N133" s="49"/>
      <c r="O133" s="49"/>
      <c r="P133" s="52">
        <f t="shared" si="9"/>
        <v>0</v>
      </c>
    </row>
    <row r="134" spans="2:24" ht="9.75" customHeight="1">
      <c r="B134" s="14" t="s">
        <v>113</v>
      </c>
      <c r="C134" s="16" t="s">
        <v>25</v>
      </c>
      <c r="D134" s="231">
        <f t="shared" si="7"/>
        <v>0</v>
      </c>
      <c r="E134" s="49"/>
      <c r="F134" s="51">
        <f>'37部門取引基本表'!BT16</f>
        <v>2436.5635544555435</v>
      </c>
      <c r="G134" s="49"/>
      <c r="H134" s="51">
        <f t="shared" si="8"/>
        <v>77026.170021816535</v>
      </c>
      <c r="I134" s="49"/>
      <c r="J134" s="1092"/>
      <c r="K134" s="471"/>
      <c r="L134" s="21"/>
      <c r="N134" s="49"/>
      <c r="O134" s="49"/>
      <c r="P134" s="52">
        <f t="shared" si="9"/>
        <v>0</v>
      </c>
    </row>
    <row r="135" spans="2:24" ht="9.75" customHeight="1">
      <c r="B135" s="14" t="s">
        <v>114</v>
      </c>
      <c r="C135" s="16" t="s">
        <v>52</v>
      </c>
      <c r="D135" s="231">
        <f t="shared" si="7"/>
        <v>0</v>
      </c>
      <c r="E135" s="49"/>
      <c r="F135" s="51">
        <f>'37部門取引基本表'!BT17</f>
        <v>280.9282036414275</v>
      </c>
      <c r="G135" s="49"/>
      <c r="H135" s="51">
        <f t="shared" si="8"/>
        <v>31677.131963922788</v>
      </c>
      <c r="I135" s="49"/>
      <c r="J135" s="25"/>
      <c r="K135" s="471"/>
      <c r="L135" s="24"/>
      <c r="N135" s="49"/>
      <c r="O135" s="49"/>
      <c r="P135" s="52">
        <f t="shared" si="9"/>
        <v>0</v>
      </c>
    </row>
    <row r="136" spans="2:24" ht="9.75" customHeight="1">
      <c r="B136" s="14" t="s">
        <v>115</v>
      </c>
      <c r="C136" s="16" t="s">
        <v>83</v>
      </c>
      <c r="D136" s="231">
        <f t="shared" si="7"/>
        <v>0</v>
      </c>
      <c r="E136" s="49"/>
      <c r="F136" s="51">
        <f>'37部門取引基本表'!BT18</f>
        <v>1371.679600030551</v>
      </c>
      <c r="G136" s="49"/>
      <c r="H136" s="51">
        <f t="shared" si="8"/>
        <v>157131.37398584542</v>
      </c>
      <c r="I136" s="49"/>
      <c r="J136" s="25"/>
      <c r="K136" s="471"/>
      <c r="L136" s="24"/>
      <c r="N136" s="49"/>
      <c r="O136" s="49"/>
      <c r="P136" s="52">
        <f t="shared" si="9"/>
        <v>0</v>
      </c>
    </row>
    <row r="137" spans="2:24" ht="9.75" customHeight="1">
      <c r="B137" s="15" t="s">
        <v>116</v>
      </c>
      <c r="C137" s="16" t="s">
        <v>55</v>
      </c>
      <c r="D137" s="231">
        <f t="shared" si="7"/>
        <v>0</v>
      </c>
      <c r="E137" s="49"/>
      <c r="F137" s="51">
        <f>'37部門取引基本表'!BT19</f>
        <v>224.58994781857237</v>
      </c>
      <c r="G137" s="49"/>
      <c r="H137" s="51">
        <f t="shared" si="8"/>
        <v>19196.511219027187</v>
      </c>
      <c r="I137" s="49"/>
      <c r="J137" s="25"/>
      <c r="K137" s="471"/>
      <c r="L137" s="24"/>
      <c r="N137" s="49"/>
      <c r="O137" s="49"/>
      <c r="P137" s="52">
        <f t="shared" si="9"/>
        <v>0</v>
      </c>
    </row>
    <row r="138" spans="2:24" ht="9.75" customHeight="1">
      <c r="B138" s="14" t="s">
        <v>117</v>
      </c>
      <c r="C138" s="234" t="s">
        <v>37</v>
      </c>
      <c r="D138" s="235">
        <f t="shared" si="7"/>
        <v>0</v>
      </c>
      <c r="E138" s="49"/>
      <c r="F138" s="53">
        <f>'37部門取引基本表'!BT20</f>
        <v>713.8262067518508</v>
      </c>
      <c r="G138" s="49"/>
      <c r="H138" s="53">
        <f t="shared" si="8"/>
        <v>70994.943573089229</v>
      </c>
      <c r="I138" s="49"/>
      <c r="J138" s="25"/>
      <c r="K138" s="471"/>
      <c r="L138" s="24"/>
      <c r="N138" s="49"/>
      <c r="O138" s="49"/>
      <c r="P138" s="54">
        <f t="shared" si="9"/>
        <v>0</v>
      </c>
    </row>
    <row r="139" spans="2:24" ht="9.75" customHeight="1">
      <c r="B139" s="14" t="s">
        <v>118</v>
      </c>
      <c r="C139" s="16" t="s">
        <v>26</v>
      </c>
      <c r="D139" s="231">
        <f t="shared" si="7"/>
        <v>0</v>
      </c>
      <c r="E139" s="49"/>
      <c r="F139" s="51">
        <f>'37部門取引基本表'!BT21</f>
        <v>472.98312150584263</v>
      </c>
      <c r="G139" s="49"/>
      <c r="H139" s="51">
        <f t="shared" si="8"/>
        <v>84013.070259481508</v>
      </c>
      <c r="I139" s="49"/>
      <c r="J139" s="25"/>
      <c r="K139" s="471"/>
      <c r="L139" s="24"/>
      <c r="N139" s="49"/>
      <c r="O139" s="49"/>
      <c r="P139" s="52">
        <f t="shared" si="9"/>
        <v>0</v>
      </c>
    </row>
    <row r="140" spans="2:24" ht="9.75" customHeight="1">
      <c r="B140" s="14" t="s">
        <v>119</v>
      </c>
      <c r="C140" s="16" t="s">
        <v>36</v>
      </c>
      <c r="D140" s="231">
        <f t="shared" si="7"/>
        <v>0</v>
      </c>
      <c r="E140" s="49"/>
      <c r="F140" s="51">
        <f>'37部門取引基本表'!BT22</f>
        <v>399.72627814587241</v>
      </c>
      <c r="G140" s="49"/>
      <c r="H140" s="51">
        <f t="shared" si="8"/>
        <v>31391.770393480227</v>
      </c>
      <c r="I140" s="49"/>
      <c r="J140" s="471"/>
      <c r="K140" s="471"/>
      <c r="L140" s="49"/>
      <c r="N140" s="49"/>
      <c r="O140" s="49"/>
      <c r="P140" s="52">
        <f t="shared" si="9"/>
        <v>0</v>
      </c>
    </row>
    <row r="141" spans="2:24" ht="9.75" customHeight="1">
      <c r="B141" s="14" t="s">
        <v>120</v>
      </c>
      <c r="C141" s="16" t="s">
        <v>27</v>
      </c>
      <c r="D141" s="231">
        <f t="shared" si="7"/>
        <v>0</v>
      </c>
      <c r="E141" s="49"/>
      <c r="F141" s="51">
        <f>'37部門取引基本表'!BT23</f>
        <v>1813.9761404868964</v>
      </c>
      <c r="G141" s="49"/>
      <c r="H141" s="51">
        <f t="shared" si="8"/>
        <v>786534.59321494459</v>
      </c>
      <c r="I141" s="49"/>
      <c r="J141" s="471"/>
      <c r="K141" s="471"/>
      <c r="L141" s="49"/>
      <c r="N141" s="49"/>
      <c r="O141" s="49"/>
      <c r="P141" s="52">
        <f t="shared" si="9"/>
        <v>0</v>
      </c>
    </row>
    <row r="142" spans="2:24" ht="9.75" customHeight="1">
      <c r="B142" s="15" t="s">
        <v>121</v>
      </c>
      <c r="C142" s="240" t="s">
        <v>0</v>
      </c>
      <c r="D142" s="241">
        <f t="shared" si="7"/>
        <v>0</v>
      </c>
      <c r="E142" s="49"/>
      <c r="F142" s="55">
        <f>'37部門取引基本表'!BT24</f>
        <v>1869.7330999321662</v>
      </c>
      <c r="G142" s="49"/>
      <c r="H142" s="55">
        <f t="shared" si="8"/>
        <v>69592.264046967073</v>
      </c>
      <c r="I142" s="49"/>
      <c r="J142" s="471"/>
      <c r="K142" s="471"/>
      <c r="L142" s="49"/>
      <c r="N142" s="49"/>
      <c r="O142" s="49"/>
      <c r="P142" s="56">
        <f t="shared" si="9"/>
        <v>0</v>
      </c>
    </row>
    <row r="143" spans="2:24" ht="9.75" customHeight="1">
      <c r="B143" s="14" t="s">
        <v>122</v>
      </c>
      <c r="C143" s="16" t="s">
        <v>28</v>
      </c>
      <c r="D143" s="231">
        <f t="shared" si="7"/>
        <v>0</v>
      </c>
      <c r="E143" s="49"/>
      <c r="F143" s="51">
        <f>'37部門取引基本表'!BT25</f>
        <v>14218.669010830185</v>
      </c>
      <c r="G143" s="49"/>
      <c r="H143" s="51">
        <f t="shared" si="8"/>
        <v>355121.7274141073</v>
      </c>
      <c r="I143" s="49"/>
      <c r="J143" s="471"/>
      <c r="K143" s="471"/>
      <c r="L143" s="49"/>
      <c r="N143" s="49"/>
      <c r="O143" s="49"/>
      <c r="P143" s="52">
        <f t="shared" si="9"/>
        <v>0</v>
      </c>
    </row>
    <row r="144" spans="2:24" ht="9.75" customHeight="1">
      <c r="B144" s="14" t="s">
        <v>123</v>
      </c>
      <c r="C144" s="16" t="s">
        <v>29</v>
      </c>
      <c r="D144" s="231">
        <f t="shared" si="7"/>
        <v>0</v>
      </c>
      <c r="E144" s="49"/>
      <c r="F144" s="51">
        <f>'37部門取引基本表'!BT26</f>
        <v>1940.4307398982407</v>
      </c>
      <c r="G144" s="49"/>
      <c r="H144" s="51">
        <f t="shared" si="8"/>
        <v>48628.692908713281</v>
      </c>
      <c r="I144" s="49"/>
      <c r="J144" s="471"/>
      <c r="K144" s="471"/>
      <c r="L144" s="49"/>
      <c r="N144" s="49"/>
      <c r="O144" s="49"/>
      <c r="P144" s="52">
        <f t="shared" si="9"/>
        <v>0</v>
      </c>
    </row>
    <row r="145" spans="2:16" ht="9.75" customHeight="1">
      <c r="B145" s="14" t="s">
        <v>124</v>
      </c>
      <c r="C145" s="16" t="s">
        <v>125</v>
      </c>
      <c r="D145" s="231">
        <f t="shared" si="7"/>
        <v>0</v>
      </c>
      <c r="E145" s="49"/>
      <c r="F145" s="51">
        <f>'37部門取引基本表'!BT27</f>
        <v>1406.1701207981168</v>
      </c>
      <c r="G145" s="49"/>
      <c r="H145" s="51">
        <f t="shared" si="8"/>
        <v>37569.179143992893</v>
      </c>
      <c r="I145" s="49"/>
      <c r="J145" s="471"/>
      <c r="K145" s="471"/>
      <c r="L145" s="49"/>
      <c r="N145" s="49"/>
      <c r="O145" s="49"/>
      <c r="P145" s="52">
        <f t="shared" si="9"/>
        <v>0</v>
      </c>
    </row>
    <row r="146" spans="2:16" ht="9.75" customHeight="1">
      <c r="B146" s="14" t="s">
        <v>126</v>
      </c>
      <c r="C146" s="16" t="s">
        <v>127</v>
      </c>
      <c r="D146" s="231">
        <f t="shared" si="7"/>
        <v>0</v>
      </c>
      <c r="E146" s="49"/>
      <c r="F146" s="51">
        <f>'37部門取引基本表'!BT28</f>
        <v>465.37616243181685</v>
      </c>
      <c r="G146" s="49"/>
      <c r="H146" s="51">
        <f t="shared" si="8"/>
        <v>24368.004680331309</v>
      </c>
      <c r="I146" s="49"/>
      <c r="J146" s="471"/>
      <c r="K146" s="471"/>
      <c r="L146" s="49"/>
      <c r="N146" s="49"/>
      <c r="O146" s="49"/>
      <c r="P146" s="52">
        <f t="shared" si="9"/>
        <v>0</v>
      </c>
    </row>
    <row r="147" spans="2:16" ht="9.75" customHeight="1">
      <c r="B147" s="15" t="s">
        <v>128</v>
      </c>
      <c r="C147" s="16" t="s">
        <v>12</v>
      </c>
      <c r="D147" s="231">
        <f t="shared" si="7"/>
        <v>0</v>
      </c>
      <c r="E147" s="49"/>
      <c r="F147" s="51">
        <f>'37部門取引基本表'!BT29</f>
        <v>23069.432575503164</v>
      </c>
      <c r="G147" s="49"/>
      <c r="H147" s="51">
        <f t="shared" si="8"/>
        <v>551416.24834649428</v>
      </c>
      <c r="I147" s="49"/>
      <c r="J147" s="471"/>
      <c r="K147" s="471"/>
      <c r="L147" s="49"/>
      <c r="N147" s="49"/>
      <c r="O147" s="49"/>
      <c r="P147" s="52">
        <f t="shared" si="9"/>
        <v>0</v>
      </c>
    </row>
    <row r="148" spans="2:16" ht="9.75" customHeight="1">
      <c r="B148" s="14" t="s">
        <v>129</v>
      </c>
      <c r="C148" s="234" t="s">
        <v>13</v>
      </c>
      <c r="D148" s="235">
        <f t="shared" si="7"/>
        <v>0</v>
      </c>
      <c r="E148" s="49"/>
      <c r="F148" s="53">
        <f>'37部門取引基本表'!BT30</f>
        <v>4770.4140561234799</v>
      </c>
      <c r="G148" s="49"/>
      <c r="H148" s="53">
        <f t="shared" si="8"/>
        <v>231475.00734585745</v>
      </c>
      <c r="I148" s="49"/>
      <c r="J148" s="471"/>
      <c r="K148" s="471"/>
      <c r="L148" s="49"/>
      <c r="N148" s="49"/>
      <c r="O148" s="49"/>
      <c r="P148" s="54">
        <f t="shared" si="9"/>
        <v>0</v>
      </c>
    </row>
    <row r="149" spans="2:16" ht="9.75" customHeight="1">
      <c r="B149" s="14" t="s">
        <v>130</v>
      </c>
      <c r="C149" s="16" t="s">
        <v>30</v>
      </c>
      <c r="D149" s="231">
        <f t="shared" si="7"/>
        <v>0</v>
      </c>
      <c r="E149" s="49"/>
      <c r="F149" s="51">
        <f>'37部門取引基本表'!BT31</f>
        <v>20509.571728546187</v>
      </c>
      <c r="G149" s="49"/>
      <c r="H149" s="51">
        <f t="shared" si="8"/>
        <v>423058.29024905857</v>
      </c>
      <c r="I149" s="49"/>
      <c r="J149" s="471"/>
      <c r="K149" s="471"/>
      <c r="L149" s="49"/>
      <c r="N149" s="49"/>
      <c r="O149" s="49"/>
      <c r="P149" s="52">
        <f t="shared" si="9"/>
        <v>0</v>
      </c>
    </row>
    <row r="150" spans="2:16" ht="9.75" customHeight="1">
      <c r="B150" s="14" t="s">
        <v>131</v>
      </c>
      <c r="C150" s="16" t="s">
        <v>70</v>
      </c>
      <c r="D150" s="231">
        <f t="shared" si="7"/>
        <v>0</v>
      </c>
      <c r="E150" s="49"/>
      <c r="F150" s="51">
        <f>'37部門取引基本表'!BT32</f>
        <v>20924.583486260166</v>
      </c>
      <c r="G150" s="49"/>
      <c r="H150" s="51">
        <f t="shared" si="8"/>
        <v>353639.53066819656</v>
      </c>
      <c r="I150" s="49"/>
      <c r="J150" s="471"/>
      <c r="K150" s="471"/>
      <c r="L150" s="49"/>
      <c r="N150" s="49"/>
      <c r="O150" s="49"/>
      <c r="P150" s="52">
        <f t="shared" si="9"/>
        <v>0</v>
      </c>
    </row>
    <row r="151" spans="2:16" ht="9.75" customHeight="1">
      <c r="B151" s="14" t="s">
        <v>132</v>
      </c>
      <c r="C151" s="16" t="s">
        <v>38</v>
      </c>
      <c r="D151" s="231">
        <f t="shared" si="7"/>
        <v>0</v>
      </c>
      <c r="E151" s="49"/>
      <c r="F151" s="51">
        <f>'37部門取引基本表'!BT33</f>
        <v>3953.9853493063947</v>
      </c>
      <c r="G151" s="49"/>
      <c r="H151" s="51">
        <f t="shared" si="8"/>
        <v>107746.89366946035</v>
      </c>
      <c r="I151" s="49"/>
      <c r="J151" s="471"/>
      <c r="K151" s="471"/>
      <c r="L151" s="49"/>
      <c r="N151" s="49"/>
      <c r="O151" s="49"/>
      <c r="P151" s="52">
        <f t="shared" si="9"/>
        <v>0</v>
      </c>
    </row>
    <row r="152" spans="2:16" ht="9.75" customHeight="1">
      <c r="B152" s="15" t="s">
        <v>133</v>
      </c>
      <c r="C152" s="240" t="s">
        <v>14</v>
      </c>
      <c r="D152" s="241">
        <f t="shared" si="7"/>
        <v>0</v>
      </c>
      <c r="E152" s="49"/>
      <c r="F152" s="55">
        <f>'37部門取引基本表'!BT34</f>
        <v>319.66286630128394</v>
      </c>
      <c r="G152" s="49"/>
      <c r="H152" s="55">
        <f t="shared" si="8"/>
        <v>172514.00853280639</v>
      </c>
      <c r="I152" s="49"/>
      <c r="J152" s="471"/>
      <c r="K152" s="471"/>
      <c r="L152" s="49"/>
      <c r="N152" s="49"/>
      <c r="O152" s="49"/>
      <c r="P152" s="56">
        <f t="shared" si="9"/>
        <v>0</v>
      </c>
    </row>
    <row r="153" spans="2:16" ht="9.75" customHeight="1">
      <c r="B153" s="14" t="s">
        <v>134</v>
      </c>
      <c r="C153" s="16" t="s">
        <v>31</v>
      </c>
      <c r="D153" s="231">
        <f t="shared" si="7"/>
        <v>0</v>
      </c>
      <c r="E153" s="49"/>
      <c r="F153" s="51">
        <f>'37部門取引基本表'!BT35</f>
        <v>1889.6428366234609</v>
      </c>
      <c r="G153" s="49"/>
      <c r="H153" s="51">
        <f t="shared" si="8"/>
        <v>185631.39069906069</v>
      </c>
      <c r="I153" s="49"/>
      <c r="J153" s="471"/>
      <c r="K153" s="471"/>
      <c r="L153" s="49"/>
      <c r="N153" s="49"/>
      <c r="O153" s="49"/>
      <c r="P153" s="52">
        <f t="shared" si="9"/>
        <v>0</v>
      </c>
    </row>
    <row r="154" spans="2:16" ht="9.75" customHeight="1">
      <c r="B154" s="14" t="s">
        <v>135</v>
      </c>
      <c r="C154" s="16" t="s">
        <v>75</v>
      </c>
      <c r="D154" s="231">
        <f t="shared" si="7"/>
        <v>0</v>
      </c>
      <c r="E154" s="49"/>
      <c r="F154" s="51">
        <f>'37部門取引基本表'!BT36</f>
        <v>7885.214410001503</v>
      </c>
      <c r="G154" s="49"/>
      <c r="H154" s="51">
        <f t="shared" si="8"/>
        <v>600991.24947447516</v>
      </c>
      <c r="I154" s="49"/>
      <c r="J154" s="471"/>
      <c r="K154" s="471"/>
      <c r="L154" s="49"/>
      <c r="N154" s="49"/>
      <c r="O154" s="49"/>
      <c r="P154" s="52">
        <f t="shared" si="9"/>
        <v>0</v>
      </c>
    </row>
    <row r="155" spans="2:16" ht="9.75" customHeight="1">
      <c r="B155" s="14" t="s">
        <v>136</v>
      </c>
      <c r="C155" s="16" t="s">
        <v>76</v>
      </c>
      <c r="D155" s="231">
        <f t="shared" si="7"/>
        <v>0</v>
      </c>
      <c r="E155" s="49"/>
      <c r="F155" s="51">
        <f>'37部門取引基本表'!BT37</f>
        <v>767.8126092530008</v>
      </c>
      <c r="G155" s="49"/>
      <c r="H155" s="51">
        <f t="shared" si="8"/>
        <v>22296.047080759818</v>
      </c>
      <c r="I155" s="49"/>
      <c r="J155" s="471"/>
      <c r="K155" s="471"/>
      <c r="L155" s="49"/>
      <c r="N155" s="49"/>
      <c r="O155" s="49"/>
      <c r="P155" s="52">
        <f t="shared" si="9"/>
        <v>0</v>
      </c>
    </row>
    <row r="156" spans="2:16" ht="9.75" customHeight="1">
      <c r="B156" s="14" t="s">
        <v>137</v>
      </c>
      <c r="C156" s="16" t="s">
        <v>32</v>
      </c>
      <c r="D156" s="231">
        <f t="shared" si="7"/>
        <v>0</v>
      </c>
      <c r="E156" s="49"/>
      <c r="F156" s="51">
        <f>'37部門取引基本表'!BT38</f>
        <v>15686.561589760418</v>
      </c>
      <c r="G156" s="49"/>
      <c r="H156" s="51">
        <f t="shared" si="8"/>
        <v>312878.55849836941</v>
      </c>
      <c r="I156" s="49"/>
      <c r="J156" s="471"/>
      <c r="K156" s="471"/>
      <c r="L156" s="49"/>
      <c r="N156" s="49"/>
      <c r="O156" s="49"/>
      <c r="P156" s="52">
        <f t="shared" si="9"/>
        <v>0</v>
      </c>
    </row>
    <row r="157" spans="2:16" ht="9.75" customHeight="1">
      <c r="B157" s="243" t="s">
        <v>138</v>
      </c>
      <c r="C157" s="244" t="s">
        <v>33</v>
      </c>
      <c r="D157" s="241">
        <f t="shared" si="7"/>
        <v>0</v>
      </c>
      <c r="E157" s="49"/>
      <c r="F157" s="55">
        <f>'37部門取引基本表'!BT39</f>
        <v>19324.818700024822</v>
      </c>
      <c r="G157" s="49"/>
      <c r="H157" s="55">
        <f t="shared" si="8"/>
        <v>356010.53315697756</v>
      </c>
      <c r="I157" s="49"/>
      <c r="J157" s="471"/>
      <c r="K157" s="471"/>
      <c r="L157" s="49"/>
      <c r="N157" s="49"/>
      <c r="O157" s="49"/>
      <c r="P157" s="56">
        <f t="shared" si="9"/>
        <v>0</v>
      </c>
    </row>
    <row r="158" spans="2:16" ht="9.75" customHeight="1">
      <c r="B158" s="245" t="s">
        <v>139</v>
      </c>
      <c r="C158" s="246" t="s">
        <v>1</v>
      </c>
      <c r="D158" s="231">
        <f t="shared" si="7"/>
        <v>0</v>
      </c>
      <c r="E158" s="49"/>
      <c r="F158" s="51">
        <f>'37部門取引基本表'!BT40</f>
        <v>0</v>
      </c>
      <c r="G158" s="49"/>
      <c r="H158" s="51">
        <f t="shared" si="8"/>
        <v>5027.6577600911514</v>
      </c>
      <c r="I158" s="49"/>
      <c r="J158" s="471"/>
      <c r="K158" s="471"/>
      <c r="L158" s="49"/>
      <c r="N158" s="49"/>
      <c r="O158" s="49"/>
      <c r="P158" s="52">
        <f t="shared" si="9"/>
        <v>0</v>
      </c>
    </row>
    <row r="159" spans="2:16" ht="9.75" customHeight="1">
      <c r="B159" s="247" t="s">
        <v>140</v>
      </c>
      <c r="C159" s="248" t="s">
        <v>2</v>
      </c>
      <c r="D159" s="231">
        <f t="shared" si="7"/>
        <v>0</v>
      </c>
      <c r="E159" s="49"/>
      <c r="F159" s="51">
        <f>'37部門取引基本表'!BT41</f>
        <v>705.31614954253064</v>
      </c>
      <c r="G159" s="49"/>
      <c r="H159" s="51">
        <f t="shared" si="8"/>
        <v>37043.933776939375</v>
      </c>
      <c r="I159" s="49"/>
      <c r="J159" s="471"/>
      <c r="K159" s="471"/>
      <c r="L159" s="49"/>
      <c r="N159" s="49"/>
      <c r="O159" s="49"/>
      <c r="P159" s="52">
        <f t="shared" si="9"/>
        <v>0</v>
      </c>
    </row>
    <row r="160" spans="2:16" ht="9.75" customHeight="1">
      <c r="B160" s="249"/>
      <c r="C160" s="250" t="s">
        <v>265</v>
      </c>
      <c r="D160" s="251">
        <f>SUM(D123:D159)</f>
        <v>0</v>
      </c>
      <c r="E160" s="49"/>
      <c r="F160" s="57">
        <f>SUM(F123:F159)</f>
        <v>160555.29902630538</v>
      </c>
      <c r="G160" s="49"/>
      <c r="H160" s="57">
        <f>SUM(H123:H159)</f>
        <v>5570167.5593455257</v>
      </c>
      <c r="I160" s="49"/>
      <c r="J160" s="471"/>
      <c r="K160" s="471"/>
      <c r="L160" s="49"/>
      <c r="N160" s="49"/>
      <c r="O160" s="49"/>
      <c r="P160" s="567">
        <f>SUM(P123:P159)</f>
        <v>0</v>
      </c>
    </row>
    <row r="161" ht="9.75" customHeight="1"/>
    <row r="162" ht="9.75" customHeight="1"/>
    <row r="163" ht="9.75" customHeight="1"/>
  </sheetData>
  <sheetProtection algorithmName="SHA-512" hashValue="Af6YhDgNCsoCvTc4Mr77fbTQoSB5TH2ROT8387QrunfPFWIpe91EElss1mQBlg24pu/xcpyjSU0/vYvOmNIMyw==" saltValue="CtF8VN+GBLDWwtRnBUxe0Q==" spinCount="100000" sheet="1" objects="1" scenarios="1"/>
  <mergeCells count="26">
    <mergeCell ref="N120:N122"/>
    <mergeCell ref="P120:P122"/>
    <mergeCell ref="B121:C121"/>
    <mergeCell ref="D120:D122"/>
    <mergeCell ref="F120:F122"/>
    <mergeCell ref="H120:H122"/>
    <mergeCell ref="J120:J122"/>
    <mergeCell ref="S4:S6"/>
    <mergeCell ref="B5:C5"/>
    <mergeCell ref="B60:C60"/>
    <mergeCell ref="N62:N64"/>
    <mergeCell ref="P62:P64"/>
    <mergeCell ref="D62:D64"/>
    <mergeCell ref="F62:F64"/>
    <mergeCell ref="H62:H64"/>
    <mergeCell ref="B63:C63"/>
    <mergeCell ref="N4:N6"/>
    <mergeCell ref="P4:P6"/>
    <mergeCell ref="Q4:Q6"/>
    <mergeCell ref="J62:J64"/>
    <mergeCell ref="R4:R6"/>
    <mergeCell ref="B2:C2"/>
    <mergeCell ref="D4:D6"/>
    <mergeCell ref="F4:F6"/>
    <mergeCell ref="H4:H6"/>
    <mergeCell ref="J4:J6"/>
  </mergeCells>
  <phoneticPr fontId="12"/>
  <pageMargins left="0.70866141732283472" right="0.70866141732283472" top="0.74803149606299213" bottom="0.74803149606299213" header="0.31496062992125984" footer="0.31496062992125984"/>
  <pageSetup paperSize="9" scale="80" orientation="landscape" r:id="rId1"/>
  <rowBreaks count="2" manualBreakCount="2">
    <brk id="59" max="16383" man="1"/>
    <brk id="117" max="16383" man="1"/>
  </rowBreaks>
  <ignoredErrors>
    <ignoredError sqref="L7:L12 L65:L70 L123:L124 J17 J128 J75"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51"/>
  <sheetViews>
    <sheetView showGridLines="0" showRowColHeaders="0" zoomScale="85" zoomScaleNormal="85" workbookViewId="0"/>
  </sheetViews>
  <sheetFormatPr defaultRowHeight="12"/>
  <cols>
    <col min="1" max="1" width="1.625" style="3" customWidth="1"/>
    <col min="2" max="2" width="3.125" style="3" customWidth="1"/>
    <col min="3" max="3" width="13.625" style="3" customWidth="1"/>
    <col min="4" max="4" width="9.125" style="3" hidden="1" customWidth="1"/>
    <col min="5" max="44" width="8.625" style="3" customWidth="1"/>
    <col min="45" max="185" width="9" style="3"/>
    <col min="186" max="186" width="1.625" style="3" customWidth="1"/>
    <col min="187" max="187" width="3.375" style="3" customWidth="1"/>
    <col min="188" max="188" width="16.625" style="3" customWidth="1"/>
    <col min="189" max="241" width="9.125" style="3" customWidth="1"/>
    <col min="242" max="16384" width="9" style="3"/>
  </cols>
  <sheetData>
    <row r="1" spans="1:256">
      <c r="A1" s="4"/>
      <c r="B1" s="5" t="s">
        <v>483</v>
      </c>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c r="IV1" s="4"/>
    </row>
    <row r="2" spans="1:256">
      <c r="C2" s="6"/>
      <c r="D2" s="6"/>
      <c r="R2" s="7"/>
      <c r="S2" s="7"/>
      <c r="T2" s="7"/>
      <c r="U2" s="7"/>
      <c r="V2" s="7"/>
      <c r="AI2" s="8"/>
    </row>
    <row r="3" spans="1:256">
      <c r="B3" s="359"/>
      <c r="C3" s="360"/>
      <c r="D3" s="361"/>
      <c r="E3" s="362" t="s">
        <v>34</v>
      </c>
      <c r="F3" s="362" t="s">
        <v>40</v>
      </c>
      <c r="G3" s="362" t="s">
        <v>41</v>
      </c>
      <c r="H3" s="362" t="s">
        <v>42</v>
      </c>
      <c r="I3" s="362" t="s">
        <v>43</v>
      </c>
      <c r="J3" s="362" t="s">
        <v>44</v>
      </c>
      <c r="K3" s="362" t="s">
        <v>45</v>
      </c>
      <c r="L3" s="362" t="s">
        <v>46</v>
      </c>
      <c r="M3" s="362" t="s">
        <v>47</v>
      </c>
      <c r="N3" s="362" t="s">
        <v>48</v>
      </c>
      <c r="O3" s="362" t="s">
        <v>49</v>
      </c>
      <c r="P3" s="362" t="s">
        <v>50</v>
      </c>
      <c r="Q3" s="362" t="s">
        <v>51</v>
      </c>
      <c r="R3" s="362" t="s">
        <v>53</v>
      </c>
      <c r="S3" s="362" t="s">
        <v>54</v>
      </c>
      <c r="T3" s="362" t="s">
        <v>56</v>
      </c>
      <c r="U3" s="362" t="s">
        <v>57</v>
      </c>
      <c r="V3" s="362" t="s">
        <v>59</v>
      </c>
      <c r="W3" s="362" t="s">
        <v>60</v>
      </c>
      <c r="X3" s="362" t="s">
        <v>61</v>
      </c>
      <c r="Y3" s="362" t="s">
        <v>39</v>
      </c>
      <c r="Z3" s="362" t="s">
        <v>62</v>
      </c>
      <c r="AA3" s="362" t="s">
        <v>63</v>
      </c>
      <c r="AB3" s="362" t="s">
        <v>65</v>
      </c>
      <c r="AC3" s="362" t="s">
        <v>66</v>
      </c>
      <c r="AD3" s="362" t="s">
        <v>67</v>
      </c>
      <c r="AE3" s="362" t="s">
        <v>68</v>
      </c>
      <c r="AF3" s="362" t="s">
        <v>69</v>
      </c>
      <c r="AG3" s="362" t="s">
        <v>71</v>
      </c>
      <c r="AH3" s="362" t="s">
        <v>72</v>
      </c>
      <c r="AI3" s="362" t="s">
        <v>73</v>
      </c>
      <c r="AJ3" s="362" t="s">
        <v>74</v>
      </c>
      <c r="AK3" s="362" t="s">
        <v>77</v>
      </c>
      <c r="AL3" s="362" t="s">
        <v>78</v>
      </c>
      <c r="AM3" s="362" t="s">
        <v>79</v>
      </c>
      <c r="AN3" s="362" t="s">
        <v>80</v>
      </c>
      <c r="AO3" s="363" t="s">
        <v>81</v>
      </c>
    </row>
    <row r="4" spans="1:256" ht="38.65" customHeight="1">
      <c r="A4" s="9"/>
      <c r="B4" s="364"/>
      <c r="C4" s="365"/>
      <c r="D4" s="366"/>
      <c r="E4" s="367" t="s">
        <v>86</v>
      </c>
      <c r="F4" s="367" t="s">
        <v>495</v>
      </c>
      <c r="G4" s="367" t="s">
        <v>35</v>
      </c>
      <c r="H4" s="367" t="s">
        <v>496</v>
      </c>
      <c r="I4" s="367" t="s">
        <v>19</v>
      </c>
      <c r="J4" s="367" t="s">
        <v>497</v>
      </c>
      <c r="K4" s="367" t="s">
        <v>87</v>
      </c>
      <c r="L4" s="367" t="s">
        <v>82</v>
      </c>
      <c r="M4" s="367" t="s">
        <v>88</v>
      </c>
      <c r="N4" s="367" t="s">
        <v>23</v>
      </c>
      <c r="O4" s="367" t="s">
        <v>24</v>
      </c>
      <c r="P4" s="367" t="s">
        <v>498</v>
      </c>
      <c r="Q4" s="367" t="s">
        <v>89</v>
      </c>
      <c r="R4" s="367" t="s">
        <v>90</v>
      </c>
      <c r="S4" s="367" t="s">
        <v>91</v>
      </c>
      <c r="T4" s="367" t="s">
        <v>37</v>
      </c>
      <c r="U4" s="367" t="s">
        <v>58</v>
      </c>
      <c r="V4" s="367" t="s">
        <v>92</v>
      </c>
      <c r="W4" s="367" t="s">
        <v>499</v>
      </c>
      <c r="X4" s="367" t="s">
        <v>93</v>
      </c>
      <c r="Y4" s="367" t="s">
        <v>28</v>
      </c>
      <c r="Z4" s="367" t="s">
        <v>500</v>
      </c>
      <c r="AA4" s="367" t="s">
        <v>64</v>
      </c>
      <c r="AB4" s="367" t="s">
        <v>94</v>
      </c>
      <c r="AC4" s="367" t="s">
        <v>501</v>
      </c>
      <c r="AD4" s="367" t="s">
        <v>95</v>
      </c>
      <c r="AE4" s="367" t="s">
        <v>502</v>
      </c>
      <c r="AF4" s="367" t="s">
        <v>96</v>
      </c>
      <c r="AG4" s="367" t="s">
        <v>38</v>
      </c>
      <c r="AH4" s="367" t="s">
        <v>503</v>
      </c>
      <c r="AI4" s="367" t="s">
        <v>97</v>
      </c>
      <c r="AJ4" s="367" t="s">
        <v>98</v>
      </c>
      <c r="AK4" s="367" t="s">
        <v>76</v>
      </c>
      <c r="AL4" s="367" t="s">
        <v>32</v>
      </c>
      <c r="AM4" s="367" t="s">
        <v>33</v>
      </c>
      <c r="AN4" s="367" t="s">
        <v>1</v>
      </c>
      <c r="AO4" s="368" t="s">
        <v>2</v>
      </c>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9"/>
      <c r="CG4" s="9"/>
      <c r="CH4" s="9"/>
      <c r="CI4" s="9"/>
      <c r="CJ4" s="9"/>
      <c r="CK4" s="9"/>
      <c r="CL4" s="9"/>
      <c r="CM4" s="9"/>
      <c r="CN4" s="9"/>
      <c r="CO4" s="9"/>
      <c r="CP4" s="9"/>
      <c r="CQ4" s="9"/>
      <c r="CR4" s="9"/>
      <c r="CS4" s="9"/>
      <c r="CT4" s="9"/>
      <c r="CU4" s="9"/>
      <c r="CV4" s="9"/>
      <c r="CW4" s="9"/>
      <c r="CX4" s="9"/>
      <c r="CY4" s="9"/>
      <c r="CZ4" s="9"/>
      <c r="DA4" s="9"/>
      <c r="DB4" s="9"/>
      <c r="DC4" s="9"/>
      <c r="DD4" s="9"/>
      <c r="DE4" s="9"/>
      <c r="DF4" s="9"/>
      <c r="DG4" s="9"/>
      <c r="DH4" s="9"/>
      <c r="DI4" s="9"/>
      <c r="DJ4" s="9"/>
      <c r="DK4" s="9"/>
      <c r="DL4" s="9"/>
      <c r="DM4" s="9"/>
      <c r="DN4" s="9"/>
      <c r="DO4" s="9"/>
      <c r="DP4" s="9"/>
      <c r="DQ4" s="9"/>
      <c r="DR4" s="9"/>
      <c r="DS4" s="9"/>
      <c r="DT4" s="9"/>
      <c r="DU4" s="9"/>
      <c r="DV4" s="9"/>
      <c r="DW4" s="9"/>
      <c r="DX4" s="9"/>
      <c r="DY4" s="9"/>
      <c r="DZ4" s="9"/>
      <c r="EA4" s="9"/>
      <c r="EB4" s="9"/>
      <c r="EC4" s="9"/>
      <c r="ED4" s="9"/>
      <c r="EE4" s="9"/>
      <c r="EF4" s="9"/>
      <c r="EG4" s="9"/>
      <c r="EH4" s="9"/>
      <c r="EI4" s="9"/>
      <c r="EJ4" s="9"/>
      <c r="EK4" s="9"/>
      <c r="EL4" s="9"/>
      <c r="EM4" s="9"/>
      <c r="EN4" s="9"/>
      <c r="EO4" s="9"/>
      <c r="EP4" s="9"/>
      <c r="EQ4" s="9"/>
      <c r="ER4" s="9"/>
      <c r="ES4" s="9"/>
      <c r="ET4" s="9"/>
      <c r="EU4" s="9"/>
      <c r="EV4" s="9"/>
      <c r="EW4" s="9"/>
      <c r="EX4" s="9"/>
      <c r="EY4" s="9"/>
      <c r="EZ4" s="9"/>
      <c r="FA4" s="9"/>
      <c r="FB4" s="9"/>
      <c r="FC4" s="9"/>
      <c r="FD4" s="9"/>
      <c r="FE4" s="9"/>
      <c r="FF4" s="9"/>
      <c r="FG4" s="9"/>
      <c r="FH4" s="9"/>
      <c r="FI4" s="9"/>
      <c r="FJ4" s="9"/>
      <c r="FK4" s="9"/>
      <c r="FL4" s="9"/>
      <c r="FM4" s="9"/>
      <c r="FN4" s="9"/>
      <c r="FO4" s="9"/>
      <c r="FP4" s="9"/>
      <c r="FQ4" s="9"/>
      <c r="FR4" s="9"/>
      <c r="FS4" s="9"/>
      <c r="FT4" s="9"/>
      <c r="FU4" s="9"/>
      <c r="FV4" s="9"/>
      <c r="FW4" s="9"/>
      <c r="FX4" s="9"/>
      <c r="FY4" s="9"/>
      <c r="FZ4" s="9"/>
      <c r="GA4" s="9"/>
      <c r="GB4" s="9"/>
      <c r="GC4" s="9"/>
      <c r="GD4" s="9"/>
      <c r="GE4" s="9"/>
      <c r="GF4" s="9"/>
      <c r="GG4" s="9"/>
      <c r="GH4" s="9"/>
      <c r="GI4" s="9"/>
      <c r="GJ4" s="9"/>
      <c r="GK4" s="9"/>
      <c r="GL4" s="9"/>
      <c r="GM4" s="9"/>
      <c r="GN4" s="9"/>
      <c r="GO4" s="9"/>
      <c r="GP4" s="9"/>
      <c r="GQ4" s="9"/>
      <c r="GR4" s="9"/>
      <c r="GS4" s="9"/>
      <c r="GT4" s="9"/>
      <c r="GU4" s="9"/>
      <c r="GV4" s="9"/>
      <c r="GW4" s="9"/>
      <c r="GX4" s="9"/>
      <c r="GY4" s="9"/>
      <c r="GZ4" s="9"/>
      <c r="HA4" s="9"/>
      <c r="HB4" s="9"/>
      <c r="HC4" s="9"/>
      <c r="HD4" s="9"/>
      <c r="HE4" s="9"/>
      <c r="HF4" s="9"/>
      <c r="HG4" s="9"/>
      <c r="HH4" s="9"/>
      <c r="HI4" s="9"/>
      <c r="HJ4" s="9"/>
      <c r="HK4" s="9"/>
      <c r="HL4" s="9"/>
      <c r="HM4" s="9"/>
      <c r="HN4" s="9"/>
      <c r="HO4" s="9"/>
      <c r="HP4" s="9"/>
      <c r="HQ4" s="9"/>
      <c r="HR4" s="9"/>
      <c r="HS4" s="9"/>
      <c r="HT4" s="9"/>
      <c r="HU4" s="9"/>
      <c r="HV4" s="9"/>
      <c r="HW4" s="9"/>
      <c r="HX4" s="9"/>
      <c r="HY4" s="9"/>
      <c r="HZ4" s="9"/>
      <c r="IA4" s="9"/>
      <c r="IB4" s="9"/>
      <c r="IC4" s="9"/>
      <c r="ID4" s="9"/>
      <c r="IE4" s="9"/>
      <c r="IF4" s="9"/>
      <c r="IG4" s="9"/>
      <c r="IH4" s="9"/>
      <c r="II4" s="9"/>
      <c r="IJ4" s="9"/>
      <c r="IK4" s="9"/>
      <c r="IL4" s="9"/>
      <c r="IM4" s="9"/>
      <c r="IN4" s="9"/>
      <c r="IO4" s="9"/>
      <c r="IP4" s="9"/>
      <c r="IQ4" s="9"/>
      <c r="IR4" s="9"/>
      <c r="IS4" s="9"/>
      <c r="IT4" s="9"/>
      <c r="IU4" s="9"/>
      <c r="IV4" s="9"/>
    </row>
    <row r="5" spans="1:256" hidden="1">
      <c r="A5" s="9"/>
      <c r="B5" s="369"/>
      <c r="C5" s="370"/>
      <c r="D5" s="371"/>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372"/>
      <c r="AJ5" s="372"/>
      <c r="AK5" s="372"/>
      <c r="AL5" s="372"/>
      <c r="AM5" s="372"/>
      <c r="AN5" s="372"/>
      <c r="AO5" s="373"/>
      <c r="AP5" s="10"/>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9"/>
      <c r="CG5" s="9"/>
      <c r="CH5" s="9"/>
      <c r="CI5" s="9"/>
      <c r="CJ5" s="9"/>
      <c r="CK5" s="9"/>
      <c r="CL5" s="9"/>
      <c r="CM5" s="9"/>
      <c r="CN5" s="9"/>
      <c r="CO5" s="9"/>
      <c r="CP5" s="9"/>
      <c r="CQ5" s="9"/>
      <c r="CR5" s="9"/>
      <c r="CS5" s="9"/>
      <c r="CT5" s="9"/>
      <c r="CU5" s="9"/>
      <c r="CV5" s="9"/>
      <c r="CW5" s="9"/>
      <c r="CX5" s="9"/>
      <c r="CY5" s="9"/>
      <c r="CZ5" s="9"/>
      <c r="DA5" s="9"/>
      <c r="DB5" s="9"/>
      <c r="DC5" s="9"/>
      <c r="DD5" s="9"/>
      <c r="DE5" s="9"/>
      <c r="DF5" s="9"/>
      <c r="DG5" s="9"/>
      <c r="DH5" s="9"/>
      <c r="DI5" s="9"/>
      <c r="DJ5" s="9"/>
      <c r="DK5" s="9"/>
      <c r="DL5" s="9"/>
      <c r="DM5" s="9"/>
      <c r="DN5" s="9"/>
      <c r="DO5" s="9"/>
      <c r="DP5" s="9"/>
      <c r="DQ5" s="9"/>
      <c r="DR5" s="9"/>
      <c r="DS5" s="9"/>
      <c r="DT5" s="9"/>
      <c r="DU5" s="9"/>
      <c r="DV5" s="9"/>
      <c r="DW5" s="9"/>
      <c r="DX5" s="9"/>
      <c r="DY5" s="9"/>
      <c r="DZ5" s="9"/>
      <c r="EA5" s="9"/>
      <c r="EB5" s="9"/>
      <c r="EC5" s="9"/>
      <c r="ED5" s="9"/>
      <c r="EE5" s="9"/>
      <c r="EF5" s="9"/>
      <c r="EG5" s="9"/>
      <c r="EH5" s="9"/>
      <c r="EI5" s="9"/>
      <c r="EJ5" s="9"/>
      <c r="EK5" s="9"/>
      <c r="EL5" s="9"/>
      <c r="EM5" s="9"/>
      <c r="EN5" s="9"/>
      <c r="EO5" s="9"/>
      <c r="EP5" s="9"/>
      <c r="EQ5" s="9"/>
      <c r="ER5" s="9"/>
      <c r="ES5" s="9"/>
      <c r="ET5" s="9"/>
      <c r="EU5" s="9"/>
      <c r="EV5" s="9"/>
      <c r="EW5" s="9"/>
      <c r="EX5" s="9"/>
      <c r="EY5" s="9"/>
      <c r="EZ5" s="9"/>
      <c r="FA5" s="9"/>
      <c r="FB5" s="9"/>
      <c r="FC5" s="9"/>
      <c r="FD5" s="9"/>
      <c r="FE5" s="9"/>
      <c r="FF5" s="9"/>
      <c r="FG5" s="9"/>
      <c r="FH5" s="9"/>
      <c r="FI5" s="9"/>
      <c r="FJ5" s="9"/>
      <c r="FK5" s="9"/>
      <c r="FL5" s="9"/>
      <c r="FM5" s="9"/>
      <c r="FN5" s="9"/>
      <c r="FO5" s="9"/>
      <c r="FP5" s="9"/>
      <c r="FQ5" s="9"/>
      <c r="FR5" s="9"/>
      <c r="FS5" s="9"/>
      <c r="FT5" s="9"/>
      <c r="FU5" s="9"/>
      <c r="FV5" s="9"/>
      <c r="FW5" s="9"/>
      <c r="FX5" s="9"/>
      <c r="FY5" s="9"/>
      <c r="FZ5" s="9"/>
      <c r="GA5" s="9"/>
      <c r="GB5" s="9"/>
      <c r="GC5" s="9"/>
      <c r="GD5" s="9"/>
      <c r="GE5" s="9"/>
      <c r="GF5" s="9"/>
      <c r="GG5" s="9"/>
      <c r="GH5" s="9"/>
      <c r="GI5" s="9"/>
      <c r="GJ5" s="9"/>
      <c r="GK5" s="9"/>
      <c r="GL5" s="9"/>
      <c r="GM5" s="9"/>
      <c r="GN5" s="9"/>
      <c r="GO5" s="9"/>
      <c r="GP5" s="9"/>
      <c r="GQ5" s="9"/>
      <c r="GR5" s="9"/>
      <c r="GS5" s="9"/>
      <c r="GT5" s="9"/>
      <c r="GU5" s="9"/>
      <c r="GV5" s="9"/>
      <c r="GW5" s="9"/>
      <c r="GX5" s="9"/>
      <c r="GY5" s="9"/>
      <c r="GZ5" s="9"/>
      <c r="HA5" s="9"/>
      <c r="HB5" s="9"/>
      <c r="HC5" s="9"/>
      <c r="HD5" s="9"/>
      <c r="HE5" s="9"/>
      <c r="HF5" s="9"/>
      <c r="HG5" s="9"/>
      <c r="HH5" s="9"/>
      <c r="HI5" s="9"/>
      <c r="HJ5" s="9"/>
      <c r="HK5" s="9"/>
      <c r="HL5" s="9"/>
      <c r="HM5" s="9"/>
      <c r="HN5" s="9"/>
      <c r="HO5" s="9"/>
      <c r="HP5" s="9"/>
      <c r="HQ5" s="9"/>
      <c r="HR5" s="9"/>
      <c r="HS5" s="9"/>
      <c r="HT5" s="9"/>
      <c r="HU5" s="9"/>
      <c r="HV5" s="9"/>
      <c r="HW5" s="9"/>
      <c r="HX5" s="9"/>
      <c r="HY5" s="9"/>
      <c r="HZ5" s="9"/>
      <c r="IA5" s="9"/>
      <c r="IB5" s="9"/>
      <c r="IC5" s="9"/>
      <c r="ID5" s="9"/>
      <c r="IE5" s="9"/>
      <c r="IF5" s="9"/>
      <c r="IG5" s="9"/>
      <c r="IH5" s="9"/>
      <c r="II5" s="9"/>
      <c r="IJ5" s="9"/>
      <c r="IK5" s="9"/>
      <c r="IL5" s="9"/>
      <c r="IM5" s="9"/>
      <c r="IN5" s="9"/>
      <c r="IO5" s="9"/>
      <c r="IP5" s="9"/>
      <c r="IQ5" s="9"/>
      <c r="IR5" s="9"/>
      <c r="IS5" s="9"/>
      <c r="IT5" s="9"/>
      <c r="IU5" s="9"/>
      <c r="IV5" s="9"/>
    </row>
    <row r="6" spans="1:256" ht="18" customHeight="1">
      <c r="A6" s="4"/>
      <c r="B6" s="369" t="s">
        <v>34</v>
      </c>
      <c r="C6" s="370" t="s">
        <v>16</v>
      </c>
      <c r="D6" s="374"/>
      <c r="E6" s="372">
        <v>0.10790840576712678</v>
      </c>
      <c r="F6" s="372">
        <v>0</v>
      </c>
      <c r="G6" s="372">
        <v>0.20045502769052501</v>
      </c>
      <c r="H6" s="372">
        <v>7.6370424152431664E-3</v>
      </c>
      <c r="I6" s="372">
        <v>2.9686678820578474E-2</v>
      </c>
      <c r="J6" s="372">
        <v>3.0141643696167263E-3</v>
      </c>
      <c r="K6" s="372">
        <v>0</v>
      </c>
      <c r="L6" s="372">
        <v>5.4772992279540416E-3</v>
      </c>
      <c r="M6" s="372">
        <v>2.4784758325542973E-4</v>
      </c>
      <c r="N6" s="372">
        <v>0</v>
      </c>
      <c r="O6" s="372">
        <v>3.7516424250809313E-5</v>
      </c>
      <c r="P6" s="372">
        <v>0</v>
      </c>
      <c r="Q6" s="372">
        <v>0</v>
      </c>
      <c r="R6" s="372">
        <v>0</v>
      </c>
      <c r="S6" s="372">
        <v>0</v>
      </c>
      <c r="T6" s="372">
        <v>0</v>
      </c>
      <c r="U6" s="372">
        <v>0</v>
      </c>
      <c r="V6" s="372">
        <v>0</v>
      </c>
      <c r="W6" s="372">
        <v>2.7373997115721754E-7</v>
      </c>
      <c r="X6" s="372">
        <v>7.340760180185789E-3</v>
      </c>
      <c r="Y6" s="372">
        <v>8.6938293316579554E-4</v>
      </c>
      <c r="Z6" s="372">
        <v>0</v>
      </c>
      <c r="AA6" s="372">
        <v>0</v>
      </c>
      <c r="AB6" s="372">
        <v>0</v>
      </c>
      <c r="AC6" s="372">
        <v>1.4600572056319686E-4</v>
      </c>
      <c r="AD6" s="372">
        <v>0</v>
      </c>
      <c r="AE6" s="372">
        <v>2.169310436085283E-6</v>
      </c>
      <c r="AF6" s="372">
        <v>9.3647251323099274E-5</v>
      </c>
      <c r="AG6" s="372">
        <v>0</v>
      </c>
      <c r="AH6" s="372">
        <v>4.9004687241906247E-5</v>
      </c>
      <c r="AI6" s="372">
        <v>3.1029604020947955E-3</v>
      </c>
      <c r="AJ6" s="372">
        <v>3.15214349965523E-3</v>
      </c>
      <c r="AK6" s="372">
        <v>2.0778541433574054E-3</v>
      </c>
      <c r="AL6" s="372">
        <v>1.0122009973250806E-5</v>
      </c>
      <c r="AM6" s="372">
        <v>2.1305448189219665E-2</v>
      </c>
      <c r="AN6" s="372">
        <v>0</v>
      </c>
      <c r="AO6" s="373">
        <v>0</v>
      </c>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pans="1:256" ht="18" customHeight="1">
      <c r="A7" s="4"/>
      <c r="B7" s="369" t="s">
        <v>40</v>
      </c>
      <c r="C7" s="370" t="s">
        <v>17</v>
      </c>
      <c r="D7" s="374"/>
      <c r="E7" s="372">
        <v>4.7501022734501393E-5</v>
      </c>
      <c r="F7" s="372">
        <v>0</v>
      </c>
      <c r="G7" s="372">
        <v>3.1778603928889405E-4</v>
      </c>
      <c r="H7" s="372">
        <v>5.2856295373920642E-4</v>
      </c>
      <c r="I7" s="372">
        <v>2.3412393440081584E-4</v>
      </c>
      <c r="J7" s="372">
        <v>3.9203812049663275E-3</v>
      </c>
      <c r="K7" s="372">
        <v>0.53745719909482059</v>
      </c>
      <c r="L7" s="372">
        <v>8.667940308256063E-5</v>
      </c>
      <c r="M7" s="372">
        <v>6.1437767407182813E-2</v>
      </c>
      <c r="N7" s="372">
        <v>4.2297046213780486E-4</v>
      </c>
      <c r="O7" s="372">
        <v>1.8420815167713878E-2</v>
      </c>
      <c r="P7" s="372">
        <v>2.6402859886545758E-4</v>
      </c>
      <c r="Q7" s="372">
        <v>4.2031932739545212E-5</v>
      </c>
      <c r="R7" s="372">
        <v>6.2014458927251839E-5</v>
      </c>
      <c r="S7" s="372">
        <v>1.6270512170024393E-4</v>
      </c>
      <c r="T7" s="372">
        <v>2.2340974103500651E-4</v>
      </c>
      <c r="U7" s="372">
        <v>4.093169362608889E-5</v>
      </c>
      <c r="V7" s="372">
        <v>1.3203000647022583E-4</v>
      </c>
      <c r="W7" s="372">
        <v>1.7390262591570086E-4</v>
      </c>
      <c r="X7" s="372">
        <v>4.9388607822782821E-4</v>
      </c>
      <c r="Y7" s="372">
        <v>5.3275926157205994E-3</v>
      </c>
      <c r="Z7" s="372">
        <v>0.26874638979243498</v>
      </c>
      <c r="AA7" s="372">
        <v>0</v>
      </c>
      <c r="AB7" s="372">
        <v>0</v>
      </c>
      <c r="AC7" s="372">
        <v>2.7810613440608927E-6</v>
      </c>
      <c r="AD7" s="372">
        <v>9.0604425235281823E-7</v>
      </c>
      <c r="AE7" s="372">
        <v>9.8307448778165836E-7</v>
      </c>
      <c r="AF7" s="372">
        <v>8.8523937051720346E-6</v>
      </c>
      <c r="AG7" s="372">
        <v>0</v>
      </c>
      <c r="AH7" s="372">
        <v>1.2536082782813226E-5</v>
      </c>
      <c r="AI7" s="372">
        <v>2.8914999959525893E-5</v>
      </c>
      <c r="AJ7" s="372">
        <v>8.0971726129861254E-6</v>
      </c>
      <c r="AK7" s="372">
        <v>6.5387018497261017E-5</v>
      </c>
      <c r="AL7" s="372">
        <v>6.9958883199728418E-6</v>
      </c>
      <c r="AM7" s="372">
        <v>2.2945969524859709E-5</v>
      </c>
      <c r="AN7" s="372">
        <v>0</v>
      </c>
      <c r="AO7" s="373">
        <v>2.3941150649060434E-4</v>
      </c>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pans="1:256" ht="18" customHeight="1">
      <c r="A8" s="4"/>
      <c r="B8" s="369" t="s">
        <v>41</v>
      </c>
      <c r="C8" s="370" t="s">
        <v>35</v>
      </c>
      <c r="D8" s="374"/>
      <c r="E8" s="372">
        <v>6.5516730576725274E-2</v>
      </c>
      <c r="F8" s="372">
        <v>0</v>
      </c>
      <c r="G8" s="372">
        <v>0.19947163594692893</v>
      </c>
      <c r="H8" s="372">
        <v>2.6917213241312594E-3</v>
      </c>
      <c r="I8" s="372">
        <v>3.2382949294781015E-4</v>
      </c>
      <c r="J8" s="372">
        <v>7.9921820307834231E-3</v>
      </c>
      <c r="K8" s="372">
        <v>0</v>
      </c>
      <c r="L8" s="372">
        <v>1.8536089325827459E-5</v>
      </c>
      <c r="M8" s="372">
        <v>5.6590229022173365E-4</v>
      </c>
      <c r="N8" s="372">
        <v>6.4665639985988914E-6</v>
      </c>
      <c r="O8" s="372">
        <v>0</v>
      </c>
      <c r="P8" s="372">
        <v>0</v>
      </c>
      <c r="Q8" s="372">
        <v>0</v>
      </c>
      <c r="R8" s="372">
        <v>0</v>
      </c>
      <c r="S8" s="372">
        <v>0</v>
      </c>
      <c r="T8" s="372">
        <v>0</v>
      </c>
      <c r="U8" s="372">
        <v>0</v>
      </c>
      <c r="V8" s="372">
        <v>0</v>
      </c>
      <c r="W8" s="372">
        <v>0</v>
      </c>
      <c r="X8" s="372">
        <v>2.8990172952311774E-3</v>
      </c>
      <c r="Y8" s="372">
        <v>1.6473589153175013E-5</v>
      </c>
      <c r="Z8" s="372">
        <v>0</v>
      </c>
      <c r="AA8" s="372">
        <v>0</v>
      </c>
      <c r="AB8" s="372">
        <v>0</v>
      </c>
      <c r="AC8" s="372">
        <v>1.3812604675502436E-4</v>
      </c>
      <c r="AD8" s="372">
        <v>0</v>
      </c>
      <c r="AE8" s="372">
        <v>0</v>
      </c>
      <c r="AF8" s="372">
        <v>3.6894760461028263E-4</v>
      </c>
      <c r="AG8" s="372">
        <v>0</v>
      </c>
      <c r="AH8" s="372">
        <v>3.6240675681223692E-4</v>
      </c>
      <c r="AI8" s="372">
        <v>8.3592533406889463E-3</v>
      </c>
      <c r="AJ8" s="372">
        <v>9.2669455397902164E-3</v>
      </c>
      <c r="AK8" s="372">
        <v>1.4021882855523751E-3</v>
      </c>
      <c r="AL8" s="372">
        <v>5.5591121596757887E-6</v>
      </c>
      <c r="AM8" s="372">
        <v>0.12560148580377514</v>
      </c>
      <c r="AN8" s="372">
        <v>0</v>
      </c>
      <c r="AO8" s="373">
        <v>3.3201407032187576E-3</v>
      </c>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pans="1:256" ht="18" customHeight="1">
      <c r="A9" s="4"/>
      <c r="B9" s="369" t="s">
        <v>42</v>
      </c>
      <c r="C9" s="370" t="s">
        <v>18</v>
      </c>
      <c r="D9" s="374"/>
      <c r="E9" s="372">
        <v>6.5981201317433019E-3</v>
      </c>
      <c r="F9" s="372">
        <v>4.2624828549716184E-3</v>
      </c>
      <c r="G9" s="372">
        <v>1.1066823622765834E-3</v>
      </c>
      <c r="H9" s="372">
        <v>0.23116310766990325</v>
      </c>
      <c r="I9" s="372">
        <v>8.9738901941308936E-3</v>
      </c>
      <c r="J9" s="372">
        <v>9.0213620324987331E-4</v>
      </c>
      <c r="K9" s="372">
        <v>1.2178027817093961E-4</v>
      </c>
      <c r="L9" s="372">
        <v>4.2028520111320623E-3</v>
      </c>
      <c r="M9" s="372">
        <v>2.4615122861470946E-3</v>
      </c>
      <c r="N9" s="372">
        <v>7.4211916324664565E-4</v>
      </c>
      <c r="O9" s="372">
        <v>1.6625040043464294E-3</v>
      </c>
      <c r="P9" s="372">
        <v>1.142454127853586E-3</v>
      </c>
      <c r="Q9" s="372">
        <v>1.4122729400487192E-3</v>
      </c>
      <c r="R9" s="372">
        <v>8.0740393583716118E-4</v>
      </c>
      <c r="S9" s="372">
        <v>1.4086838168257962E-3</v>
      </c>
      <c r="T9" s="372">
        <v>3.5908840309967468E-3</v>
      </c>
      <c r="U9" s="372">
        <v>1.8794384843941795E-3</v>
      </c>
      <c r="V9" s="372">
        <v>1.7159729764418411E-3</v>
      </c>
      <c r="W9" s="372">
        <v>1.1778734947409844E-3</v>
      </c>
      <c r="X9" s="372">
        <v>7.8058322245669115E-3</v>
      </c>
      <c r="Y9" s="372">
        <v>2.8714360141543801E-3</v>
      </c>
      <c r="Z9" s="372">
        <v>1.0844200132853224E-4</v>
      </c>
      <c r="AA9" s="372">
        <v>7.9540892939444861E-4</v>
      </c>
      <c r="AB9" s="372">
        <v>1.9097836221586343E-3</v>
      </c>
      <c r="AC9" s="372">
        <v>4.2235051611804767E-3</v>
      </c>
      <c r="AD9" s="372">
        <v>1.4460466267550978E-3</v>
      </c>
      <c r="AE9" s="372">
        <v>2.4444815397370662E-5</v>
      </c>
      <c r="AF9" s="372">
        <v>1.5317987420042846E-3</v>
      </c>
      <c r="AG9" s="372">
        <v>7.0714649725554162E-4</v>
      </c>
      <c r="AH9" s="372">
        <v>3.5659457297656898E-3</v>
      </c>
      <c r="AI9" s="372">
        <v>2.9022538029907789E-4</v>
      </c>
      <c r="AJ9" s="372">
        <v>3.4004970482937802E-3</v>
      </c>
      <c r="AK9" s="372">
        <v>2.5239389139942753E-2</v>
      </c>
      <c r="AL9" s="372">
        <v>1.9323030609326619E-3</v>
      </c>
      <c r="AM9" s="372">
        <v>3.5554738569605311E-3</v>
      </c>
      <c r="AN9" s="372">
        <v>1.8565078794953532E-2</v>
      </c>
      <c r="AO9" s="373">
        <v>5.5561538298762889E-4</v>
      </c>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spans="1:256" ht="18" customHeight="1">
      <c r="A10" s="4"/>
      <c r="B10" s="369" t="s">
        <v>43</v>
      </c>
      <c r="C10" s="370" t="s">
        <v>19</v>
      </c>
      <c r="D10" s="374"/>
      <c r="E10" s="372">
        <v>3.0661138667458308E-2</v>
      </c>
      <c r="F10" s="372">
        <v>2.4591247240220875E-3</v>
      </c>
      <c r="G10" s="372">
        <v>1.5484264667192851E-2</v>
      </c>
      <c r="H10" s="372">
        <v>5.9918697465625084E-3</v>
      </c>
      <c r="I10" s="372">
        <v>0.20238170071379574</v>
      </c>
      <c r="J10" s="372">
        <v>1.8703461734387132E-2</v>
      </c>
      <c r="K10" s="372">
        <v>6.0890139085469807E-5</v>
      </c>
      <c r="L10" s="372">
        <v>7.2245217288267709E-3</v>
      </c>
      <c r="M10" s="372">
        <v>8.1671974374704619E-3</v>
      </c>
      <c r="N10" s="372">
        <v>1.0048549411554128E-3</v>
      </c>
      <c r="O10" s="372">
        <v>4.9706076607964065E-3</v>
      </c>
      <c r="P10" s="372">
        <v>3.8280272748446829E-3</v>
      </c>
      <c r="Q10" s="372">
        <v>2.2613179813875325E-3</v>
      </c>
      <c r="R10" s="372">
        <v>1.0919408650327874E-3</v>
      </c>
      <c r="S10" s="372">
        <v>8.9359365523265562E-3</v>
      </c>
      <c r="T10" s="372">
        <v>7.9397346668974838E-3</v>
      </c>
      <c r="U10" s="372">
        <v>5.9540707568071366E-3</v>
      </c>
      <c r="V10" s="372">
        <v>6.3572798647703582E-3</v>
      </c>
      <c r="W10" s="372">
        <v>1.598070093161726E-3</v>
      </c>
      <c r="X10" s="372">
        <v>7.1258724383438457E-2</v>
      </c>
      <c r="Y10" s="372">
        <v>4.8574515078691302E-2</v>
      </c>
      <c r="Z10" s="372">
        <v>2.8172328261808271E-3</v>
      </c>
      <c r="AA10" s="372">
        <v>2.3936605164954438E-3</v>
      </c>
      <c r="AB10" s="372">
        <v>3.4080313796096841E-3</v>
      </c>
      <c r="AC10" s="372">
        <v>7.66645910512786E-3</v>
      </c>
      <c r="AD10" s="372">
        <v>4.3037101986758862E-3</v>
      </c>
      <c r="AE10" s="372">
        <v>4.1569373443595733E-4</v>
      </c>
      <c r="AF10" s="372">
        <v>1.2562566950130635E-2</v>
      </c>
      <c r="AG10" s="372">
        <v>6.1269489688948161E-3</v>
      </c>
      <c r="AH10" s="372">
        <v>1.3675726672159885E-3</v>
      </c>
      <c r="AI10" s="372">
        <v>6.8904171839613152E-3</v>
      </c>
      <c r="AJ10" s="372">
        <v>6.9579180433011817E-3</v>
      </c>
      <c r="AK10" s="372">
        <v>1.819212159079351E-2</v>
      </c>
      <c r="AL10" s="372">
        <v>3.3949152981489722E-3</v>
      </c>
      <c r="AM10" s="372">
        <v>5.5454484815290646E-3</v>
      </c>
      <c r="AN10" s="372">
        <v>0.4114174112153729</v>
      </c>
      <c r="AO10" s="373">
        <v>1.3145046865804878E-3</v>
      </c>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row>
    <row r="11" spans="1:256" ht="18" customHeight="1">
      <c r="A11" s="4"/>
      <c r="B11" s="369" t="s">
        <v>44</v>
      </c>
      <c r="C11" s="370" t="s">
        <v>20</v>
      </c>
      <c r="D11" s="374"/>
      <c r="E11" s="372">
        <v>8.2997097028380262E-2</v>
      </c>
      <c r="F11" s="372">
        <v>1.6640077299216124E-2</v>
      </c>
      <c r="G11" s="372">
        <v>9.9227463120925442E-3</v>
      </c>
      <c r="H11" s="372">
        <v>0.14600438782167555</v>
      </c>
      <c r="I11" s="372">
        <v>3.0679902479060418E-2</v>
      </c>
      <c r="J11" s="372">
        <v>0.17638447451961939</v>
      </c>
      <c r="K11" s="372">
        <v>7.6786591688076571E-3</v>
      </c>
      <c r="L11" s="372">
        <v>0.20514551167226455</v>
      </c>
      <c r="M11" s="372">
        <v>3.2857486089913304E-2</v>
      </c>
      <c r="N11" s="372">
        <v>2.2044557033236538E-3</v>
      </c>
      <c r="O11" s="372">
        <v>1.7252479389543076E-2</v>
      </c>
      <c r="P11" s="372">
        <v>7.2275986782726316E-3</v>
      </c>
      <c r="Q11" s="372">
        <v>8.8519250349482232E-3</v>
      </c>
      <c r="R11" s="372">
        <v>3.9385261267719362E-3</v>
      </c>
      <c r="S11" s="372">
        <v>1.4176754156565991E-2</v>
      </c>
      <c r="T11" s="372">
        <v>1.5148151083489225E-2</v>
      </c>
      <c r="U11" s="372">
        <v>1.1602881414631179E-2</v>
      </c>
      <c r="V11" s="372">
        <v>1.0200058687645723E-2</v>
      </c>
      <c r="W11" s="372">
        <v>1.2533162412443587E-2</v>
      </c>
      <c r="X11" s="372">
        <v>3.6346998427285997E-2</v>
      </c>
      <c r="Y11" s="372">
        <v>5.1152000888373796E-3</v>
      </c>
      <c r="Z11" s="372">
        <v>2.9369708693144147E-4</v>
      </c>
      <c r="AA11" s="372">
        <v>7.3519573006645775E-3</v>
      </c>
      <c r="AB11" s="372">
        <v>1.4146545349323214E-2</v>
      </c>
      <c r="AC11" s="372">
        <v>9.270204480202977E-6</v>
      </c>
      <c r="AD11" s="372">
        <v>2.0839017804114816E-5</v>
      </c>
      <c r="AE11" s="372">
        <v>3.5818234460843611E-5</v>
      </c>
      <c r="AF11" s="372">
        <v>7.3959453434826539E-4</v>
      </c>
      <c r="AG11" s="372">
        <v>3.3516288077764587E-4</v>
      </c>
      <c r="AH11" s="372">
        <v>9.9604875928897807E-4</v>
      </c>
      <c r="AI11" s="372">
        <v>5.356491534905623E-3</v>
      </c>
      <c r="AJ11" s="372">
        <v>0.11708830984913751</v>
      </c>
      <c r="AK11" s="372">
        <v>2.3684631144563432E-3</v>
      </c>
      <c r="AL11" s="372">
        <v>4.1992178891534617E-3</v>
      </c>
      <c r="AM11" s="372">
        <v>6.4813676996527247E-3</v>
      </c>
      <c r="AN11" s="372">
        <v>8.8896870650563477E-3</v>
      </c>
      <c r="AO11" s="373">
        <v>7.9457516965466598E-3</v>
      </c>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c r="IT11" s="4"/>
      <c r="IU11" s="4"/>
      <c r="IV11" s="4"/>
    </row>
    <row r="12" spans="1:256" ht="18" customHeight="1">
      <c r="A12" s="4"/>
      <c r="B12" s="369" t="s">
        <v>45</v>
      </c>
      <c r="C12" s="370" t="s">
        <v>21</v>
      </c>
      <c r="D12" s="374"/>
      <c r="E12" s="372">
        <v>1.2685281180504545E-2</v>
      </c>
      <c r="F12" s="372">
        <v>3.2378475532957487E-2</v>
      </c>
      <c r="G12" s="372">
        <v>4.9455804253300383E-3</v>
      </c>
      <c r="H12" s="372">
        <v>8.1092095602401243E-3</v>
      </c>
      <c r="I12" s="372">
        <v>2.5356055149318279E-3</v>
      </c>
      <c r="J12" s="372">
        <v>5.0144257228193143E-3</v>
      </c>
      <c r="K12" s="372">
        <v>0.12429372397945382</v>
      </c>
      <c r="L12" s="372">
        <v>1.6741404914922878E-3</v>
      </c>
      <c r="M12" s="372">
        <v>1.671379097467782E-2</v>
      </c>
      <c r="N12" s="372">
        <v>5.4202329118013181E-3</v>
      </c>
      <c r="O12" s="372">
        <v>1.7885164410372989E-3</v>
      </c>
      <c r="P12" s="372">
        <v>2.6667746740853754E-3</v>
      </c>
      <c r="Q12" s="372">
        <v>9.7303924292047169E-4</v>
      </c>
      <c r="R12" s="372">
        <v>1.1332838376509554E-3</v>
      </c>
      <c r="S12" s="372">
        <v>1.7169672053104689E-3</v>
      </c>
      <c r="T12" s="372">
        <v>1.2934625164794807E-3</v>
      </c>
      <c r="U12" s="372">
        <v>9.0651140034612033E-4</v>
      </c>
      <c r="V12" s="372">
        <v>5.6352150739664541E-4</v>
      </c>
      <c r="W12" s="372">
        <v>2.3434941990361324E-3</v>
      </c>
      <c r="X12" s="372">
        <v>2.0135206770630176E-3</v>
      </c>
      <c r="Y12" s="372">
        <v>9.6793858561165166E-3</v>
      </c>
      <c r="Z12" s="372">
        <v>5.1087478667543748E-2</v>
      </c>
      <c r="AA12" s="372">
        <v>9.6192444358543603E-3</v>
      </c>
      <c r="AB12" s="372">
        <v>1.1497283220268143E-2</v>
      </c>
      <c r="AC12" s="372">
        <v>1.6760529700206982E-3</v>
      </c>
      <c r="AD12" s="372">
        <v>4.3943146239111682E-4</v>
      </c>
      <c r="AE12" s="372">
        <v>3.5736948043951663E-4</v>
      </c>
      <c r="AF12" s="372">
        <v>8.0969496473601299E-2</v>
      </c>
      <c r="AG12" s="372">
        <v>6.2534711132299645E-4</v>
      </c>
      <c r="AH12" s="372">
        <v>1.2028941252053964E-2</v>
      </c>
      <c r="AI12" s="372">
        <v>2.8443636540500827E-3</v>
      </c>
      <c r="AJ12" s="372">
        <v>2.2370652878065363E-3</v>
      </c>
      <c r="AK12" s="372">
        <v>3.4873076531872545E-3</v>
      </c>
      <c r="AL12" s="372">
        <v>2.1222804100954453E-3</v>
      </c>
      <c r="AM12" s="372">
        <v>4.7452724152265259E-3</v>
      </c>
      <c r="AN12" s="372">
        <v>0</v>
      </c>
      <c r="AO12" s="373">
        <v>2.1068212571173178E-2</v>
      </c>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c r="IU12" s="4"/>
      <c r="IV12" s="4"/>
    </row>
    <row r="13" spans="1:256" ht="18" customHeight="1">
      <c r="A13" s="4"/>
      <c r="B13" s="369" t="s">
        <v>46</v>
      </c>
      <c r="C13" s="370" t="s">
        <v>82</v>
      </c>
      <c r="D13" s="374"/>
      <c r="E13" s="372">
        <v>1.0788107263786725E-2</v>
      </c>
      <c r="F13" s="372">
        <v>3.6886870860331315E-3</v>
      </c>
      <c r="G13" s="372">
        <v>1.9638542072570913E-2</v>
      </c>
      <c r="H13" s="372">
        <v>1.0833172972352924E-2</v>
      </c>
      <c r="I13" s="372">
        <v>3.2488389908092108E-2</v>
      </c>
      <c r="J13" s="372">
        <v>2.773979515993354E-2</v>
      </c>
      <c r="K13" s="372">
        <v>2.0368953517806173E-4</v>
      </c>
      <c r="L13" s="372">
        <v>0.24043348234157011</v>
      </c>
      <c r="M13" s="372">
        <v>4.2053474308030884E-3</v>
      </c>
      <c r="N13" s="372">
        <v>5.5580319378022039E-4</v>
      </c>
      <c r="O13" s="372">
        <v>1.3668250681238564E-2</v>
      </c>
      <c r="P13" s="372">
        <v>4.2087268501482672E-3</v>
      </c>
      <c r="Q13" s="372">
        <v>2.137323779805874E-2</v>
      </c>
      <c r="R13" s="372">
        <v>1.048165952848845E-2</v>
      </c>
      <c r="S13" s="372">
        <v>5.4060917541770531E-2</v>
      </c>
      <c r="T13" s="372">
        <v>1.8627955399715623E-2</v>
      </c>
      <c r="U13" s="372">
        <v>3.2255747806248174E-2</v>
      </c>
      <c r="V13" s="372">
        <v>2.8006034105723818E-2</v>
      </c>
      <c r="W13" s="372">
        <v>4.1150605124760833E-2</v>
      </c>
      <c r="X13" s="372">
        <v>5.6152158991544097E-2</v>
      </c>
      <c r="Y13" s="372">
        <v>1.2393362090016407E-2</v>
      </c>
      <c r="Z13" s="372">
        <v>0</v>
      </c>
      <c r="AA13" s="372">
        <v>3.1727152436032774E-2</v>
      </c>
      <c r="AB13" s="372">
        <v>1.3567823039578175E-2</v>
      </c>
      <c r="AC13" s="372">
        <v>5.906047274337317E-3</v>
      </c>
      <c r="AD13" s="372">
        <v>2.841354775378438E-3</v>
      </c>
      <c r="AE13" s="372">
        <v>5.6949420467183973E-4</v>
      </c>
      <c r="AF13" s="372">
        <v>3.9347058182441471E-3</v>
      </c>
      <c r="AG13" s="372">
        <v>2.3712167794634267E-3</v>
      </c>
      <c r="AH13" s="372">
        <v>2.1015033319552357E-3</v>
      </c>
      <c r="AI13" s="372">
        <v>2.5106690067503534E-3</v>
      </c>
      <c r="AJ13" s="372">
        <v>2.08355690160385E-3</v>
      </c>
      <c r="AK13" s="372">
        <v>7.8028508740064801E-3</v>
      </c>
      <c r="AL13" s="372">
        <v>1.1468273524501513E-2</v>
      </c>
      <c r="AM13" s="372">
        <v>2.5696051824872124E-3</v>
      </c>
      <c r="AN13" s="372">
        <v>4.5054550352444676E-2</v>
      </c>
      <c r="AO13" s="373">
        <v>4.2732695309455034E-3</v>
      </c>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4"/>
      <c r="IU13" s="4"/>
      <c r="IV13" s="4"/>
    </row>
    <row r="14" spans="1:256" ht="18" customHeight="1">
      <c r="A14" s="4"/>
      <c r="B14" s="369" t="s">
        <v>47</v>
      </c>
      <c r="C14" s="370" t="s">
        <v>22</v>
      </c>
      <c r="D14" s="374"/>
      <c r="E14" s="372">
        <v>2.5440588194771108E-3</v>
      </c>
      <c r="F14" s="372">
        <v>0</v>
      </c>
      <c r="G14" s="372">
        <v>1.3261339008577371E-3</v>
      </c>
      <c r="H14" s="372">
        <v>6.9996538576378906E-4</v>
      </c>
      <c r="I14" s="372">
        <v>5.8786305643043543E-3</v>
      </c>
      <c r="J14" s="372">
        <v>1.0672281430309221E-2</v>
      </c>
      <c r="K14" s="372">
        <v>2.6791661197606721E-3</v>
      </c>
      <c r="L14" s="372">
        <v>3.4345704877251988E-3</v>
      </c>
      <c r="M14" s="372">
        <v>8.0861646441147073E-2</v>
      </c>
      <c r="N14" s="372">
        <v>4.4231297750416416E-3</v>
      </c>
      <c r="O14" s="372">
        <v>1.1800749206445298E-2</v>
      </c>
      <c r="P14" s="372">
        <v>3.2772638674257461E-3</v>
      </c>
      <c r="Q14" s="372">
        <v>6.2711643647401462E-3</v>
      </c>
      <c r="R14" s="372">
        <v>4.6462205404123403E-3</v>
      </c>
      <c r="S14" s="372">
        <v>8.1566646536569663E-3</v>
      </c>
      <c r="T14" s="372">
        <v>4.4315942215650599E-2</v>
      </c>
      <c r="U14" s="372">
        <v>7.9405260492565414E-3</v>
      </c>
      <c r="V14" s="372">
        <v>1.6355551060289363E-2</v>
      </c>
      <c r="W14" s="372">
        <v>1.9253293801272026E-3</v>
      </c>
      <c r="X14" s="372">
        <v>6.406374652162412E-3</v>
      </c>
      <c r="Y14" s="372">
        <v>4.7704170088159331E-2</v>
      </c>
      <c r="Z14" s="372">
        <v>3.3888125415166328E-5</v>
      </c>
      <c r="AA14" s="372">
        <v>3.7391653409851182E-3</v>
      </c>
      <c r="AB14" s="372">
        <v>4.8869883934025656E-4</v>
      </c>
      <c r="AC14" s="372">
        <v>2.1460523371669892E-4</v>
      </c>
      <c r="AD14" s="372">
        <v>9.0604425235281817E-6</v>
      </c>
      <c r="AE14" s="372">
        <v>7.3630870876519578E-5</v>
      </c>
      <c r="AF14" s="372">
        <v>1.0941751696638956E-5</v>
      </c>
      <c r="AG14" s="372">
        <v>1.8589613897820951E-6</v>
      </c>
      <c r="AH14" s="372">
        <v>1.9259981729958503E-4</v>
      </c>
      <c r="AI14" s="372">
        <v>1.9990409711430992E-3</v>
      </c>
      <c r="AJ14" s="372">
        <v>9.106807209555963E-4</v>
      </c>
      <c r="AK14" s="372">
        <v>4.5770912948082709E-4</v>
      </c>
      <c r="AL14" s="372">
        <v>8.732968215892327E-4</v>
      </c>
      <c r="AM14" s="372">
        <v>1.2926657615435898E-3</v>
      </c>
      <c r="AN14" s="372">
        <v>4.7591253984645091E-3</v>
      </c>
      <c r="AO14" s="373">
        <v>5.117985601016126E-3</v>
      </c>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c r="IM14" s="4"/>
      <c r="IN14" s="4"/>
      <c r="IO14" s="4"/>
      <c r="IP14" s="4"/>
      <c r="IQ14" s="4"/>
      <c r="IR14" s="4"/>
      <c r="IS14" s="4"/>
      <c r="IT14" s="4"/>
      <c r="IU14" s="4"/>
      <c r="IV14" s="4"/>
    </row>
    <row r="15" spans="1:256" ht="18" customHeight="1">
      <c r="A15" s="4"/>
      <c r="B15" s="369" t="s">
        <v>48</v>
      </c>
      <c r="C15" s="370" t="s">
        <v>23</v>
      </c>
      <c r="D15" s="374"/>
      <c r="E15" s="372">
        <v>5.6483976914517639E-5</v>
      </c>
      <c r="F15" s="372">
        <v>1.0656207137429048E-3</v>
      </c>
      <c r="G15" s="372">
        <v>0</v>
      </c>
      <c r="H15" s="372">
        <v>2.0879118454077299E-4</v>
      </c>
      <c r="I15" s="372">
        <v>2.1544361623724386E-2</v>
      </c>
      <c r="J15" s="372">
        <v>4.5607761269066447E-5</v>
      </c>
      <c r="K15" s="372">
        <v>0</v>
      </c>
      <c r="L15" s="372">
        <v>2.0995586800613168E-3</v>
      </c>
      <c r="M15" s="372">
        <v>9.5952884197638161E-3</v>
      </c>
      <c r="N15" s="372">
        <v>0.49044695968965313</v>
      </c>
      <c r="O15" s="372">
        <v>1.8914669944268474E-3</v>
      </c>
      <c r="P15" s="372">
        <v>0.19013944140479797</v>
      </c>
      <c r="Q15" s="372">
        <v>8.9397717743738725E-2</v>
      </c>
      <c r="R15" s="372">
        <v>9.1960146770417167E-2</v>
      </c>
      <c r="S15" s="372">
        <v>2.0479436765585966E-2</v>
      </c>
      <c r="T15" s="372">
        <v>8.3058968741802023E-3</v>
      </c>
      <c r="U15" s="372">
        <v>3.6326073945631775E-2</v>
      </c>
      <c r="V15" s="372">
        <v>6.50633984926799E-3</v>
      </c>
      <c r="W15" s="372">
        <v>5.3123908221485605E-2</v>
      </c>
      <c r="X15" s="372">
        <v>5.3769242574964703E-3</v>
      </c>
      <c r="Y15" s="372">
        <v>2.1759247735577247E-2</v>
      </c>
      <c r="Z15" s="372">
        <v>0</v>
      </c>
      <c r="AA15" s="372">
        <v>2.2301184936292953E-5</v>
      </c>
      <c r="AB15" s="372">
        <v>0</v>
      </c>
      <c r="AC15" s="372">
        <v>0</v>
      </c>
      <c r="AD15" s="372">
        <v>0</v>
      </c>
      <c r="AE15" s="372">
        <v>0</v>
      </c>
      <c r="AF15" s="372">
        <v>8.8682818722838589E-4</v>
      </c>
      <c r="AG15" s="372">
        <v>0</v>
      </c>
      <c r="AH15" s="372">
        <v>3.7608248348439683E-5</v>
      </c>
      <c r="AI15" s="372">
        <v>0</v>
      </c>
      <c r="AJ15" s="372">
        <v>3.3891874493976737E-6</v>
      </c>
      <c r="AK15" s="372">
        <v>7.265224277473445E-6</v>
      </c>
      <c r="AL15" s="372">
        <v>1.2425497480738368E-4</v>
      </c>
      <c r="AM15" s="372">
        <v>2.5896178089567305E-5</v>
      </c>
      <c r="AN15" s="372">
        <v>2.2448704709738253E-5</v>
      </c>
      <c r="AO15" s="373">
        <v>5.3528799092710582E-3</v>
      </c>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row>
    <row r="16" spans="1:256" ht="18" customHeight="1">
      <c r="A16" s="4"/>
      <c r="B16" s="369" t="s">
        <v>49</v>
      </c>
      <c r="C16" s="370" t="s">
        <v>24</v>
      </c>
      <c r="D16" s="374"/>
      <c r="E16" s="372">
        <v>0</v>
      </c>
      <c r="F16" s="372">
        <v>0</v>
      </c>
      <c r="G16" s="372">
        <v>1.3656986020288758E-3</v>
      </c>
      <c r="H16" s="372">
        <v>1.0704835002337374E-5</v>
      </c>
      <c r="I16" s="372">
        <v>5.4599569516093826E-3</v>
      </c>
      <c r="J16" s="372">
        <v>6.6944471418150606E-3</v>
      </c>
      <c r="K16" s="372">
        <v>0</v>
      </c>
      <c r="L16" s="372">
        <v>2.4920797205029341E-3</v>
      </c>
      <c r="M16" s="372">
        <v>6.3377016496360943E-3</v>
      </c>
      <c r="N16" s="372">
        <v>4.9295913353364503E-4</v>
      </c>
      <c r="O16" s="372">
        <v>0.49487972377617545</v>
      </c>
      <c r="P16" s="372">
        <v>5.5548557637506463E-2</v>
      </c>
      <c r="Q16" s="372">
        <v>4.6974888029715736E-2</v>
      </c>
      <c r="R16" s="372">
        <v>1.9448220707499332E-2</v>
      </c>
      <c r="S16" s="372">
        <v>5.9849794503316039E-2</v>
      </c>
      <c r="T16" s="372">
        <v>6.0505442009853493E-2</v>
      </c>
      <c r="U16" s="372">
        <v>5.6886556591970026E-2</v>
      </c>
      <c r="V16" s="372">
        <v>3.4246155128896505E-2</v>
      </c>
      <c r="W16" s="372">
        <v>3.7460189800146565E-2</v>
      </c>
      <c r="X16" s="372">
        <v>1.5188294344802055E-2</v>
      </c>
      <c r="Y16" s="372">
        <v>8.6846574610118729E-3</v>
      </c>
      <c r="Z16" s="372">
        <v>3.0725233709750799E-4</v>
      </c>
      <c r="AA16" s="372">
        <v>2.1557812105083186E-4</v>
      </c>
      <c r="AB16" s="372">
        <v>6.4302478860560077E-6</v>
      </c>
      <c r="AC16" s="372">
        <v>1.2514776048274019E-5</v>
      </c>
      <c r="AD16" s="372">
        <v>0</v>
      </c>
      <c r="AE16" s="372">
        <v>0</v>
      </c>
      <c r="AF16" s="372">
        <v>1.3607715454887423E-5</v>
      </c>
      <c r="AG16" s="372">
        <v>1.3012729728474668E-5</v>
      </c>
      <c r="AH16" s="372">
        <v>2.3020806564802472E-4</v>
      </c>
      <c r="AI16" s="372">
        <v>6.0643265776248308E-5</v>
      </c>
      <c r="AJ16" s="372">
        <v>1.1150683218645527E-3</v>
      </c>
      <c r="AK16" s="372">
        <v>2.1795672832420338E-4</v>
      </c>
      <c r="AL16" s="372">
        <v>3.8334159367829477E-4</v>
      </c>
      <c r="AM16" s="372">
        <v>3.4476723521494529E-4</v>
      </c>
      <c r="AN16" s="372">
        <v>8.9794818838953008E-4</v>
      </c>
      <c r="AO16" s="373">
        <v>4.1422707821110218E-3</v>
      </c>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row>
    <row r="17" spans="1:256" ht="18" customHeight="1">
      <c r="A17" s="4"/>
      <c r="B17" s="369" t="s">
        <v>50</v>
      </c>
      <c r="C17" s="370" t="s">
        <v>25</v>
      </c>
      <c r="D17" s="374"/>
      <c r="E17" s="372">
        <v>1.4983887786815318E-3</v>
      </c>
      <c r="F17" s="372">
        <v>2.4509276416086807E-2</v>
      </c>
      <c r="G17" s="372">
        <v>5.9724525882121349E-3</v>
      </c>
      <c r="H17" s="372">
        <v>1.1471033060897482E-3</v>
      </c>
      <c r="I17" s="372">
        <v>2.6257190898529743E-2</v>
      </c>
      <c r="J17" s="372">
        <v>1.1224719991171517E-2</v>
      </c>
      <c r="K17" s="372">
        <v>9.9742855796865616E-4</v>
      </c>
      <c r="L17" s="372">
        <v>6.1034924284383684E-3</v>
      </c>
      <c r="M17" s="372">
        <v>9.1873890917365583E-3</v>
      </c>
      <c r="N17" s="372">
        <v>3.3878723420193483E-3</v>
      </c>
      <c r="O17" s="372">
        <v>2.6207917608800273E-3</v>
      </c>
      <c r="P17" s="372">
        <v>6.7253149427048284E-2</v>
      </c>
      <c r="Q17" s="372">
        <v>3.238980736909354E-2</v>
      </c>
      <c r="R17" s="372">
        <v>2.9325543253892802E-2</v>
      </c>
      <c r="S17" s="372">
        <v>2.8880159101793295E-2</v>
      </c>
      <c r="T17" s="372">
        <v>2.5762748346727957E-2</v>
      </c>
      <c r="U17" s="372">
        <v>2.3696931589696768E-2</v>
      </c>
      <c r="V17" s="372">
        <v>2.6453218617737844E-2</v>
      </c>
      <c r="W17" s="372">
        <v>1.1898382959020921E-2</v>
      </c>
      <c r="X17" s="372">
        <v>1.3060196380823001E-2</v>
      </c>
      <c r="Y17" s="372">
        <v>8.752865106714118E-2</v>
      </c>
      <c r="Z17" s="372">
        <v>2.959562952924526E-4</v>
      </c>
      <c r="AA17" s="372">
        <v>6.6903554808878855E-4</v>
      </c>
      <c r="AB17" s="372">
        <v>1.5432594926534417E-4</v>
      </c>
      <c r="AC17" s="372">
        <v>2.5854600295286104E-3</v>
      </c>
      <c r="AD17" s="372">
        <v>1.1325553154410227E-4</v>
      </c>
      <c r="AE17" s="372">
        <v>3.2178445954152531E-4</v>
      </c>
      <c r="AF17" s="372">
        <v>2.3070513719137872E-3</v>
      </c>
      <c r="AG17" s="372">
        <v>4.67654566266738E-4</v>
      </c>
      <c r="AH17" s="372">
        <v>4.9734059331088109E-3</v>
      </c>
      <c r="AI17" s="372">
        <v>2.1268382768869389E-4</v>
      </c>
      <c r="AJ17" s="372">
        <v>3.7559960111477705E-4</v>
      </c>
      <c r="AK17" s="372">
        <v>2.4338501329536043E-3</v>
      </c>
      <c r="AL17" s="372">
        <v>1.0724488172293813E-3</v>
      </c>
      <c r="AM17" s="372">
        <v>2.4695486827355745E-3</v>
      </c>
      <c r="AN17" s="372">
        <v>3.5917927535581204E-4</v>
      </c>
      <c r="AO17" s="373">
        <v>6.3285947281761625E-3</v>
      </c>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row>
    <row r="18" spans="1:256" ht="18" customHeight="1">
      <c r="A18" s="4"/>
      <c r="B18" s="369" t="s">
        <v>51</v>
      </c>
      <c r="C18" s="370" t="s">
        <v>52</v>
      </c>
      <c r="D18" s="374"/>
      <c r="E18" s="372">
        <v>0</v>
      </c>
      <c r="F18" s="372">
        <v>3.1148913170946447E-3</v>
      </c>
      <c r="G18" s="372">
        <v>0</v>
      </c>
      <c r="H18" s="372">
        <v>0</v>
      </c>
      <c r="I18" s="372">
        <v>2.4641922597037217E-3</v>
      </c>
      <c r="J18" s="372">
        <v>2.1281443448850711E-5</v>
      </c>
      <c r="K18" s="372">
        <v>0</v>
      </c>
      <c r="L18" s="372">
        <v>4.3996610874878409E-4</v>
      </c>
      <c r="M18" s="372">
        <v>8.7384564135401313E-4</v>
      </c>
      <c r="N18" s="372">
        <v>5.2379168388651015E-4</v>
      </c>
      <c r="O18" s="372">
        <v>1.6413435609729074E-5</v>
      </c>
      <c r="P18" s="372">
        <v>9.6181460794463004E-4</v>
      </c>
      <c r="Q18" s="372">
        <v>0.16125761155190219</v>
      </c>
      <c r="R18" s="372">
        <v>3.9120179855049932E-2</v>
      </c>
      <c r="S18" s="372">
        <v>9.1072051014847062E-3</v>
      </c>
      <c r="T18" s="372">
        <v>2.4722939812508869E-3</v>
      </c>
      <c r="U18" s="372">
        <v>9.8324660165905187E-3</v>
      </c>
      <c r="V18" s="372">
        <v>1.3755059867326476E-3</v>
      </c>
      <c r="W18" s="372">
        <v>1.1232989059576662E-2</v>
      </c>
      <c r="X18" s="372">
        <v>5.3330592678475092E-4</v>
      </c>
      <c r="Y18" s="372">
        <v>5.4782513121264453E-3</v>
      </c>
      <c r="Z18" s="372">
        <v>0</v>
      </c>
      <c r="AA18" s="372">
        <v>8.6454260269695684E-3</v>
      </c>
      <c r="AB18" s="372">
        <v>0</v>
      </c>
      <c r="AC18" s="372">
        <v>4.1715920160913396E-6</v>
      </c>
      <c r="AD18" s="372">
        <v>0</v>
      </c>
      <c r="AE18" s="372">
        <v>0</v>
      </c>
      <c r="AF18" s="372">
        <v>1.2483757066709614E-4</v>
      </c>
      <c r="AG18" s="372">
        <v>0</v>
      </c>
      <c r="AH18" s="372">
        <v>3.760824834843968E-4</v>
      </c>
      <c r="AI18" s="372">
        <v>0</v>
      </c>
      <c r="AJ18" s="372">
        <v>0</v>
      </c>
      <c r="AK18" s="372">
        <v>0</v>
      </c>
      <c r="AL18" s="372">
        <v>6.6306554501011248E-3</v>
      </c>
      <c r="AM18" s="372">
        <v>7.6091301411226915E-6</v>
      </c>
      <c r="AN18" s="372">
        <v>0</v>
      </c>
      <c r="AO18" s="373">
        <v>0</v>
      </c>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row>
    <row r="19" spans="1:256" ht="18" customHeight="1">
      <c r="A19" s="4"/>
      <c r="B19" s="369" t="s">
        <v>53</v>
      </c>
      <c r="C19" s="370" t="s">
        <v>83</v>
      </c>
      <c r="D19" s="374"/>
      <c r="E19" s="372">
        <v>1.116894702186862E-5</v>
      </c>
      <c r="F19" s="372">
        <v>2.5410955481561573E-3</v>
      </c>
      <c r="G19" s="372">
        <v>0</v>
      </c>
      <c r="H19" s="372">
        <v>0</v>
      </c>
      <c r="I19" s="372">
        <v>2.2080370147271907E-4</v>
      </c>
      <c r="J19" s="372">
        <v>0</v>
      </c>
      <c r="K19" s="372">
        <v>0</v>
      </c>
      <c r="L19" s="372">
        <v>2.9271819221804627E-3</v>
      </c>
      <c r="M19" s="372">
        <v>1.0844361260966657E-3</v>
      </c>
      <c r="N19" s="372">
        <v>7.7270125740442133E-4</v>
      </c>
      <c r="O19" s="372">
        <v>1.3149548846196722E-4</v>
      </c>
      <c r="P19" s="372">
        <v>5.9473914111999595E-4</v>
      </c>
      <c r="Q19" s="372">
        <v>4.7622179793904732E-3</v>
      </c>
      <c r="R19" s="372">
        <v>0.11757698218650375</v>
      </c>
      <c r="S19" s="372">
        <v>1.2502604088545062E-3</v>
      </c>
      <c r="T19" s="372">
        <v>2.7235798215146747E-3</v>
      </c>
      <c r="U19" s="372">
        <v>2.0879303858992062E-3</v>
      </c>
      <c r="V19" s="372">
        <v>1.3133357595439005E-3</v>
      </c>
      <c r="W19" s="372">
        <v>1.081996932799124E-3</v>
      </c>
      <c r="X19" s="372">
        <v>1.6160785660143966E-4</v>
      </c>
      <c r="Y19" s="372">
        <v>5.7200642965263619E-5</v>
      </c>
      <c r="Z19" s="372">
        <v>0</v>
      </c>
      <c r="AA19" s="372">
        <v>2.0814439273873423E-4</v>
      </c>
      <c r="AB19" s="372">
        <v>0</v>
      </c>
      <c r="AC19" s="372">
        <v>2.7810613440608927E-6</v>
      </c>
      <c r="AD19" s="372">
        <v>0</v>
      </c>
      <c r="AE19" s="372">
        <v>0</v>
      </c>
      <c r="AF19" s="372">
        <v>5.2949903841520885E-5</v>
      </c>
      <c r="AG19" s="372">
        <v>2.7731586351863836E-6</v>
      </c>
      <c r="AH19" s="372">
        <v>1.7094658340199852E-5</v>
      </c>
      <c r="AI19" s="372">
        <v>0</v>
      </c>
      <c r="AJ19" s="372">
        <v>0</v>
      </c>
      <c r="AK19" s="372">
        <v>0</v>
      </c>
      <c r="AL19" s="372">
        <v>9.6947127551284262E-3</v>
      </c>
      <c r="AM19" s="372">
        <v>8.8290869768756848E-6</v>
      </c>
      <c r="AN19" s="372">
        <v>0</v>
      </c>
      <c r="AO19" s="373">
        <v>0</v>
      </c>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row>
    <row r="20" spans="1:256" ht="18" customHeight="1">
      <c r="A20" s="4"/>
      <c r="B20" s="369" t="s">
        <v>54</v>
      </c>
      <c r="C20" s="370" t="s">
        <v>55</v>
      </c>
      <c r="D20" s="374"/>
      <c r="E20" s="372">
        <v>1.3712404427040309E-5</v>
      </c>
      <c r="F20" s="372">
        <v>0</v>
      </c>
      <c r="G20" s="372">
        <v>0</v>
      </c>
      <c r="H20" s="372">
        <v>0</v>
      </c>
      <c r="I20" s="372">
        <v>0</v>
      </c>
      <c r="J20" s="372">
        <v>0</v>
      </c>
      <c r="K20" s="372">
        <v>0</v>
      </c>
      <c r="L20" s="372">
        <v>0</v>
      </c>
      <c r="M20" s="372">
        <v>0</v>
      </c>
      <c r="N20" s="372">
        <v>0</v>
      </c>
      <c r="O20" s="372">
        <v>0</v>
      </c>
      <c r="P20" s="372">
        <v>1.2331047699465681E-5</v>
      </c>
      <c r="Q20" s="372">
        <v>4.2073964672284759E-3</v>
      </c>
      <c r="R20" s="372">
        <v>6.0312101231209643E-3</v>
      </c>
      <c r="S20" s="372">
        <v>5.8775084357348642E-2</v>
      </c>
      <c r="T20" s="372">
        <v>5.7538858339247758E-5</v>
      </c>
      <c r="U20" s="372">
        <v>9.3898572991514258E-4</v>
      </c>
      <c r="V20" s="372">
        <v>9.8579910763864245E-4</v>
      </c>
      <c r="W20" s="372">
        <v>4.1933322883419457E-4</v>
      </c>
      <c r="X20" s="372">
        <v>1.8159731212231614E-4</v>
      </c>
      <c r="Y20" s="372">
        <v>1.5929081695261648E-4</v>
      </c>
      <c r="Z20" s="372">
        <v>0</v>
      </c>
      <c r="AA20" s="372">
        <v>8.177101143307416E-5</v>
      </c>
      <c r="AB20" s="372">
        <v>2.5720991544224031E-5</v>
      </c>
      <c r="AC20" s="372">
        <v>8.8205995629131321E-4</v>
      </c>
      <c r="AD20" s="372">
        <v>1.087253102823382E-5</v>
      </c>
      <c r="AE20" s="372">
        <v>0</v>
      </c>
      <c r="AF20" s="372">
        <v>4.5893257961109555E-5</v>
      </c>
      <c r="AG20" s="372">
        <v>5.3464407795591161E-5</v>
      </c>
      <c r="AH20" s="372">
        <v>3.6411622264625691E-3</v>
      </c>
      <c r="AI20" s="372">
        <v>0</v>
      </c>
      <c r="AJ20" s="372">
        <v>9.642895301448887E-3</v>
      </c>
      <c r="AK20" s="372">
        <v>0</v>
      </c>
      <c r="AL20" s="372">
        <v>3.5213883273798132E-3</v>
      </c>
      <c r="AM20" s="372">
        <v>5.7230497253898331E-4</v>
      </c>
      <c r="AN20" s="372">
        <v>2.3548691240515431E-2</v>
      </c>
      <c r="AO20" s="373">
        <v>0</v>
      </c>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row>
    <row r="21" spans="1:256" ht="18" customHeight="1">
      <c r="A21" s="4"/>
      <c r="B21" s="369" t="s">
        <v>56</v>
      </c>
      <c r="C21" s="370" t="s">
        <v>37</v>
      </c>
      <c r="D21" s="374"/>
      <c r="E21" s="372">
        <v>0</v>
      </c>
      <c r="F21" s="372">
        <v>0</v>
      </c>
      <c r="G21" s="372">
        <v>1.5537652162073175E-6</v>
      </c>
      <c r="H21" s="372">
        <v>0</v>
      </c>
      <c r="I21" s="372">
        <v>1.3439889234856254E-5</v>
      </c>
      <c r="J21" s="372">
        <v>9.1942832539040954E-6</v>
      </c>
      <c r="K21" s="372">
        <v>0</v>
      </c>
      <c r="L21" s="372">
        <v>0</v>
      </c>
      <c r="M21" s="372">
        <v>0</v>
      </c>
      <c r="N21" s="372">
        <v>0</v>
      </c>
      <c r="O21" s="372">
        <v>3.7750901902376872E-4</v>
      </c>
      <c r="P21" s="372">
        <v>3.8325856286507811E-3</v>
      </c>
      <c r="Q21" s="372">
        <v>1.542992250868705E-2</v>
      </c>
      <c r="R21" s="372">
        <v>9.9879757966362098E-3</v>
      </c>
      <c r="S21" s="372">
        <v>0.13021119621121363</v>
      </c>
      <c r="T21" s="372">
        <v>0.27832754142825189</v>
      </c>
      <c r="U21" s="372">
        <v>0.17490514851149097</v>
      </c>
      <c r="V21" s="372">
        <v>0.31606286684312701</v>
      </c>
      <c r="W21" s="372">
        <v>1.9453296103845615E-2</v>
      </c>
      <c r="X21" s="372">
        <v>1.424144613181986E-2</v>
      </c>
      <c r="Y21" s="372">
        <v>3.0143829447072434E-4</v>
      </c>
      <c r="Z21" s="372">
        <v>4.5184167220221771E-6</v>
      </c>
      <c r="AA21" s="372">
        <v>1.4867456624195302E-5</v>
      </c>
      <c r="AB21" s="372">
        <v>0</v>
      </c>
      <c r="AC21" s="372">
        <v>2.6883592992588633E-5</v>
      </c>
      <c r="AD21" s="372">
        <v>4.1678035608229632E-5</v>
      </c>
      <c r="AE21" s="372">
        <v>0</v>
      </c>
      <c r="AF21" s="372">
        <v>8.7113088575770295E-6</v>
      </c>
      <c r="AG21" s="372">
        <v>5.2610270796184418E-4</v>
      </c>
      <c r="AH21" s="372">
        <v>2.5163337076774188E-3</v>
      </c>
      <c r="AI21" s="372">
        <v>1.0050597434385865E-3</v>
      </c>
      <c r="AJ21" s="372">
        <v>6.639855783480421E-6</v>
      </c>
      <c r="AK21" s="372">
        <v>0</v>
      </c>
      <c r="AL21" s="372">
        <v>9.7823695713025061E-3</v>
      </c>
      <c r="AM21" s="372">
        <v>1.3828808408643125E-5</v>
      </c>
      <c r="AN21" s="372">
        <v>3.427917209177031E-2</v>
      </c>
      <c r="AO21" s="373">
        <v>0</v>
      </c>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row>
    <row r="22" spans="1:256" ht="18" customHeight="1">
      <c r="A22" s="4"/>
      <c r="B22" s="369" t="s">
        <v>57</v>
      </c>
      <c r="C22" s="370" t="s">
        <v>26</v>
      </c>
      <c r="D22" s="374"/>
      <c r="E22" s="372">
        <v>1.3508843337989602E-4</v>
      </c>
      <c r="F22" s="372">
        <v>0</v>
      </c>
      <c r="G22" s="372">
        <v>0</v>
      </c>
      <c r="H22" s="372">
        <v>0</v>
      </c>
      <c r="I22" s="372">
        <v>3.2241788348392401E-4</v>
      </c>
      <c r="J22" s="372">
        <v>4.1683217536386696E-6</v>
      </c>
      <c r="K22" s="372">
        <v>0</v>
      </c>
      <c r="L22" s="372">
        <v>2.5183245281916935E-5</v>
      </c>
      <c r="M22" s="372">
        <v>6.7677701635554367E-5</v>
      </c>
      <c r="N22" s="372">
        <v>0</v>
      </c>
      <c r="O22" s="372">
        <v>6.096418940756514E-5</v>
      </c>
      <c r="P22" s="372">
        <v>5.1952900694996374E-4</v>
      </c>
      <c r="Q22" s="372">
        <v>4.3397970553580432E-2</v>
      </c>
      <c r="R22" s="372">
        <v>2.5663042267836281E-2</v>
      </c>
      <c r="S22" s="372">
        <v>1.6882797233264787E-2</v>
      </c>
      <c r="T22" s="372">
        <v>1.6837327484157411E-2</v>
      </c>
      <c r="U22" s="372">
        <v>0.10440089904474283</v>
      </c>
      <c r="V22" s="372">
        <v>1.1417091618340851E-2</v>
      </c>
      <c r="W22" s="372">
        <v>3.4729173027247061E-2</v>
      </c>
      <c r="X22" s="372">
        <v>1.9928616930032362E-3</v>
      </c>
      <c r="Y22" s="372">
        <v>7.4120836143238677E-3</v>
      </c>
      <c r="Z22" s="372">
        <v>4.5184167220221771E-6</v>
      </c>
      <c r="AA22" s="372">
        <v>1.5610829455405066E-4</v>
      </c>
      <c r="AB22" s="372">
        <v>0</v>
      </c>
      <c r="AC22" s="372">
        <v>2.020904576684249E-4</v>
      </c>
      <c r="AD22" s="372">
        <v>2.718132757058455E-6</v>
      </c>
      <c r="AE22" s="372">
        <v>1.0621857493974107E-5</v>
      </c>
      <c r="AF22" s="372">
        <v>2.6461386299962518E-4</v>
      </c>
      <c r="AG22" s="372">
        <v>3.5116417683430046E-5</v>
      </c>
      <c r="AH22" s="372">
        <v>2.0707329469428757E-3</v>
      </c>
      <c r="AI22" s="372">
        <v>6.3343068981985633E-4</v>
      </c>
      <c r="AJ22" s="372">
        <v>6.4941669001074834E-5</v>
      </c>
      <c r="AK22" s="372">
        <v>0</v>
      </c>
      <c r="AL22" s="372">
        <v>6.2084606230869603E-3</v>
      </c>
      <c r="AM22" s="372">
        <v>1.5305451735428961E-4</v>
      </c>
      <c r="AN22" s="372">
        <v>0</v>
      </c>
      <c r="AO22" s="373">
        <v>1.2602983077524264E-3</v>
      </c>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row>
    <row r="23" spans="1:256" ht="18" customHeight="1">
      <c r="A23" s="4"/>
      <c r="B23" s="369" t="s">
        <v>59</v>
      </c>
      <c r="C23" s="370" t="s">
        <v>36</v>
      </c>
      <c r="D23" s="374"/>
      <c r="E23" s="372">
        <v>9.3341383851665927E-6</v>
      </c>
      <c r="F23" s="372">
        <v>0</v>
      </c>
      <c r="G23" s="372">
        <v>1.5552308711764058E-5</v>
      </c>
      <c r="H23" s="372">
        <v>0</v>
      </c>
      <c r="I23" s="372">
        <v>1.0439519888201495E-5</v>
      </c>
      <c r="J23" s="372">
        <v>7.3303497264898555E-5</v>
      </c>
      <c r="K23" s="372">
        <v>0</v>
      </c>
      <c r="L23" s="372">
        <v>5.2797718271902963E-6</v>
      </c>
      <c r="M23" s="372">
        <v>1.6398891306844775E-5</v>
      </c>
      <c r="N23" s="372">
        <v>0</v>
      </c>
      <c r="O23" s="372">
        <v>4.6895530313511641E-6</v>
      </c>
      <c r="P23" s="372">
        <v>2.7423370282349909E-5</v>
      </c>
      <c r="Q23" s="372">
        <v>2.3748041997843043E-4</v>
      </c>
      <c r="R23" s="372">
        <v>3.0520841550471013E-4</v>
      </c>
      <c r="S23" s="372">
        <v>3.8535423560584091E-5</v>
      </c>
      <c r="T23" s="372">
        <v>5.5215850070182674E-5</v>
      </c>
      <c r="U23" s="372">
        <v>4.2172453080395713E-5</v>
      </c>
      <c r="V23" s="372">
        <v>3.3522356565780002E-2</v>
      </c>
      <c r="W23" s="372">
        <v>3.0300815148709312E-4</v>
      </c>
      <c r="X23" s="372">
        <v>5.9968366562629459E-5</v>
      </c>
      <c r="Y23" s="372">
        <v>1.4678289327429463E-3</v>
      </c>
      <c r="Z23" s="372">
        <v>1.5814458527077616E-5</v>
      </c>
      <c r="AA23" s="372">
        <v>7.4337283120976509E-6</v>
      </c>
      <c r="AB23" s="372">
        <v>1.9290743658168021E-5</v>
      </c>
      <c r="AC23" s="372">
        <v>2.8969389000634303E-4</v>
      </c>
      <c r="AD23" s="372">
        <v>1.4134290336703965E-4</v>
      </c>
      <c r="AE23" s="372">
        <v>5.9367224843280519E-5</v>
      </c>
      <c r="AF23" s="372">
        <v>8.1982258820183874E-5</v>
      </c>
      <c r="AG23" s="372">
        <v>1.3903069896639274E-4</v>
      </c>
      <c r="AH23" s="372">
        <v>1.9168810218810771E-3</v>
      </c>
      <c r="AI23" s="372">
        <v>9.5017475442429921E-5</v>
      </c>
      <c r="AJ23" s="372">
        <v>3.0892317400826422E-5</v>
      </c>
      <c r="AK23" s="372">
        <v>7.2652242774734461E-5</v>
      </c>
      <c r="AL23" s="372">
        <v>1.2892394324822984E-3</v>
      </c>
      <c r="AM23" s="372">
        <v>1.3117441168071582E-4</v>
      </c>
      <c r="AN23" s="372">
        <v>0</v>
      </c>
      <c r="AO23" s="373">
        <v>0</v>
      </c>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row>
    <row r="24" spans="1:256" ht="18" customHeight="1">
      <c r="A24" s="4"/>
      <c r="B24" s="369" t="s">
        <v>60</v>
      </c>
      <c r="C24" s="370" t="s">
        <v>27</v>
      </c>
      <c r="D24" s="374"/>
      <c r="E24" s="372">
        <v>3.4689652225894773E-3</v>
      </c>
      <c r="F24" s="372">
        <v>8.1970824134069598E-5</v>
      </c>
      <c r="G24" s="372">
        <v>0</v>
      </c>
      <c r="H24" s="372">
        <v>0</v>
      </c>
      <c r="I24" s="372">
        <v>0</v>
      </c>
      <c r="J24" s="372">
        <v>0</v>
      </c>
      <c r="K24" s="372">
        <v>0</v>
      </c>
      <c r="L24" s="372">
        <v>0</v>
      </c>
      <c r="M24" s="372">
        <v>0</v>
      </c>
      <c r="N24" s="372">
        <v>0</v>
      </c>
      <c r="O24" s="372">
        <v>0</v>
      </c>
      <c r="P24" s="372">
        <v>0</v>
      </c>
      <c r="Q24" s="372">
        <v>0</v>
      </c>
      <c r="R24" s="372">
        <v>6.3230428710139155E-5</v>
      </c>
      <c r="S24" s="372">
        <v>0</v>
      </c>
      <c r="T24" s="372">
        <v>0</v>
      </c>
      <c r="U24" s="372">
        <v>0</v>
      </c>
      <c r="V24" s="372">
        <v>0</v>
      </c>
      <c r="W24" s="372">
        <v>0.39146802822712906</v>
      </c>
      <c r="X24" s="372">
        <v>0</v>
      </c>
      <c r="Y24" s="372">
        <v>0</v>
      </c>
      <c r="Z24" s="372">
        <v>0</v>
      </c>
      <c r="AA24" s="372">
        <v>0</v>
      </c>
      <c r="AB24" s="372">
        <v>0</v>
      </c>
      <c r="AC24" s="372">
        <v>0</v>
      </c>
      <c r="AD24" s="372">
        <v>0</v>
      </c>
      <c r="AE24" s="372">
        <v>0</v>
      </c>
      <c r="AF24" s="372">
        <v>6.9771522519454466E-3</v>
      </c>
      <c r="AG24" s="372">
        <v>0</v>
      </c>
      <c r="AH24" s="372">
        <v>6.1745905924801862E-3</v>
      </c>
      <c r="AI24" s="372">
        <v>9.1590093416281921E-5</v>
      </c>
      <c r="AJ24" s="372">
        <v>0</v>
      </c>
      <c r="AK24" s="372">
        <v>0</v>
      </c>
      <c r="AL24" s="372">
        <v>3.3293597559246164E-2</v>
      </c>
      <c r="AM24" s="372">
        <v>3.0310652809609886E-5</v>
      </c>
      <c r="AN24" s="372">
        <v>0</v>
      </c>
      <c r="AO24" s="373">
        <v>0</v>
      </c>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c r="GE24" s="4"/>
      <c r="GF24" s="4"/>
      <c r="GG24" s="4"/>
      <c r="GH24" s="4"/>
      <c r="GI24" s="4"/>
      <c r="GJ24" s="4"/>
      <c r="GK24" s="4"/>
      <c r="GL24" s="4"/>
      <c r="GM24" s="4"/>
      <c r="GN24" s="4"/>
      <c r="GO24" s="4"/>
      <c r="GP24" s="4"/>
      <c r="GQ24" s="4"/>
      <c r="GR24" s="4"/>
      <c r="GS24" s="4"/>
      <c r="GT24" s="4"/>
      <c r="GU24" s="4"/>
      <c r="GV24" s="4"/>
      <c r="GW24" s="4"/>
      <c r="GX24" s="4"/>
      <c r="GY24" s="4"/>
      <c r="GZ24" s="4"/>
      <c r="HA24" s="4"/>
      <c r="HB24" s="4"/>
      <c r="HC24" s="4"/>
      <c r="HD24" s="4"/>
      <c r="HE24" s="4"/>
      <c r="HF24" s="4"/>
      <c r="HG24" s="4"/>
      <c r="HH24" s="4"/>
      <c r="HI24" s="4"/>
      <c r="HJ24" s="4"/>
      <c r="HK24" s="4"/>
      <c r="HL24" s="4"/>
      <c r="HM24" s="4"/>
      <c r="HN24" s="4"/>
      <c r="HO24" s="4"/>
      <c r="HP24" s="4"/>
      <c r="HQ24" s="4"/>
      <c r="HR24" s="4"/>
      <c r="HS24" s="4"/>
      <c r="HT24" s="4"/>
      <c r="HU24" s="4"/>
      <c r="HV24" s="4"/>
      <c r="HW24" s="4"/>
      <c r="HX24" s="4"/>
      <c r="HY24" s="4"/>
      <c r="HZ24" s="4"/>
      <c r="IA24" s="4"/>
      <c r="IB24" s="4"/>
      <c r="IC24" s="4"/>
      <c r="ID24" s="4"/>
      <c r="IE24" s="4"/>
      <c r="IF24" s="4"/>
      <c r="IG24" s="4"/>
      <c r="IH24" s="4"/>
      <c r="II24" s="4"/>
      <c r="IJ24" s="4"/>
      <c r="IK24" s="4"/>
      <c r="IL24" s="4"/>
      <c r="IM24" s="4"/>
      <c r="IN24" s="4"/>
      <c r="IO24" s="4"/>
      <c r="IP24" s="4"/>
      <c r="IQ24" s="4"/>
      <c r="IR24" s="4"/>
      <c r="IS24" s="4"/>
      <c r="IT24" s="4"/>
      <c r="IU24" s="4"/>
      <c r="IV24" s="4"/>
    </row>
    <row r="25" spans="1:256" ht="18" customHeight="1">
      <c r="A25" s="4"/>
      <c r="B25" s="369" t="s">
        <v>61</v>
      </c>
      <c r="C25" s="370" t="s">
        <v>0</v>
      </c>
      <c r="D25" s="374"/>
      <c r="E25" s="372">
        <v>2.1430092680427386E-3</v>
      </c>
      <c r="F25" s="372">
        <v>5.5740160411167318E-3</v>
      </c>
      <c r="G25" s="372">
        <v>8.543107972326755E-3</v>
      </c>
      <c r="H25" s="372">
        <v>8.476798526960606E-3</v>
      </c>
      <c r="I25" s="372">
        <v>1.2059921880745641E-2</v>
      </c>
      <c r="J25" s="372">
        <v>2.6657380398083675E-3</v>
      </c>
      <c r="K25" s="372">
        <v>1.1325565869897383E-2</v>
      </c>
      <c r="L25" s="372">
        <v>2.2611381811319725E-3</v>
      </c>
      <c r="M25" s="372">
        <v>4.090234919781709E-3</v>
      </c>
      <c r="N25" s="372">
        <v>3.1594705661338834E-3</v>
      </c>
      <c r="O25" s="372">
        <v>2.0667939188175985E-2</v>
      </c>
      <c r="P25" s="372">
        <v>3.7376902116886437E-3</v>
      </c>
      <c r="Q25" s="372">
        <v>2.3453818468666225E-3</v>
      </c>
      <c r="R25" s="372">
        <v>3.2283997735657582E-3</v>
      </c>
      <c r="S25" s="372">
        <v>6.0500614990117024E-3</v>
      </c>
      <c r="T25" s="372">
        <v>4.7345133901787149E-3</v>
      </c>
      <c r="U25" s="372">
        <v>2.9824046751602503E-3</v>
      </c>
      <c r="V25" s="372">
        <v>4.4087303306933646E-3</v>
      </c>
      <c r="W25" s="372">
        <v>1.3757965092169267E-3</v>
      </c>
      <c r="X25" s="372">
        <v>5.2145223891111488E-2</v>
      </c>
      <c r="Y25" s="372">
        <v>3.1903913959791838E-3</v>
      </c>
      <c r="Z25" s="372">
        <v>7.8643043046795983E-3</v>
      </c>
      <c r="AA25" s="372">
        <v>3.0552623362721343E-3</v>
      </c>
      <c r="AB25" s="372">
        <v>3.8902999710638845E-3</v>
      </c>
      <c r="AC25" s="372">
        <v>6.4474272159811708E-3</v>
      </c>
      <c r="AD25" s="372">
        <v>1.5685438096731986E-2</v>
      </c>
      <c r="AE25" s="372">
        <v>6.1789429284809551E-5</v>
      </c>
      <c r="AF25" s="372">
        <v>3.0385222549942949E-3</v>
      </c>
      <c r="AG25" s="372">
        <v>1.3415172872595499E-2</v>
      </c>
      <c r="AH25" s="372">
        <v>9.732558815020451E-3</v>
      </c>
      <c r="AI25" s="372">
        <v>1.6427356395112933E-2</v>
      </c>
      <c r="AJ25" s="372">
        <v>5.3338000405885738E-3</v>
      </c>
      <c r="AK25" s="372">
        <v>4.7311140494907075E-2</v>
      </c>
      <c r="AL25" s="372">
        <v>7.4210789786882149E-3</v>
      </c>
      <c r="AM25" s="372">
        <v>6.1541535513832957E-3</v>
      </c>
      <c r="AN25" s="372">
        <v>0.13992277645579854</v>
      </c>
      <c r="AO25" s="373">
        <v>1.8068792942687113E-3</v>
      </c>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c r="FJ25" s="4"/>
      <c r="FK25" s="4"/>
      <c r="FL25" s="4"/>
      <c r="FM25" s="4"/>
      <c r="FN25" s="4"/>
      <c r="FO25" s="4"/>
      <c r="FP25" s="4"/>
      <c r="FQ25" s="4"/>
      <c r="FR25" s="4"/>
      <c r="FS25" s="4"/>
      <c r="FT25" s="4"/>
      <c r="FU25" s="4"/>
      <c r="FV25" s="4"/>
      <c r="FW25" s="4"/>
      <c r="FX25" s="4"/>
      <c r="FY25" s="4"/>
      <c r="FZ25" s="4"/>
      <c r="GA25" s="4"/>
      <c r="GB25" s="4"/>
      <c r="GC25" s="4"/>
      <c r="GD25" s="4"/>
      <c r="GE25" s="4"/>
      <c r="GF25" s="4"/>
      <c r="GG25" s="4"/>
      <c r="GH25" s="4"/>
      <c r="GI25" s="4"/>
      <c r="GJ25" s="4"/>
      <c r="GK25" s="4"/>
      <c r="GL25" s="4"/>
      <c r="GM25" s="4"/>
      <c r="GN25" s="4"/>
      <c r="GO25" s="4"/>
      <c r="GP25" s="4"/>
      <c r="GQ25" s="4"/>
      <c r="GR25" s="4"/>
      <c r="GS25" s="4"/>
      <c r="GT25" s="4"/>
      <c r="GU25" s="4"/>
      <c r="GV25" s="4"/>
      <c r="GW25" s="4"/>
      <c r="GX25" s="4"/>
      <c r="GY25" s="4"/>
      <c r="GZ25" s="4"/>
      <c r="HA25" s="4"/>
      <c r="HB25" s="4"/>
      <c r="HC25" s="4"/>
      <c r="HD25" s="4"/>
      <c r="HE25" s="4"/>
      <c r="HF25" s="4"/>
      <c r="HG25" s="4"/>
      <c r="HH25" s="4"/>
      <c r="HI25" s="4"/>
      <c r="HJ25" s="4"/>
      <c r="HK25" s="4"/>
      <c r="HL25" s="4"/>
      <c r="HM25" s="4"/>
      <c r="HN25" s="4"/>
      <c r="HO25" s="4"/>
      <c r="HP25" s="4"/>
      <c r="HQ25" s="4"/>
      <c r="HR25" s="4"/>
      <c r="HS25" s="4"/>
      <c r="HT25" s="4"/>
      <c r="HU25" s="4"/>
      <c r="HV25" s="4"/>
      <c r="HW25" s="4"/>
      <c r="HX25" s="4"/>
      <c r="HY25" s="4"/>
      <c r="HZ25" s="4"/>
      <c r="IA25" s="4"/>
      <c r="IB25" s="4"/>
      <c r="IC25" s="4"/>
      <c r="ID25" s="4"/>
      <c r="IE25" s="4"/>
      <c r="IF25" s="4"/>
      <c r="IG25" s="4"/>
      <c r="IH25" s="4"/>
      <c r="II25" s="4"/>
      <c r="IJ25" s="4"/>
      <c r="IK25" s="4"/>
      <c r="IL25" s="4"/>
      <c r="IM25" s="4"/>
      <c r="IN25" s="4"/>
      <c r="IO25" s="4"/>
      <c r="IP25" s="4"/>
      <c r="IQ25" s="4"/>
      <c r="IR25" s="4"/>
      <c r="IS25" s="4"/>
      <c r="IT25" s="4"/>
      <c r="IU25" s="4"/>
      <c r="IV25" s="4"/>
    </row>
    <row r="26" spans="1:256" ht="18" customHeight="1">
      <c r="A26" s="4"/>
      <c r="B26" s="369" t="s">
        <v>39</v>
      </c>
      <c r="C26" s="370" t="s">
        <v>28</v>
      </c>
      <c r="D26" s="374"/>
      <c r="E26" s="372">
        <v>3.0259864565361197E-3</v>
      </c>
      <c r="F26" s="372">
        <v>3.5247454377649919E-3</v>
      </c>
      <c r="G26" s="372">
        <v>4.6817681208537789E-4</v>
      </c>
      <c r="H26" s="372">
        <v>2.5452855807840849E-3</v>
      </c>
      <c r="I26" s="372">
        <v>1.9487584172877498E-3</v>
      </c>
      <c r="J26" s="372">
        <v>2.0275025142054348E-3</v>
      </c>
      <c r="K26" s="372">
        <v>1.6860719911509893E-3</v>
      </c>
      <c r="L26" s="372">
        <v>3.3022356939786824E-3</v>
      </c>
      <c r="M26" s="372">
        <v>5.5068773386024476E-3</v>
      </c>
      <c r="N26" s="372">
        <v>3.2188864961446234E-3</v>
      </c>
      <c r="O26" s="372">
        <v>2.6130839448729329E-3</v>
      </c>
      <c r="P26" s="372">
        <v>2.839187374242695E-3</v>
      </c>
      <c r="Q26" s="372">
        <v>1.6896836961297177E-3</v>
      </c>
      <c r="R26" s="372">
        <v>1.5053705912144665E-3</v>
      </c>
      <c r="S26" s="372">
        <v>1.7298123464973302E-3</v>
      </c>
      <c r="T26" s="372">
        <v>4.0830464319838861E-3</v>
      </c>
      <c r="U26" s="372">
        <v>1.5872711075728904E-3</v>
      </c>
      <c r="V26" s="372">
        <v>2.2062251975830398E-3</v>
      </c>
      <c r="W26" s="372">
        <v>6.1439438833711701E-4</v>
      </c>
      <c r="X26" s="372">
        <v>1.4243717291659284E-3</v>
      </c>
      <c r="Y26" s="372">
        <v>5.6744323694071449E-4</v>
      </c>
      <c r="Z26" s="372">
        <v>1.1761438727423726E-2</v>
      </c>
      <c r="AA26" s="372">
        <v>2.4546170886546443E-2</v>
      </c>
      <c r="AB26" s="372">
        <v>2.8421695656367552E-3</v>
      </c>
      <c r="AC26" s="372">
        <v>2.9507060860486075E-3</v>
      </c>
      <c r="AD26" s="372">
        <v>2.3973930917255575E-3</v>
      </c>
      <c r="AE26" s="372">
        <v>9.0948315186338141E-3</v>
      </c>
      <c r="AF26" s="372">
        <v>8.1342865267687858E-3</v>
      </c>
      <c r="AG26" s="372">
        <v>3.2262922453228943E-3</v>
      </c>
      <c r="AH26" s="372">
        <v>8.791212962420112E-3</v>
      </c>
      <c r="AI26" s="372">
        <v>7.6037937235750351E-3</v>
      </c>
      <c r="AJ26" s="372">
        <v>2.50217172448116E-3</v>
      </c>
      <c r="AK26" s="372">
        <v>1.6564711352639457E-3</v>
      </c>
      <c r="AL26" s="372">
        <v>1.1931931847000471E-3</v>
      </c>
      <c r="AM26" s="372">
        <v>2.0453052210406752E-3</v>
      </c>
      <c r="AN26" s="372">
        <v>0</v>
      </c>
      <c r="AO26" s="373">
        <v>0</v>
      </c>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4"/>
      <c r="IK26" s="4"/>
      <c r="IL26" s="4"/>
      <c r="IM26" s="4"/>
      <c r="IN26" s="4"/>
      <c r="IO26" s="4"/>
      <c r="IP26" s="4"/>
      <c r="IQ26" s="4"/>
      <c r="IR26" s="4"/>
      <c r="IS26" s="4"/>
      <c r="IT26" s="4"/>
      <c r="IU26" s="4"/>
      <c r="IV26" s="4"/>
    </row>
    <row r="27" spans="1:256" ht="18" customHeight="1">
      <c r="A27" s="4"/>
      <c r="B27" s="369" t="s">
        <v>62</v>
      </c>
      <c r="C27" s="370" t="s">
        <v>29</v>
      </c>
      <c r="D27" s="374"/>
      <c r="E27" s="372">
        <v>8.7559861747685316E-3</v>
      </c>
      <c r="F27" s="372">
        <v>2.311577240580763E-2</v>
      </c>
      <c r="G27" s="372">
        <v>1.4587574594938998E-2</v>
      </c>
      <c r="H27" s="372">
        <v>3.4684668494457914E-2</v>
      </c>
      <c r="I27" s="372">
        <v>1.8052102447071235E-2</v>
      </c>
      <c r="J27" s="372">
        <v>3.6236635751665948E-2</v>
      </c>
      <c r="K27" s="372">
        <v>1.17973083517649E-2</v>
      </c>
      <c r="L27" s="372">
        <v>3.4348574159301357E-2</v>
      </c>
      <c r="M27" s="372">
        <v>4.9076253511419241E-2</v>
      </c>
      <c r="N27" s="372">
        <v>4.9149617675447455E-2</v>
      </c>
      <c r="O27" s="372">
        <v>2.9165696554646507E-2</v>
      </c>
      <c r="P27" s="372">
        <v>2.4026747078317492E-2</v>
      </c>
      <c r="Q27" s="372">
        <v>1.4519931164875896E-2</v>
      </c>
      <c r="R27" s="372">
        <v>1.0440316555870284E-2</v>
      </c>
      <c r="S27" s="372">
        <v>1.1128173981550893E-2</v>
      </c>
      <c r="T27" s="372">
        <v>2.6952325257843864E-2</v>
      </c>
      <c r="U27" s="372">
        <v>8.1782732766023155E-3</v>
      </c>
      <c r="V27" s="372">
        <v>1.0974469572016065E-2</v>
      </c>
      <c r="W27" s="372">
        <v>1.4671436766852494E-2</v>
      </c>
      <c r="X27" s="372">
        <v>1.6451690847173791E-2</v>
      </c>
      <c r="Y27" s="372">
        <v>3.181386328599213E-3</v>
      </c>
      <c r="Z27" s="372">
        <v>9.2661430926869792E-2</v>
      </c>
      <c r="AA27" s="372">
        <v>3.5444016592081601E-2</v>
      </c>
      <c r="AB27" s="372">
        <v>7.3761373500948468E-2</v>
      </c>
      <c r="AC27" s="372">
        <v>2.6345921132736864E-2</v>
      </c>
      <c r="AD27" s="372">
        <v>4.952437883360505E-3</v>
      </c>
      <c r="AE27" s="372">
        <v>3.5529176871322609E-3</v>
      </c>
      <c r="AF27" s="372">
        <v>1.200495090100742E-2</v>
      </c>
      <c r="AG27" s="372">
        <v>7.2691156816101915E-3</v>
      </c>
      <c r="AH27" s="372">
        <v>1.3157188702507155E-2</v>
      </c>
      <c r="AI27" s="372">
        <v>2.9593649723979952E-2</v>
      </c>
      <c r="AJ27" s="372">
        <v>1.4437999157844945E-2</v>
      </c>
      <c r="AK27" s="372">
        <v>4.6134174161956377E-3</v>
      </c>
      <c r="AL27" s="372">
        <v>5.2827315261085696E-3</v>
      </c>
      <c r="AM27" s="372">
        <v>3.4940048545446162E-2</v>
      </c>
      <c r="AN27" s="372">
        <v>0</v>
      </c>
      <c r="AO27" s="373">
        <v>4.9372976715892558E-3</v>
      </c>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c r="HH27" s="4"/>
      <c r="HI27" s="4"/>
      <c r="HJ27" s="4"/>
      <c r="HK27" s="4"/>
      <c r="HL27" s="4"/>
      <c r="HM27" s="4"/>
      <c r="HN27" s="4"/>
      <c r="HO27" s="4"/>
      <c r="HP27" s="4"/>
      <c r="HQ27" s="4"/>
      <c r="HR27" s="4"/>
      <c r="HS27" s="4"/>
      <c r="HT27" s="4"/>
      <c r="HU27" s="4"/>
      <c r="HV27" s="4"/>
      <c r="HW27" s="4"/>
      <c r="HX27" s="4"/>
      <c r="HY27" s="4"/>
      <c r="HZ27" s="4"/>
      <c r="IA27" s="4"/>
      <c r="IB27" s="4"/>
      <c r="IC27" s="4"/>
      <c r="ID27" s="4"/>
      <c r="IE27" s="4"/>
      <c r="IF27" s="4"/>
      <c r="IG27" s="4"/>
      <c r="IH27" s="4"/>
      <c r="II27" s="4"/>
      <c r="IJ27" s="4"/>
      <c r="IK27" s="4"/>
      <c r="IL27" s="4"/>
      <c r="IM27" s="4"/>
      <c r="IN27" s="4"/>
      <c r="IO27" s="4"/>
      <c r="IP27" s="4"/>
      <c r="IQ27" s="4"/>
      <c r="IR27" s="4"/>
      <c r="IS27" s="4"/>
      <c r="IT27" s="4"/>
      <c r="IU27" s="4"/>
      <c r="IV27" s="4"/>
    </row>
    <row r="28" spans="1:256" ht="18" customHeight="1">
      <c r="A28" s="4"/>
      <c r="B28" s="369" t="s">
        <v>63</v>
      </c>
      <c r="C28" s="370" t="s">
        <v>64</v>
      </c>
      <c r="D28" s="374"/>
      <c r="E28" s="372">
        <v>2.8575855403863279E-4</v>
      </c>
      <c r="F28" s="372">
        <v>1.8853289550836007E-3</v>
      </c>
      <c r="G28" s="372">
        <v>1.9462750700076951E-3</v>
      </c>
      <c r="H28" s="372">
        <v>1.6634005359741529E-3</v>
      </c>
      <c r="I28" s="372">
        <v>8.4311800547097894E-4</v>
      </c>
      <c r="J28" s="372">
        <v>2.7234031667011166E-3</v>
      </c>
      <c r="K28" s="372">
        <v>1.7070911090726418E-3</v>
      </c>
      <c r="L28" s="372">
        <v>1.0342990013743607E-3</v>
      </c>
      <c r="M28" s="372">
        <v>1.0659209912884174E-3</v>
      </c>
      <c r="N28" s="372">
        <v>4.8467098979563248E-4</v>
      </c>
      <c r="O28" s="372">
        <v>5.7335276140772426E-4</v>
      </c>
      <c r="P28" s="372">
        <v>6.4496542768604484E-4</v>
      </c>
      <c r="Q28" s="372">
        <v>7.4186361285297306E-4</v>
      </c>
      <c r="R28" s="372">
        <v>6.0920086122653297E-4</v>
      </c>
      <c r="S28" s="372">
        <v>6.1656677696934545E-4</v>
      </c>
      <c r="T28" s="372">
        <v>1.5518735974824863E-3</v>
      </c>
      <c r="U28" s="372">
        <v>5.148343436119485E-4</v>
      </c>
      <c r="V28" s="372">
        <v>5.9763534309649805E-4</v>
      </c>
      <c r="W28" s="372">
        <v>3.3827015495265677E-4</v>
      </c>
      <c r="X28" s="372">
        <v>8.9618963653055497E-4</v>
      </c>
      <c r="Y28" s="372">
        <v>6.9094170279952228E-4</v>
      </c>
      <c r="Z28" s="372">
        <v>3.6373254612278525E-4</v>
      </c>
      <c r="AA28" s="372">
        <v>7.5311101529861299E-2</v>
      </c>
      <c r="AB28" s="372">
        <v>9.0409285277947473E-3</v>
      </c>
      <c r="AC28" s="372">
        <v>2.6118801122971889E-3</v>
      </c>
      <c r="AD28" s="372">
        <v>1.2322201831998329E-3</v>
      </c>
      <c r="AE28" s="372">
        <v>3.4900132347701833E-4</v>
      </c>
      <c r="AF28" s="372">
        <v>4.1953677696699616E-3</v>
      </c>
      <c r="AG28" s="372">
        <v>2.8402253351329679E-3</v>
      </c>
      <c r="AH28" s="372">
        <v>4.3557189450829231E-3</v>
      </c>
      <c r="AI28" s="372">
        <v>1.120012343595219E-2</v>
      </c>
      <c r="AJ28" s="372">
        <v>5.0330066455993765E-3</v>
      </c>
      <c r="AK28" s="372">
        <v>2.2522195260167681E-3</v>
      </c>
      <c r="AL28" s="372">
        <v>7.6040717986369474E-4</v>
      </c>
      <c r="AM28" s="372">
        <v>8.5400729268577322E-3</v>
      </c>
      <c r="AN28" s="372">
        <v>0</v>
      </c>
      <c r="AO28" s="373">
        <v>1.5042270124787022E-3</v>
      </c>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c r="GH28" s="4"/>
      <c r="GI28" s="4"/>
      <c r="GJ28" s="4"/>
      <c r="GK28" s="4"/>
      <c r="GL28" s="4"/>
      <c r="GM28" s="4"/>
      <c r="GN28" s="4"/>
      <c r="GO28" s="4"/>
      <c r="GP28" s="4"/>
      <c r="GQ28" s="4"/>
      <c r="GR28" s="4"/>
      <c r="GS28" s="4"/>
      <c r="GT28" s="4"/>
      <c r="GU28" s="4"/>
      <c r="GV28" s="4"/>
      <c r="GW28" s="4"/>
      <c r="GX28" s="4"/>
      <c r="GY28" s="4"/>
      <c r="GZ28" s="4"/>
      <c r="HA28" s="4"/>
      <c r="HB28" s="4"/>
      <c r="HC28" s="4"/>
      <c r="HD28" s="4"/>
      <c r="HE28" s="4"/>
      <c r="HF28" s="4"/>
      <c r="HG28" s="4"/>
      <c r="HH28" s="4"/>
      <c r="HI28" s="4"/>
      <c r="HJ28" s="4"/>
      <c r="HK28" s="4"/>
      <c r="HL28" s="4"/>
      <c r="HM28" s="4"/>
      <c r="HN28" s="4"/>
      <c r="HO28" s="4"/>
      <c r="HP28" s="4"/>
      <c r="HQ28" s="4"/>
      <c r="HR28" s="4"/>
      <c r="HS28" s="4"/>
      <c r="HT28" s="4"/>
      <c r="HU28" s="4"/>
      <c r="HV28" s="4"/>
      <c r="HW28" s="4"/>
      <c r="HX28" s="4"/>
      <c r="HY28" s="4"/>
      <c r="HZ28" s="4"/>
      <c r="IA28" s="4"/>
      <c r="IB28" s="4"/>
      <c r="IC28" s="4"/>
      <c r="ID28" s="4"/>
      <c r="IE28" s="4"/>
      <c r="IF28" s="4"/>
      <c r="IG28" s="4"/>
      <c r="IH28" s="4"/>
      <c r="II28" s="4"/>
      <c r="IJ28" s="4"/>
      <c r="IK28" s="4"/>
      <c r="IL28" s="4"/>
      <c r="IM28" s="4"/>
      <c r="IN28" s="4"/>
      <c r="IO28" s="4"/>
      <c r="IP28" s="4"/>
      <c r="IQ28" s="4"/>
      <c r="IR28" s="4"/>
      <c r="IS28" s="4"/>
      <c r="IT28" s="4"/>
      <c r="IU28" s="4"/>
      <c r="IV28" s="4"/>
    </row>
    <row r="29" spans="1:256" ht="18" customHeight="1">
      <c r="A29" s="4"/>
      <c r="B29" s="369" t="s">
        <v>65</v>
      </c>
      <c r="C29" s="370" t="s">
        <v>84</v>
      </c>
      <c r="D29" s="374"/>
      <c r="E29" s="372">
        <v>1.4829161241825906E-4</v>
      </c>
      <c r="F29" s="372">
        <v>1.9672997792176705E-3</v>
      </c>
      <c r="G29" s="372">
        <v>8.4500557571492519E-4</v>
      </c>
      <c r="H29" s="372">
        <v>1.057376051452782E-4</v>
      </c>
      <c r="I29" s="372">
        <v>3.3295815620528201E-4</v>
      </c>
      <c r="J29" s="372">
        <v>3.4131907551201972E-3</v>
      </c>
      <c r="K29" s="372">
        <v>1.2178027817093961E-4</v>
      </c>
      <c r="L29" s="372">
        <v>6.0546297462099141E-5</v>
      </c>
      <c r="M29" s="372">
        <v>2.9438987575473893E-3</v>
      </c>
      <c r="N29" s="372">
        <v>1.2933127997197783E-5</v>
      </c>
      <c r="O29" s="372">
        <v>4.7364485616646754E-4</v>
      </c>
      <c r="P29" s="372">
        <v>6.8536027210378897E-5</v>
      </c>
      <c r="Q29" s="372">
        <v>5.1699277269640618E-4</v>
      </c>
      <c r="R29" s="372">
        <v>2.3103425874858533E-5</v>
      </c>
      <c r="S29" s="372">
        <v>1.6270512170024393E-4</v>
      </c>
      <c r="T29" s="372">
        <v>7.5886051888295611E-4</v>
      </c>
      <c r="U29" s="372">
        <v>2.2676957371602291E-4</v>
      </c>
      <c r="V29" s="372">
        <v>3.676165202506882E-4</v>
      </c>
      <c r="W29" s="372">
        <v>2.27468319161407E-4</v>
      </c>
      <c r="X29" s="372">
        <v>2.6094274188807475E-4</v>
      </c>
      <c r="Y29" s="372">
        <v>1.6601247410944968E-3</v>
      </c>
      <c r="Z29" s="372">
        <v>1.1296041805055444E-2</v>
      </c>
      <c r="AA29" s="372">
        <v>1.6577214135977763E-3</v>
      </c>
      <c r="AB29" s="372">
        <v>0</v>
      </c>
      <c r="AC29" s="372">
        <v>1.3492782620935432E-3</v>
      </c>
      <c r="AD29" s="372">
        <v>3.1276647591219281E-3</v>
      </c>
      <c r="AE29" s="372">
        <v>1.0813819365598243E-5</v>
      </c>
      <c r="AF29" s="372">
        <v>5.3907710333703203E-3</v>
      </c>
      <c r="AG29" s="372">
        <v>4.9819491931605746E-3</v>
      </c>
      <c r="AH29" s="372">
        <v>2.9352668014012498E-2</v>
      </c>
      <c r="AI29" s="372">
        <v>6.8726767014550289E-3</v>
      </c>
      <c r="AJ29" s="372">
        <v>3.7519673792921877E-3</v>
      </c>
      <c r="AK29" s="372">
        <v>3.632612138736723E-5</v>
      </c>
      <c r="AL29" s="372">
        <v>3.2572810577431222E-4</v>
      </c>
      <c r="AM29" s="372">
        <v>1.7118523694750951E-2</v>
      </c>
      <c r="AN29" s="372">
        <v>0</v>
      </c>
      <c r="AO29" s="373">
        <v>1.5620471498953011E-2</v>
      </c>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c r="FI29" s="4"/>
      <c r="FJ29" s="4"/>
      <c r="FK29" s="4"/>
      <c r="FL29" s="4"/>
      <c r="FM29" s="4"/>
      <c r="FN29" s="4"/>
      <c r="FO29" s="4"/>
      <c r="FP29" s="4"/>
      <c r="FQ29" s="4"/>
      <c r="FR29" s="4"/>
      <c r="FS29" s="4"/>
      <c r="FT29" s="4"/>
      <c r="FU29" s="4"/>
      <c r="FV29" s="4"/>
      <c r="FW29" s="4"/>
      <c r="FX29" s="4"/>
      <c r="FY29" s="4"/>
      <c r="FZ29" s="4"/>
      <c r="GA29" s="4"/>
      <c r="GB29" s="4"/>
      <c r="GC29" s="4"/>
      <c r="GD29" s="4"/>
      <c r="GE29" s="4"/>
      <c r="GF29" s="4"/>
      <c r="GG29" s="4"/>
      <c r="GH29" s="4"/>
      <c r="GI29" s="4"/>
      <c r="GJ29" s="4"/>
      <c r="GK29" s="4"/>
      <c r="GL29" s="4"/>
      <c r="GM29" s="4"/>
      <c r="GN29" s="4"/>
      <c r="GO29" s="4"/>
      <c r="GP29" s="4"/>
      <c r="GQ29" s="4"/>
      <c r="GR29" s="4"/>
      <c r="GS29" s="4"/>
      <c r="GT29" s="4"/>
      <c r="GU29" s="4"/>
      <c r="GV29" s="4"/>
      <c r="GW29" s="4"/>
      <c r="GX29" s="4"/>
      <c r="GY29" s="4"/>
      <c r="GZ29" s="4"/>
      <c r="HA29" s="4"/>
      <c r="HB29" s="4"/>
      <c r="HC29" s="4"/>
      <c r="HD29" s="4"/>
      <c r="HE29" s="4"/>
      <c r="HF29" s="4"/>
      <c r="HG29" s="4"/>
      <c r="HH29" s="4"/>
      <c r="HI29" s="4"/>
      <c r="HJ29" s="4"/>
      <c r="HK29" s="4"/>
      <c r="HL29" s="4"/>
      <c r="HM29" s="4"/>
      <c r="HN29" s="4"/>
      <c r="HO29" s="4"/>
      <c r="HP29" s="4"/>
      <c r="HQ29" s="4"/>
      <c r="HR29" s="4"/>
      <c r="HS29" s="4"/>
      <c r="HT29" s="4"/>
      <c r="HU29" s="4"/>
      <c r="HV29" s="4"/>
      <c r="HW29" s="4"/>
      <c r="HX29" s="4"/>
      <c r="HY29" s="4"/>
      <c r="HZ29" s="4"/>
      <c r="IA29" s="4"/>
      <c r="IB29" s="4"/>
      <c r="IC29" s="4"/>
      <c r="ID29" s="4"/>
      <c r="IE29" s="4"/>
      <c r="IF29" s="4"/>
      <c r="IG29" s="4"/>
      <c r="IH29" s="4"/>
      <c r="II29" s="4"/>
      <c r="IJ29" s="4"/>
      <c r="IK29" s="4"/>
      <c r="IL29" s="4"/>
      <c r="IM29" s="4"/>
      <c r="IN29" s="4"/>
      <c r="IO29" s="4"/>
      <c r="IP29" s="4"/>
      <c r="IQ29" s="4"/>
      <c r="IR29" s="4"/>
      <c r="IS29" s="4"/>
      <c r="IT29" s="4"/>
      <c r="IU29" s="4"/>
      <c r="IV29" s="4"/>
    </row>
    <row r="30" spans="1:256" ht="18" customHeight="1">
      <c r="A30" s="4"/>
      <c r="B30" s="369" t="s">
        <v>66</v>
      </c>
      <c r="C30" s="370" t="s">
        <v>12</v>
      </c>
      <c r="D30" s="374"/>
      <c r="E30" s="372">
        <v>7.871283132033223E-2</v>
      </c>
      <c r="F30" s="372">
        <v>2.6066722074634129E-2</v>
      </c>
      <c r="G30" s="372">
        <v>7.763768439447595E-2</v>
      </c>
      <c r="H30" s="372">
        <v>6.793998829306773E-2</v>
      </c>
      <c r="I30" s="372">
        <v>7.3028320498417343E-2</v>
      </c>
      <c r="J30" s="372">
        <v>3.8469186750601916E-2</v>
      </c>
      <c r="K30" s="372">
        <v>2.5730967157813273E-2</v>
      </c>
      <c r="L30" s="372">
        <v>6.0068669852843509E-2</v>
      </c>
      <c r="M30" s="372">
        <v>3.1992530665851879E-2</v>
      </c>
      <c r="N30" s="372">
        <v>6.5088836051968954E-2</v>
      </c>
      <c r="O30" s="372">
        <v>4.6791228346272008E-2</v>
      </c>
      <c r="P30" s="372">
        <v>3.9104947898506062E-2</v>
      </c>
      <c r="Q30" s="372">
        <v>4.4173459712625048E-2</v>
      </c>
      <c r="R30" s="372">
        <v>3.7408094400744628E-2</v>
      </c>
      <c r="S30" s="372">
        <v>4.9248271310426465E-2</v>
      </c>
      <c r="T30" s="372">
        <v>4.0082707396930109E-2</v>
      </c>
      <c r="U30" s="372">
        <v>4.5127148992557389E-2</v>
      </c>
      <c r="V30" s="372">
        <v>3.6861512699531612E-2</v>
      </c>
      <c r="W30" s="372">
        <v>5.2888815387606404E-2</v>
      </c>
      <c r="X30" s="372">
        <v>7.1766974788663243E-2</v>
      </c>
      <c r="Y30" s="372">
        <v>5.1450820165882677E-2</v>
      </c>
      <c r="Z30" s="372">
        <v>1.5489132523092024E-2</v>
      </c>
      <c r="AA30" s="372">
        <v>1.4949227635628375E-2</v>
      </c>
      <c r="AB30" s="372">
        <v>1.4712407163296144E-2</v>
      </c>
      <c r="AC30" s="372">
        <v>1.0381701997379313E-2</v>
      </c>
      <c r="AD30" s="372">
        <v>5.2396539113563484E-3</v>
      </c>
      <c r="AE30" s="372">
        <v>1.2041705470967931E-3</v>
      </c>
      <c r="AF30" s="372">
        <v>2.9843410163543759E-2</v>
      </c>
      <c r="AG30" s="372">
        <v>7.3390149086681915E-3</v>
      </c>
      <c r="AH30" s="372">
        <v>1.0845990894912134E-2</v>
      </c>
      <c r="AI30" s="372">
        <v>1.7740260338997432E-2</v>
      </c>
      <c r="AJ30" s="372">
        <v>4.8429461870505883E-2</v>
      </c>
      <c r="AK30" s="372">
        <v>3.8178753578122955E-2</v>
      </c>
      <c r="AL30" s="372">
        <v>1.9857067239202119E-2</v>
      </c>
      <c r="AM30" s="372">
        <v>7.4638282847006757E-2</v>
      </c>
      <c r="AN30" s="372">
        <v>0.2633233062452297</v>
      </c>
      <c r="AO30" s="373">
        <v>1.0945171325032721E-2</v>
      </c>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c r="FJ30" s="4"/>
      <c r="FK30" s="4"/>
      <c r="FL30" s="4"/>
      <c r="FM30" s="4"/>
      <c r="FN30" s="4"/>
      <c r="FO30" s="4"/>
      <c r="FP30" s="4"/>
      <c r="FQ30" s="4"/>
      <c r="FR30" s="4"/>
      <c r="FS30" s="4"/>
      <c r="FT30" s="4"/>
      <c r="FU30" s="4"/>
      <c r="FV30" s="4"/>
      <c r="FW30" s="4"/>
      <c r="FX30" s="4"/>
      <c r="FY30" s="4"/>
      <c r="FZ30" s="4"/>
      <c r="GA30" s="4"/>
      <c r="GB30" s="4"/>
      <c r="GC30" s="4"/>
      <c r="GD30" s="4"/>
      <c r="GE30" s="4"/>
      <c r="GF30" s="4"/>
      <c r="GG30" s="4"/>
      <c r="GH30" s="4"/>
      <c r="GI30" s="4"/>
      <c r="GJ30" s="4"/>
      <c r="GK30" s="4"/>
      <c r="GL30" s="4"/>
      <c r="GM30" s="4"/>
      <c r="GN30" s="4"/>
      <c r="GO30" s="4"/>
      <c r="GP30" s="4"/>
      <c r="GQ30" s="4"/>
      <c r="GR30" s="4"/>
      <c r="GS30" s="4"/>
      <c r="GT30" s="4"/>
      <c r="GU30" s="4"/>
      <c r="GV30" s="4"/>
      <c r="GW30" s="4"/>
      <c r="GX30" s="4"/>
      <c r="GY30" s="4"/>
      <c r="GZ30" s="4"/>
      <c r="HA30" s="4"/>
      <c r="HB30" s="4"/>
      <c r="HC30" s="4"/>
      <c r="HD30" s="4"/>
      <c r="HE30" s="4"/>
      <c r="HF30" s="4"/>
      <c r="HG30" s="4"/>
      <c r="HH30" s="4"/>
      <c r="HI30" s="4"/>
      <c r="HJ30" s="4"/>
      <c r="HK30" s="4"/>
      <c r="HL30" s="4"/>
      <c r="HM30" s="4"/>
      <c r="HN30" s="4"/>
      <c r="HO30" s="4"/>
      <c r="HP30" s="4"/>
      <c r="HQ30" s="4"/>
      <c r="HR30" s="4"/>
      <c r="HS30" s="4"/>
      <c r="HT30" s="4"/>
      <c r="HU30" s="4"/>
      <c r="HV30" s="4"/>
      <c r="HW30" s="4"/>
      <c r="HX30" s="4"/>
      <c r="HY30" s="4"/>
      <c r="HZ30" s="4"/>
      <c r="IA30" s="4"/>
      <c r="IB30" s="4"/>
      <c r="IC30" s="4"/>
      <c r="ID30" s="4"/>
      <c r="IE30" s="4"/>
      <c r="IF30" s="4"/>
      <c r="IG30" s="4"/>
      <c r="IH30" s="4"/>
      <c r="II30" s="4"/>
      <c r="IJ30" s="4"/>
      <c r="IK30" s="4"/>
      <c r="IL30" s="4"/>
      <c r="IM30" s="4"/>
      <c r="IN30" s="4"/>
      <c r="IO30" s="4"/>
      <c r="IP30" s="4"/>
      <c r="IQ30" s="4"/>
      <c r="IR30" s="4"/>
      <c r="IS30" s="4"/>
      <c r="IT30" s="4"/>
      <c r="IU30" s="4"/>
      <c r="IV30" s="4"/>
    </row>
    <row r="31" spans="1:256" ht="18" customHeight="1">
      <c r="A31" s="4"/>
      <c r="B31" s="369" t="s">
        <v>67</v>
      </c>
      <c r="C31" s="370" t="s">
        <v>13</v>
      </c>
      <c r="D31" s="374"/>
      <c r="E31" s="372">
        <v>5.7820195502663475E-3</v>
      </c>
      <c r="F31" s="372">
        <v>5.0903881787257209E-2</v>
      </c>
      <c r="G31" s="372">
        <v>4.4476019771392235E-3</v>
      </c>
      <c r="H31" s="372">
        <v>1.7815002935668324E-2</v>
      </c>
      <c r="I31" s="372">
        <v>1.0478288832570676E-2</v>
      </c>
      <c r="J31" s="372">
        <v>6.2478674216960069E-3</v>
      </c>
      <c r="K31" s="372">
        <v>4.5674134602834539E-3</v>
      </c>
      <c r="L31" s="372">
        <v>4.0565597879610501E-3</v>
      </c>
      <c r="M31" s="372">
        <v>9.3865981328732761E-3</v>
      </c>
      <c r="N31" s="372">
        <v>6.7793598191566475E-3</v>
      </c>
      <c r="O31" s="372">
        <v>7.1268626991821179E-3</v>
      </c>
      <c r="P31" s="372">
        <v>9.4307652570912032E-3</v>
      </c>
      <c r="Q31" s="372">
        <v>5.9222993230019201E-3</v>
      </c>
      <c r="R31" s="372">
        <v>6.7012094734918608E-3</v>
      </c>
      <c r="S31" s="372">
        <v>1.5187238596599087E-2</v>
      </c>
      <c r="T31" s="372">
        <v>6.5692339131597456E-3</v>
      </c>
      <c r="U31" s="372">
        <v>5.9805316873948111E-3</v>
      </c>
      <c r="V31" s="372">
        <v>7.0365617612290696E-3</v>
      </c>
      <c r="W31" s="372">
        <v>3.7283277773257481E-3</v>
      </c>
      <c r="X31" s="372">
        <v>1.6271309568769834E-2</v>
      </c>
      <c r="Y31" s="372">
        <v>1.1110260716541217E-2</v>
      </c>
      <c r="Z31" s="372">
        <v>1.7531456881446045E-2</v>
      </c>
      <c r="AA31" s="372">
        <v>1.9833187136676533E-2</v>
      </c>
      <c r="AB31" s="372">
        <v>2.701347136932129E-2</v>
      </c>
      <c r="AC31" s="372">
        <v>1.6056457669935565E-2</v>
      </c>
      <c r="AD31" s="372">
        <v>4.3277203713632355E-2</v>
      </c>
      <c r="AE31" s="372">
        <v>7.5740233573631396E-2</v>
      </c>
      <c r="AF31" s="372">
        <v>2.0391942768985448E-2</v>
      </c>
      <c r="AG31" s="372">
        <v>6.2821712427340191E-3</v>
      </c>
      <c r="AH31" s="372">
        <v>2.3260131781565271E-2</v>
      </c>
      <c r="AI31" s="372">
        <v>1.2540092786602685E-2</v>
      </c>
      <c r="AJ31" s="372">
        <v>1.0875573029329396E-2</v>
      </c>
      <c r="AK31" s="372">
        <v>2.5777015736475783E-2</v>
      </c>
      <c r="AL31" s="372">
        <v>8.4762911279864048E-3</v>
      </c>
      <c r="AM31" s="372">
        <v>6.8953391242695021E-3</v>
      </c>
      <c r="AN31" s="372">
        <v>0</v>
      </c>
      <c r="AO31" s="373">
        <v>3.1078323861421842E-3</v>
      </c>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c r="FL31" s="4"/>
      <c r="FM31" s="4"/>
      <c r="FN31" s="4"/>
      <c r="FO31" s="4"/>
      <c r="FP31" s="4"/>
      <c r="FQ31" s="4"/>
      <c r="FR31" s="4"/>
      <c r="FS31" s="4"/>
      <c r="FT31" s="4"/>
      <c r="FU31" s="4"/>
      <c r="FV31" s="4"/>
      <c r="FW31" s="4"/>
      <c r="FX31" s="4"/>
      <c r="FY31" s="4"/>
      <c r="FZ31" s="4"/>
      <c r="GA31" s="4"/>
      <c r="GB31" s="4"/>
      <c r="GC31" s="4"/>
      <c r="GD31" s="4"/>
      <c r="GE31" s="4"/>
      <c r="GF31" s="4"/>
      <c r="GG31" s="4"/>
      <c r="GH31" s="4"/>
      <c r="GI31" s="4"/>
      <c r="GJ31" s="4"/>
      <c r="GK31" s="4"/>
      <c r="GL31" s="4"/>
      <c r="GM31" s="4"/>
      <c r="GN31" s="4"/>
      <c r="GO31" s="4"/>
      <c r="GP31" s="4"/>
      <c r="GQ31" s="4"/>
      <c r="GR31" s="4"/>
      <c r="GS31" s="4"/>
      <c r="GT31" s="4"/>
      <c r="GU31" s="4"/>
      <c r="GV31" s="4"/>
      <c r="GW31" s="4"/>
      <c r="GX31" s="4"/>
      <c r="GY31" s="4"/>
      <c r="GZ31" s="4"/>
      <c r="HA31" s="4"/>
      <c r="HB31" s="4"/>
      <c r="HC31" s="4"/>
      <c r="HD31" s="4"/>
      <c r="HE31" s="4"/>
      <c r="HF31" s="4"/>
      <c r="HG31" s="4"/>
      <c r="HH31" s="4"/>
      <c r="HI31" s="4"/>
      <c r="HJ31" s="4"/>
      <c r="HK31" s="4"/>
      <c r="HL31" s="4"/>
      <c r="HM31" s="4"/>
      <c r="HN31" s="4"/>
      <c r="HO31" s="4"/>
      <c r="HP31" s="4"/>
      <c r="HQ31" s="4"/>
      <c r="HR31" s="4"/>
      <c r="HS31" s="4"/>
      <c r="HT31" s="4"/>
      <c r="HU31" s="4"/>
      <c r="HV31" s="4"/>
      <c r="HW31" s="4"/>
      <c r="HX31" s="4"/>
      <c r="HY31" s="4"/>
      <c r="HZ31" s="4"/>
      <c r="IA31" s="4"/>
      <c r="IB31" s="4"/>
      <c r="IC31" s="4"/>
      <c r="ID31" s="4"/>
      <c r="IE31" s="4"/>
      <c r="IF31" s="4"/>
      <c r="IG31" s="4"/>
      <c r="IH31" s="4"/>
      <c r="II31" s="4"/>
      <c r="IJ31" s="4"/>
      <c r="IK31" s="4"/>
      <c r="IL31" s="4"/>
      <c r="IM31" s="4"/>
      <c r="IN31" s="4"/>
      <c r="IO31" s="4"/>
      <c r="IP31" s="4"/>
      <c r="IQ31" s="4"/>
      <c r="IR31" s="4"/>
      <c r="IS31" s="4"/>
      <c r="IT31" s="4"/>
      <c r="IU31" s="4"/>
      <c r="IV31" s="4"/>
    </row>
    <row r="32" spans="1:256" ht="18" customHeight="1">
      <c r="A32" s="4"/>
      <c r="B32" s="369" t="s">
        <v>68</v>
      </c>
      <c r="C32" s="370" t="s">
        <v>30</v>
      </c>
      <c r="D32" s="374"/>
      <c r="E32" s="372">
        <v>4.8337607079902061E-4</v>
      </c>
      <c r="F32" s="372">
        <v>6.2297826341892893E-3</v>
      </c>
      <c r="G32" s="372">
        <v>2.3903445728739713E-3</v>
      </c>
      <c r="H32" s="372">
        <v>3.3418133575464828E-3</v>
      </c>
      <c r="I32" s="372">
        <v>3.0887240314764644E-3</v>
      </c>
      <c r="J32" s="372">
        <v>3.1339253033164922E-3</v>
      </c>
      <c r="K32" s="372">
        <v>7.9373902279059451E-4</v>
      </c>
      <c r="L32" s="372">
        <v>3.4401940756879868E-3</v>
      </c>
      <c r="M32" s="372">
        <v>3.0720536172444352E-3</v>
      </c>
      <c r="N32" s="372">
        <v>1.9442220198353734E-3</v>
      </c>
      <c r="O32" s="372">
        <v>1.0837620274884625E-3</v>
      </c>
      <c r="P32" s="372">
        <v>2.876037953100007E-3</v>
      </c>
      <c r="Q32" s="372">
        <v>2.231895628469851E-3</v>
      </c>
      <c r="R32" s="372">
        <v>2.8538810804364725E-3</v>
      </c>
      <c r="S32" s="372">
        <v>1.8368551897211751E-3</v>
      </c>
      <c r="T32" s="372">
        <v>1.7428283393037692E-3</v>
      </c>
      <c r="U32" s="372">
        <v>2.3181648943271876E-3</v>
      </c>
      <c r="V32" s="372">
        <v>1.9401874055771972E-3</v>
      </c>
      <c r="W32" s="372">
        <v>5.5986205903430441E-4</v>
      </c>
      <c r="X32" s="372">
        <v>2.5978118312450817E-3</v>
      </c>
      <c r="Y32" s="372">
        <v>4.4287902581340577E-3</v>
      </c>
      <c r="Z32" s="372">
        <v>4.6313771400727319E-3</v>
      </c>
      <c r="AA32" s="372">
        <v>1.1596616166872336E-3</v>
      </c>
      <c r="AB32" s="372">
        <v>1.8326206475259624E-3</v>
      </c>
      <c r="AC32" s="372">
        <v>2.5352618722683108E-2</v>
      </c>
      <c r="AD32" s="372">
        <v>1.4812011437463872E-2</v>
      </c>
      <c r="AE32" s="372">
        <v>2.8155835155099382E-2</v>
      </c>
      <c r="AF32" s="372">
        <v>1.6016667207818133E-2</v>
      </c>
      <c r="AG32" s="372">
        <v>1.8917502900637123E-2</v>
      </c>
      <c r="AH32" s="372">
        <v>1.797218413499678E-3</v>
      </c>
      <c r="AI32" s="372">
        <v>5.9229134969682393E-3</v>
      </c>
      <c r="AJ32" s="372">
        <v>1.4881363036471498E-2</v>
      </c>
      <c r="AK32" s="372">
        <v>1.8351956524897923E-2</v>
      </c>
      <c r="AL32" s="372">
        <v>7.7924315681153853E-3</v>
      </c>
      <c r="AM32" s="372">
        <v>1.3135287237577446E-2</v>
      </c>
      <c r="AN32" s="372">
        <v>0</v>
      </c>
      <c r="AO32" s="373">
        <v>3.4276500212277461E-2</v>
      </c>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c r="GK32" s="4"/>
      <c r="GL32" s="4"/>
      <c r="GM32" s="4"/>
      <c r="GN32" s="4"/>
      <c r="GO32" s="4"/>
      <c r="GP32" s="4"/>
      <c r="GQ32" s="4"/>
      <c r="GR32" s="4"/>
      <c r="GS32" s="4"/>
      <c r="GT32" s="4"/>
      <c r="GU32" s="4"/>
      <c r="GV32" s="4"/>
      <c r="GW32" s="4"/>
      <c r="GX32" s="4"/>
      <c r="GY32" s="4"/>
      <c r="GZ32" s="4"/>
      <c r="HA32" s="4"/>
      <c r="HB32" s="4"/>
      <c r="HC32" s="4"/>
      <c r="HD32" s="4"/>
      <c r="HE32" s="4"/>
      <c r="HF32" s="4"/>
      <c r="HG32" s="4"/>
      <c r="HH32" s="4"/>
      <c r="HI32" s="4"/>
      <c r="HJ32" s="4"/>
      <c r="HK32" s="4"/>
      <c r="HL32" s="4"/>
      <c r="HM32" s="4"/>
      <c r="HN32" s="4"/>
      <c r="HO32" s="4"/>
      <c r="HP32" s="4"/>
      <c r="HQ32" s="4"/>
      <c r="HR32" s="4"/>
      <c r="HS32" s="4"/>
      <c r="HT32" s="4"/>
      <c r="HU32" s="4"/>
      <c r="HV32" s="4"/>
      <c r="HW32" s="4"/>
      <c r="HX32" s="4"/>
      <c r="HY32" s="4"/>
      <c r="HZ32" s="4"/>
      <c r="IA32" s="4"/>
      <c r="IB32" s="4"/>
      <c r="IC32" s="4"/>
      <c r="ID32" s="4"/>
      <c r="IE32" s="4"/>
      <c r="IF32" s="4"/>
      <c r="IG32" s="4"/>
      <c r="IH32" s="4"/>
      <c r="II32" s="4"/>
      <c r="IJ32" s="4"/>
      <c r="IK32" s="4"/>
      <c r="IL32" s="4"/>
      <c r="IM32" s="4"/>
      <c r="IN32" s="4"/>
      <c r="IO32" s="4"/>
      <c r="IP32" s="4"/>
      <c r="IQ32" s="4"/>
      <c r="IR32" s="4"/>
      <c r="IS32" s="4"/>
      <c r="IT32" s="4"/>
      <c r="IU32" s="4"/>
      <c r="IV32" s="4"/>
    </row>
    <row r="33" spans="1:256" ht="18" customHeight="1">
      <c r="A33" s="4"/>
      <c r="B33" s="369" t="s">
        <v>69</v>
      </c>
      <c r="C33" s="370" t="s">
        <v>70</v>
      </c>
      <c r="D33" s="374"/>
      <c r="E33" s="372">
        <v>6.4438911454168982E-2</v>
      </c>
      <c r="F33" s="372">
        <v>0.26115904569114573</v>
      </c>
      <c r="G33" s="372">
        <v>3.3248949719163048E-2</v>
      </c>
      <c r="H33" s="372">
        <v>2.673600270224339E-2</v>
      </c>
      <c r="I33" s="372">
        <v>3.8424422328242398E-2</v>
      </c>
      <c r="J33" s="372">
        <v>2.5373225135222024E-2</v>
      </c>
      <c r="K33" s="372">
        <v>3.9586189979280449E-2</v>
      </c>
      <c r="L33" s="372">
        <v>2.0657878678017466E-2</v>
      </c>
      <c r="M33" s="372">
        <v>6.1156648190738648E-2</v>
      </c>
      <c r="N33" s="372">
        <v>3.7321973019684464E-2</v>
      </c>
      <c r="O33" s="372">
        <v>2.7107995224038419E-2</v>
      </c>
      <c r="P33" s="372">
        <v>2.4889960014988069E-2</v>
      </c>
      <c r="Q33" s="372">
        <v>2.0860448218636293E-2</v>
      </c>
      <c r="R33" s="372">
        <v>1.8463285183360628E-2</v>
      </c>
      <c r="S33" s="372">
        <v>2.5403407553882821E-2</v>
      </c>
      <c r="T33" s="372">
        <v>1.8705529985361256E-2</v>
      </c>
      <c r="U33" s="372">
        <v>2.0028528371543154E-2</v>
      </c>
      <c r="V33" s="372">
        <v>2.0377226705673074E-2</v>
      </c>
      <c r="W33" s="372">
        <v>1.4245630672080513E-2</v>
      </c>
      <c r="X33" s="372">
        <v>0.11359285616834783</v>
      </c>
      <c r="Y33" s="372">
        <v>3.986399981969254E-2</v>
      </c>
      <c r="Z33" s="372">
        <v>3.2731410734328656E-2</v>
      </c>
      <c r="AA33" s="372">
        <v>1.6562346679353565E-2</v>
      </c>
      <c r="AB33" s="372">
        <v>6.1878275407516961E-2</v>
      </c>
      <c r="AC33" s="372">
        <v>8.3779472989834416E-2</v>
      </c>
      <c r="AD33" s="372">
        <v>3.5147268637270523E-2</v>
      </c>
      <c r="AE33" s="372">
        <v>2.4362435988524267E-3</v>
      </c>
      <c r="AF33" s="372">
        <v>5.5458489643245047E-2</v>
      </c>
      <c r="AG33" s="372">
        <v>2.2668030718330429E-2</v>
      </c>
      <c r="AH33" s="372">
        <v>3.8206561390346672E-2</v>
      </c>
      <c r="AI33" s="372">
        <v>2.9419017448915348E-2</v>
      </c>
      <c r="AJ33" s="372">
        <v>1.6023096823751529E-2</v>
      </c>
      <c r="AK33" s="372">
        <v>3.8244140596620214E-2</v>
      </c>
      <c r="AL33" s="372">
        <v>1.5484620487749644E-2</v>
      </c>
      <c r="AM33" s="372">
        <v>3.723799210243639E-2</v>
      </c>
      <c r="AN33" s="372">
        <v>4.8376958649485942E-2</v>
      </c>
      <c r="AO33" s="373">
        <v>0.10288822421389612</v>
      </c>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4"/>
      <c r="GM33" s="4"/>
      <c r="GN33" s="4"/>
      <c r="GO33" s="4"/>
      <c r="GP33" s="4"/>
      <c r="GQ33" s="4"/>
      <c r="GR33" s="4"/>
      <c r="GS33" s="4"/>
      <c r="GT33" s="4"/>
      <c r="GU33" s="4"/>
      <c r="GV33" s="4"/>
      <c r="GW33" s="4"/>
      <c r="GX33" s="4"/>
      <c r="GY33" s="4"/>
      <c r="GZ33" s="4"/>
      <c r="HA33" s="4"/>
      <c r="HB33" s="4"/>
      <c r="HC33" s="4"/>
      <c r="HD33" s="4"/>
      <c r="HE33" s="4"/>
      <c r="HF33" s="4"/>
      <c r="HG33" s="4"/>
      <c r="HH33" s="4"/>
      <c r="HI33" s="4"/>
      <c r="HJ33" s="4"/>
      <c r="HK33" s="4"/>
      <c r="HL33" s="4"/>
      <c r="HM33" s="4"/>
      <c r="HN33" s="4"/>
      <c r="HO33" s="4"/>
      <c r="HP33" s="4"/>
      <c r="HQ33" s="4"/>
      <c r="HR33" s="4"/>
      <c r="HS33" s="4"/>
      <c r="HT33" s="4"/>
      <c r="HU33" s="4"/>
      <c r="HV33" s="4"/>
      <c r="HW33" s="4"/>
      <c r="HX33" s="4"/>
      <c r="HY33" s="4"/>
      <c r="HZ33" s="4"/>
      <c r="IA33" s="4"/>
      <c r="IB33" s="4"/>
      <c r="IC33" s="4"/>
      <c r="ID33" s="4"/>
      <c r="IE33" s="4"/>
      <c r="IF33" s="4"/>
      <c r="IG33" s="4"/>
      <c r="IH33" s="4"/>
      <c r="II33" s="4"/>
      <c r="IJ33" s="4"/>
      <c r="IK33" s="4"/>
      <c r="IL33" s="4"/>
      <c r="IM33" s="4"/>
      <c r="IN33" s="4"/>
      <c r="IO33" s="4"/>
      <c r="IP33" s="4"/>
      <c r="IQ33" s="4"/>
      <c r="IR33" s="4"/>
      <c r="IS33" s="4"/>
      <c r="IT33" s="4"/>
      <c r="IU33" s="4"/>
      <c r="IV33" s="4"/>
    </row>
    <row r="34" spans="1:256" ht="18" customHeight="1">
      <c r="A34" s="4"/>
      <c r="B34" s="369" t="s">
        <v>71</v>
      </c>
      <c r="C34" s="370" t="s">
        <v>38</v>
      </c>
      <c r="D34" s="374"/>
      <c r="E34" s="372">
        <v>3.5419195147341999E-3</v>
      </c>
      <c r="F34" s="372">
        <v>3.6067162618990622E-3</v>
      </c>
      <c r="G34" s="372">
        <v>4.374207272605346E-3</v>
      </c>
      <c r="H34" s="372">
        <v>5.5861466173774141E-3</v>
      </c>
      <c r="I34" s="372">
        <v>6.1601254808954951E-3</v>
      </c>
      <c r="J34" s="372">
        <v>2.2727019359436995E-2</v>
      </c>
      <c r="K34" s="372">
        <v>1.4048076283247795E-3</v>
      </c>
      <c r="L34" s="372">
        <v>6.4412622746904628E-3</v>
      </c>
      <c r="M34" s="372">
        <v>5.7003164116763289E-3</v>
      </c>
      <c r="N34" s="372">
        <v>5.0427104674750072E-3</v>
      </c>
      <c r="O34" s="372">
        <v>4.0027425889863815E-3</v>
      </c>
      <c r="P34" s="372">
        <v>5.8692224503265637E-3</v>
      </c>
      <c r="Q34" s="372">
        <v>7.6498117585972305E-3</v>
      </c>
      <c r="R34" s="372">
        <v>8.8498280798537058E-3</v>
      </c>
      <c r="S34" s="372">
        <v>9.0772331053820317E-3</v>
      </c>
      <c r="T34" s="372">
        <v>1.0574750309187411E-2</v>
      </c>
      <c r="U34" s="372">
        <v>1.2460150654553089E-2</v>
      </c>
      <c r="V34" s="372">
        <v>2.4159572750296072E-2</v>
      </c>
      <c r="W34" s="372">
        <v>2.9515402421418768E-3</v>
      </c>
      <c r="X34" s="372">
        <v>6.9070958964786407E-3</v>
      </c>
      <c r="Y34" s="372">
        <v>7.9929386436122154E-3</v>
      </c>
      <c r="Z34" s="372">
        <v>1.0882606674990414E-2</v>
      </c>
      <c r="AA34" s="372">
        <v>3.303548861896196E-2</v>
      </c>
      <c r="AB34" s="372">
        <v>9.6968138121724581E-3</v>
      </c>
      <c r="AC34" s="372">
        <v>3.7663450272392665E-2</v>
      </c>
      <c r="AD34" s="372">
        <v>5.6625047639294074E-2</v>
      </c>
      <c r="AE34" s="372">
        <v>3.0909964492962972E-3</v>
      </c>
      <c r="AF34" s="372">
        <v>1.1190636384575554E-2</v>
      </c>
      <c r="AG34" s="372">
        <v>0.19162637194756887</v>
      </c>
      <c r="AH34" s="372">
        <v>3.3457665303439153E-2</v>
      </c>
      <c r="AI34" s="372">
        <v>2.247026188616625E-2</v>
      </c>
      <c r="AJ34" s="372">
        <v>1.509995803112963E-2</v>
      </c>
      <c r="AK34" s="372">
        <v>6.9644439923860449E-2</v>
      </c>
      <c r="AL34" s="372">
        <v>4.7151343005969404E-2</v>
      </c>
      <c r="AM34" s="372">
        <v>1.9350027456587489E-2</v>
      </c>
      <c r="AN34" s="372">
        <v>0</v>
      </c>
      <c r="AO34" s="373">
        <v>8.2190421898048024E-2</v>
      </c>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4"/>
      <c r="GM34" s="4"/>
      <c r="GN34" s="4"/>
      <c r="GO34" s="4"/>
      <c r="GP34" s="4"/>
      <c r="GQ34" s="4"/>
      <c r="GR34" s="4"/>
      <c r="GS34" s="4"/>
      <c r="GT34" s="4"/>
      <c r="GU34" s="4"/>
      <c r="GV34" s="4"/>
      <c r="GW34" s="4"/>
      <c r="GX34" s="4"/>
      <c r="GY34" s="4"/>
      <c r="GZ34" s="4"/>
      <c r="HA34" s="4"/>
      <c r="HB34" s="4"/>
      <c r="HC34" s="4"/>
      <c r="HD34" s="4"/>
      <c r="HE34" s="4"/>
      <c r="HF34" s="4"/>
      <c r="HG34" s="4"/>
      <c r="HH34" s="4"/>
      <c r="HI34" s="4"/>
      <c r="HJ34" s="4"/>
      <c r="HK34" s="4"/>
      <c r="HL34" s="4"/>
      <c r="HM34" s="4"/>
      <c r="HN34" s="4"/>
      <c r="HO34" s="4"/>
      <c r="HP34" s="4"/>
      <c r="HQ34" s="4"/>
      <c r="HR34" s="4"/>
      <c r="HS34" s="4"/>
      <c r="HT34" s="4"/>
      <c r="HU34" s="4"/>
      <c r="HV34" s="4"/>
      <c r="HW34" s="4"/>
      <c r="HX34" s="4"/>
      <c r="HY34" s="4"/>
      <c r="HZ34" s="4"/>
      <c r="IA34" s="4"/>
      <c r="IB34" s="4"/>
      <c r="IC34" s="4"/>
      <c r="ID34" s="4"/>
      <c r="IE34" s="4"/>
      <c r="IF34" s="4"/>
      <c r="IG34" s="4"/>
      <c r="IH34" s="4"/>
      <c r="II34" s="4"/>
      <c r="IJ34" s="4"/>
      <c r="IK34" s="4"/>
      <c r="IL34" s="4"/>
      <c r="IM34" s="4"/>
      <c r="IN34" s="4"/>
      <c r="IO34" s="4"/>
      <c r="IP34" s="4"/>
      <c r="IQ34" s="4"/>
      <c r="IR34" s="4"/>
      <c r="IS34" s="4"/>
      <c r="IT34" s="4"/>
      <c r="IU34" s="4"/>
      <c r="IV34" s="4"/>
    </row>
    <row r="35" spans="1:256" ht="18" customHeight="1">
      <c r="A35" s="4"/>
      <c r="B35" s="369" t="s">
        <v>72</v>
      </c>
      <c r="C35" s="370" t="s">
        <v>14</v>
      </c>
      <c r="D35" s="374"/>
      <c r="E35" s="372">
        <v>0</v>
      </c>
      <c r="F35" s="372">
        <v>0</v>
      </c>
      <c r="G35" s="372">
        <v>0</v>
      </c>
      <c r="H35" s="372">
        <v>0</v>
      </c>
      <c r="I35" s="372">
        <v>0</v>
      </c>
      <c r="J35" s="372">
        <v>0</v>
      </c>
      <c r="K35" s="372">
        <v>0</v>
      </c>
      <c r="L35" s="372">
        <v>0</v>
      </c>
      <c r="M35" s="372">
        <v>0</v>
      </c>
      <c r="N35" s="372">
        <v>0</v>
      </c>
      <c r="O35" s="372">
        <v>0</v>
      </c>
      <c r="P35" s="372">
        <v>0</v>
      </c>
      <c r="Q35" s="372">
        <v>0</v>
      </c>
      <c r="R35" s="372">
        <v>0</v>
      </c>
      <c r="S35" s="372">
        <v>0</v>
      </c>
      <c r="T35" s="372">
        <v>0</v>
      </c>
      <c r="U35" s="372">
        <v>0</v>
      </c>
      <c r="V35" s="372">
        <v>0</v>
      </c>
      <c r="W35" s="372">
        <v>0</v>
      </c>
      <c r="X35" s="372">
        <v>0</v>
      </c>
      <c r="Y35" s="372">
        <v>0</v>
      </c>
      <c r="Z35" s="372">
        <v>0</v>
      </c>
      <c r="AA35" s="372">
        <v>0</v>
      </c>
      <c r="AB35" s="372">
        <v>0</v>
      </c>
      <c r="AC35" s="372">
        <v>0</v>
      </c>
      <c r="AD35" s="372">
        <v>0</v>
      </c>
      <c r="AE35" s="372">
        <v>0</v>
      </c>
      <c r="AF35" s="372">
        <v>0</v>
      </c>
      <c r="AG35" s="372">
        <v>0</v>
      </c>
      <c r="AH35" s="372">
        <v>0</v>
      </c>
      <c r="AI35" s="372">
        <v>0</v>
      </c>
      <c r="AJ35" s="372">
        <v>0</v>
      </c>
      <c r="AK35" s="372">
        <v>0</v>
      </c>
      <c r="AL35" s="372">
        <v>0</v>
      </c>
      <c r="AM35" s="372">
        <v>0</v>
      </c>
      <c r="AN35" s="372">
        <v>0</v>
      </c>
      <c r="AO35" s="373">
        <v>0.26833060959537502</v>
      </c>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c r="GE35" s="4"/>
      <c r="GF35" s="4"/>
      <c r="GG35" s="4"/>
      <c r="GH35" s="4"/>
      <c r="GI35" s="4"/>
      <c r="GJ35" s="4"/>
      <c r="GK35" s="4"/>
      <c r="GL35" s="4"/>
      <c r="GM35" s="4"/>
      <c r="GN35" s="4"/>
      <c r="GO35" s="4"/>
      <c r="GP35" s="4"/>
      <c r="GQ35" s="4"/>
      <c r="GR35" s="4"/>
      <c r="GS35" s="4"/>
      <c r="GT35" s="4"/>
      <c r="GU35" s="4"/>
      <c r="GV35" s="4"/>
      <c r="GW35" s="4"/>
      <c r="GX35" s="4"/>
      <c r="GY35" s="4"/>
      <c r="GZ35" s="4"/>
      <c r="HA35" s="4"/>
      <c r="HB35" s="4"/>
      <c r="HC35" s="4"/>
      <c r="HD35" s="4"/>
      <c r="HE35" s="4"/>
      <c r="HF35" s="4"/>
      <c r="HG35" s="4"/>
      <c r="HH35" s="4"/>
      <c r="HI35" s="4"/>
      <c r="HJ35" s="4"/>
      <c r="HK35" s="4"/>
      <c r="HL35" s="4"/>
      <c r="HM35" s="4"/>
      <c r="HN35" s="4"/>
      <c r="HO35" s="4"/>
      <c r="HP35" s="4"/>
      <c r="HQ35" s="4"/>
      <c r="HR35" s="4"/>
      <c r="HS35" s="4"/>
      <c r="HT35" s="4"/>
      <c r="HU35" s="4"/>
      <c r="HV35" s="4"/>
      <c r="HW35" s="4"/>
      <c r="HX35" s="4"/>
      <c r="HY35" s="4"/>
      <c r="HZ35" s="4"/>
      <c r="IA35" s="4"/>
      <c r="IB35" s="4"/>
      <c r="IC35" s="4"/>
      <c r="ID35" s="4"/>
      <c r="IE35" s="4"/>
      <c r="IF35" s="4"/>
      <c r="IG35" s="4"/>
      <c r="IH35" s="4"/>
      <c r="II35" s="4"/>
      <c r="IJ35" s="4"/>
      <c r="IK35" s="4"/>
      <c r="IL35" s="4"/>
      <c r="IM35" s="4"/>
      <c r="IN35" s="4"/>
      <c r="IO35" s="4"/>
      <c r="IP35" s="4"/>
      <c r="IQ35" s="4"/>
      <c r="IR35" s="4"/>
      <c r="IS35" s="4"/>
      <c r="IT35" s="4"/>
      <c r="IU35" s="4"/>
      <c r="IV35" s="4"/>
    </row>
    <row r="36" spans="1:256" ht="18" customHeight="1">
      <c r="A36" s="4"/>
      <c r="B36" s="369" t="s">
        <v>73</v>
      </c>
      <c r="C36" s="370" t="s">
        <v>31</v>
      </c>
      <c r="D36" s="374"/>
      <c r="E36" s="372">
        <v>1.1851066951590462E-5</v>
      </c>
      <c r="F36" s="372">
        <v>0</v>
      </c>
      <c r="G36" s="372">
        <v>3.3140968957503104E-4</v>
      </c>
      <c r="H36" s="372">
        <v>1.2046847877229065E-5</v>
      </c>
      <c r="I36" s="372">
        <v>1.656948998275598E-4</v>
      </c>
      <c r="J36" s="372">
        <v>2.8419917363267579E-4</v>
      </c>
      <c r="K36" s="372">
        <v>0</v>
      </c>
      <c r="L36" s="372">
        <v>1.3803312626057336E-4</v>
      </c>
      <c r="M36" s="372">
        <v>2.3361221637136515E-4</v>
      </c>
      <c r="N36" s="372">
        <v>1.2286471597337893E-4</v>
      </c>
      <c r="O36" s="372">
        <v>1.8758212125404657E-5</v>
      </c>
      <c r="P36" s="372">
        <v>2.6376183423926588E-4</v>
      </c>
      <c r="Q36" s="372">
        <v>8.5534983124974507E-4</v>
      </c>
      <c r="R36" s="372">
        <v>3.2831184137956869E-4</v>
      </c>
      <c r="S36" s="372">
        <v>3.63945666961072E-4</v>
      </c>
      <c r="T36" s="372">
        <v>1.4068872223445431E-3</v>
      </c>
      <c r="U36" s="372">
        <v>9.3089989970564506E-4</v>
      </c>
      <c r="V36" s="372">
        <v>6.6196375424592939E-4</v>
      </c>
      <c r="W36" s="372">
        <v>2.2079973538370712E-4</v>
      </c>
      <c r="X36" s="372">
        <v>5.2778716315223115E-5</v>
      </c>
      <c r="Y36" s="372">
        <v>1.4202841750314503E-4</v>
      </c>
      <c r="Z36" s="372">
        <v>5.4898763172569445E-4</v>
      </c>
      <c r="AA36" s="372">
        <v>8.9204739745171811E-5</v>
      </c>
      <c r="AB36" s="372">
        <v>1.4789570137928816E-4</v>
      </c>
      <c r="AC36" s="372">
        <v>2.1414172349268874E-4</v>
      </c>
      <c r="AD36" s="372">
        <v>2.2288688607879326E-4</v>
      </c>
      <c r="AE36" s="372">
        <v>9.8307448778165836E-7</v>
      </c>
      <c r="AF36" s="372">
        <v>1.1734023485971217E-3</v>
      </c>
      <c r="AG36" s="372">
        <v>5.0068955937389052E-3</v>
      </c>
      <c r="AH36" s="372">
        <v>1.4701406172571875E-4</v>
      </c>
      <c r="AI36" s="372">
        <v>1.6079465275533755E-6</v>
      </c>
      <c r="AJ36" s="372">
        <v>9.4589688943604543E-5</v>
      </c>
      <c r="AK36" s="372">
        <v>0</v>
      </c>
      <c r="AL36" s="372">
        <v>4.5988802443574042E-4</v>
      </c>
      <c r="AM36" s="372">
        <v>4.3361954120681178E-4</v>
      </c>
      <c r="AN36" s="372">
        <v>0</v>
      </c>
      <c r="AO36" s="373">
        <v>1.716535329555276E-4</v>
      </c>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c r="GN36" s="4"/>
      <c r="GO36" s="4"/>
      <c r="GP36" s="4"/>
      <c r="GQ36" s="4"/>
      <c r="GR36" s="4"/>
      <c r="GS36" s="4"/>
      <c r="GT36" s="4"/>
      <c r="GU36" s="4"/>
      <c r="GV36" s="4"/>
      <c r="GW36" s="4"/>
      <c r="GX36" s="4"/>
      <c r="GY36" s="4"/>
      <c r="GZ36" s="4"/>
      <c r="HA36" s="4"/>
      <c r="HB36" s="4"/>
      <c r="HC36" s="4"/>
      <c r="HD36" s="4"/>
      <c r="HE36" s="4"/>
      <c r="HF36" s="4"/>
      <c r="HG36" s="4"/>
      <c r="HH36" s="4"/>
      <c r="HI36" s="4"/>
      <c r="HJ36" s="4"/>
      <c r="HK36" s="4"/>
      <c r="HL36" s="4"/>
      <c r="HM36" s="4"/>
      <c r="HN36" s="4"/>
      <c r="HO36" s="4"/>
      <c r="HP36" s="4"/>
      <c r="HQ36" s="4"/>
      <c r="HR36" s="4"/>
      <c r="HS36" s="4"/>
      <c r="HT36" s="4"/>
      <c r="HU36" s="4"/>
      <c r="HV36" s="4"/>
      <c r="HW36" s="4"/>
      <c r="HX36" s="4"/>
      <c r="HY36" s="4"/>
      <c r="HZ36" s="4"/>
      <c r="IA36" s="4"/>
      <c r="IB36" s="4"/>
      <c r="IC36" s="4"/>
      <c r="ID36" s="4"/>
      <c r="IE36" s="4"/>
      <c r="IF36" s="4"/>
      <c r="IG36" s="4"/>
      <c r="IH36" s="4"/>
      <c r="II36" s="4"/>
      <c r="IJ36" s="4"/>
      <c r="IK36" s="4"/>
      <c r="IL36" s="4"/>
      <c r="IM36" s="4"/>
      <c r="IN36" s="4"/>
      <c r="IO36" s="4"/>
      <c r="IP36" s="4"/>
      <c r="IQ36" s="4"/>
      <c r="IR36" s="4"/>
      <c r="IS36" s="4"/>
      <c r="IT36" s="4"/>
      <c r="IU36" s="4"/>
      <c r="IV36" s="4"/>
    </row>
    <row r="37" spans="1:256" ht="18" customHeight="1">
      <c r="A37" s="4"/>
      <c r="B37" s="369" t="s">
        <v>74</v>
      </c>
      <c r="C37" s="370" t="s">
        <v>75</v>
      </c>
      <c r="D37" s="374"/>
      <c r="E37" s="372">
        <v>8.441234130307792E-6</v>
      </c>
      <c r="F37" s="372">
        <v>0</v>
      </c>
      <c r="G37" s="372">
        <v>0</v>
      </c>
      <c r="H37" s="372">
        <v>0</v>
      </c>
      <c r="I37" s="372">
        <v>1.3639456329306608E-6</v>
      </c>
      <c r="J37" s="372">
        <v>3.8285274338148719E-5</v>
      </c>
      <c r="K37" s="372">
        <v>0</v>
      </c>
      <c r="L37" s="372">
        <v>1.4813673695245256E-6</v>
      </c>
      <c r="M37" s="372">
        <v>0</v>
      </c>
      <c r="N37" s="372">
        <v>0</v>
      </c>
      <c r="O37" s="372">
        <v>0</v>
      </c>
      <c r="P37" s="372">
        <v>0</v>
      </c>
      <c r="Q37" s="372">
        <v>0</v>
      </c>
      <c r="R37" s="372">
        <v>0</v>
      </c>
      <c r="S37" s="372">
        <v>0</v>
      </c>
      <c r="T37" s="372">
        <v>0</v>
      </c>
      <c r="U37" s="372">
        <v>0</v>
      </c>
      <c r="V37" s="372">
        <v>0</v>
      </c>
      <c r="W37" s="372">
        <v>0</v>
      </c>
      <c r="X37" s="372">
        <v>7.3937404712632502E-6</v>
      </c>
      <c r="Y37" s="372">
        <v>1.0458777478108175E-6</v>
      </c>
      <c r="Z37" s="372">
        <v>2.936970869314415E-5</v>
      </c>
      <c r="AA37" s="372">
        <v>2.4531303429922247E-4</v>
      </c>
      <c r="AB37" s="372">
        <v>0</v>
      </c>
      <c r="AC37" s="372">
        <v>2.6883592992588633E-5</v>
      </c>
      <c r="AD37" s="372">
        <v>1.6218192117115448E-4</v>
      </c>
      <c r="AE37" s="372">
        <v>5.7064850550658162E-6</v>
      </c>
      <c r="AF37" s="372">
        <v>8.7318143051726702E-4</v>
      </c>
      <c r="AG37" s="372">
        <v>8.4951609234398362E-4</v>
      </c>
      <c r="AH37" s="372">
        <v>3.0770385012359734E-5</v>
      </c>
      <c r="AI37" s="372">
        <v>3.5035055062524512E-5</v>
      </c>
      <c r="AJ37" s="372">
        <v>1.456570625713712E-2</v>
      </c>
      <c r="AK37" s="372">
        <v>1.453044855494689E-5</v>
      </c>
      <c r="AL37" s="372">
        <v>3.9519925067066906E-5</v>
      </c>
      <c r="AM37" s="372">
        <v>7.4431534700952358E-5</v>
      </c>
      <c r="AN37" s="372">
        <v>0</v>
      </c>
      <c r="AO37" s="373">
        <v>2.6561125625750065E-3</v>
      </c>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c r="GH37" s="4"/>
      <c r="GI37" s="4"/>
      <c r="GJ37" s="4"/>
      <c r="GK37" s="4"/>
      <c r="GL37" s="4"/>
      <c r="GM37" s="4"/>
      <c r="GN37" s="4"/>
      <c r="GO37" s="4"/>
      <c r="GP37" s="4"/>
      <c r="GQ37" s="4"/>
      <c r="GR37" s="4"/>
      <c r="GS37" s="4"/>
      <c r="GT37" s="4"/>
      <c r="GU37" s="4"/>
      <c r="GV37" s="4"/>
      <c r="GW37" s="4"/>
      <c r="GX37" s="4"/>
      <c r="GY37" s="4"/>
      <c r="GZ37" s="4"/>
      <c r="HA37" s="4"/>
      <c r="HB37" s="4"/>
      <c r="HC37" s="4"/>
      <c r="HD37" s="4"/>
      <c r="HE37" s="4"/>
      <c r="HF37" s="4"/>
      <c r="HG37" s="4"/>
      <c r="HH37" s="4"/>
      <c r="HI37" s="4"/>
      <c r="HJ37" s="4"/>
      <c r="HK37" s="4"/>
      <c r="HL37" s="4"/>
      <c r="HM37" s="4"/>
      <c r="HN37" s="4"/>
      <c r="HO37" s="4"/>
      <c r="HP37" s="4"/>
      <c r="HQ37" s="4"/>
      <c r="HR37" s="4"/>
      <c r="HS37" s="4"/>
      <c r="HT37" s="4"/>
      <c r="HU37" s="4"/>
      <c r="HV37" s="4"/>
      <c r="HW37" s="4"/>
      <c r="HX37" s="4"/>
      <c r="HY37" s="4"/>
      <c r="HZ37" s="4"/>
      <c r="IA37" s="4"/>
      <c r="IB37" s="4"/>
      <c r="IC37" s="4"/>
      <c r="ID37" s="4"/>
      <c r="IE37" s="4"/>
      <c r="IF37" s="4"/>
      <c r="IG37" s="4"/>
      <c r="IH37" s="4"/>
      <c r="II37" s="4"/>
      <c r="IJ37" s="4"/>
      <c r="IK37" s="4"/>
      <c r="IL37" s="4"/>
      <c r="IM37" s="4"/>
      <c r="IN37" s="4"/>
      <c r="IO37" s="4"/>
      <c r="IP37" s="4"/>
      <c r="IQ37" s="4"/>
      <c r="IR37" s="4"/>
      <c r="IS37" s="4"/>
      <c r="IT37" s="4"/>
      <c r="IU37" s="4"/>
      <c r="IV37" s="4"/>
    </row>
    <row r="38" spans="1:256" ht="18" customHeight="1">
      <c r="A38" s="4"/>
      <c r="B38" s="369" t="s">
        <v>77</v>
      </c>
      <c r="C38" s="370" t="s">
        <v>76</v>
      </c>
      <c r="D38" s="374"/>
      <c r="E38" s="372">
        <v>6.373736165707877E-4</v>
      </c>
      <c r="F38" s="372">
        <v>2.213212251619879E-3</v>
      </c>
      <c r="G38" s="372">
        <v>6.1757976569641875E-4</v>
      </c>
      <c r="H38" s="372">
        <v>4.1087230470708758E-4</v>
      </c>
      <c r="I38" s="372">
        <v>1.2661119803995037E-3</v>
      </c>
      <c r="J38" s="372">
        <v>2.8458794873663503E-3</v>
      </c>
      <c r="K38" s="372">
        <v>4.4725009151994088E-4</v>
      </c>
      <c r="L38" s="372">
        <v>5.3298912723770495E-4</v>
      </c>
      <c r="M38" s="372">
        <v>9.6095315117991729E-4</v>
      </c>
      <c r="N38" s="372">
        <v>8.4672771981297553E-4</v>
      </c>
      <c r="O38" s="372">
        <v>3.9555703215826753E-4</v>
      </c>
      <c r="P38" s="372">
        <v>7.737760559520428E-4</v>
      </c>
      <c r="Q38" s="372">
        <v>3.436110501457821E-3</v>
      </c>
      <c r="R38" s="372">
        <v>1.9358238943565677E-3</v>
      </c>
      <c r="S38" s="372">
        <v>8.092438947722659E-4</v>
      </c>
      <c r="T38" s="372">
        <v>7.0681645733326379E-4</v>
      </c>
      <c r="U38" s="372">
        <v>6.3438664731614797E-4</v>
      </c>
      <c r="V38" s="372">
        <v>7.5398532885820205E-4</v>
      </c>
      <c r="W38" s="372">
        <v>1.2037736666531564E-4</v>
      </c>
      <c r="X38" s="372">
        <v>8.749568955594444E-4</v>
      </c>
      <c r="Y38" s="372">
        <v>9.6720481224235762E-4</v>
      </c>
      <c r="Z38" s="372">
        <v>9.6468197015173477E-4</v>
      </c>
      <c r="AA38" s="372">
        <v>7.6567401614605806E-3</v>
      </c>
      <c r="AB38" s="372">
        <v>1.929074365816802E-3</v>
      </c>
      <c r="AC38" s="372">
        <v>6.1044296502136598E-4</v>
      </c>
      <c r="AD38" s="372">
        <v>2.9392075546325423E-3</v>
      </c>
      <c r="AE38" s="372">
        <v>2.9461459379416001E-4</v>
      </c>
      <c r="AF38" s="372">
        <v>1.1367382772721672E-3</v>
      </c>
      <c r="AG38" s="372">
        <v>9.7858576413586756E-4</v>
      </c>
      <c r="AH38" s="372">
        <v>3.4189316680399707E-6</v>
      </c>
      <c r="AI38" s="372">
        <v>1.4341622905320339E-3</v>
      </c>
      <c r="AJ38" s="372">
        <v>8.7760030950655328E-4</v>
      </c>
      <c r="AK38" s="372">
        <v>0</v>
      </c>
      <c r="AL38" s="372">
        <v>1.9599692047250947E-3</v>
      </c>
      <c r="AM38" s="372">
        <v>2.5407301178534394E-3</v>
      </c>
      <c r="AN38" s="372">
        <v>0</v>
      </c>
      <c r="AO38" s="373">
        <v>5.2444671516149359E-3</v>
      </c>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c r="GN38" s="4"/>
      <c r="GO38" s="4"/>
      <c r="GP38" s="4"/>
      <c r="GQ38" s="4"/>
      <c r="GR38" s="4"/>
      <c r="GS38" s="4"/>
      <c r="GT38" s="4"/>
      <c r="GU38" s="4"/>
      <c r="GV38" s="4"/>
      <c r="GW38" s="4"/>
      <c r="GX38" s="4"/>
      <c r="GY38" s="4"/>
      <c r="GZ38" s="4"/>
      <c r="HA38" s="4"/>
      <c r="HB38" s="4"/>
      <c r="HC38" s="4"/>
      <c r="HD38" s="4"/>
      <c r="HE38" s="4"/>
      <c r="HF38" s="4"/>
      <c r="HG38" s="4"/>
      <c r="HH38" s="4"/>
      <c r="HI38" s="4"/>
      <c r="HJ38" s="4"/>
      <c r="HK38" s="4"/>
      <c r="HL38" s="4"/>
      <c r="HM38" s="4"/>
      <c r="HN38" s="4"/>
      <c r="HO38" s="4"/>
      <c r="HP38" s="4"/>
      <c r="HQ38" s="4"/>
      <c r="HR38" s="4"/>
      <c r="HS38" s="4"/>
      <c r="HT38" s="4"/>
      <c r="HU38" s="4"/>
      <c r="HV38" s="4"/>
      <c r="HW38" s="4"/>
      <c r="HX38" s="4"/>
      <c r="HY38" s="4"/>
      <c r="HZ38" s="4"/>
      <c r="IA38" s="4"/>
      <c r="IB38" s="4"/>
      <c r="IC38" s="4"/>
      <c r="ID38" s="4"/>
      <c r="IE38" s="4"/>
      <c r="IF38" s="4"/>
      <c r="IG38" s="4"/>
      <c r="IH38" s="4"/>
      <c r="II38" s="4"/>
      <c r="IJ38" s="4"/>
      <c r="IK38" s="4"/>
      <c r="IL38" s="4"/>
      <c r="IM38" s="4"/>
      <c r="IN38" s="4"/>
      <c r="IO38" s="4"/>
      <c r="IP38" s="4"/>
      <c r="IQ38" s="4"/>
      <c r="IR38" s="4"/>
      <c r="IS38" s="4"/>
      <c r="IT38" s="4"/>
      <c r="IU38" s="4"/>
      <c r="IV38" s="4"/>
    </row>
    <row r="39" spans="1:256" ht="18" customHeight="1">
      <c r="A39" s="4"/>
      <c r="B39" s="369" t="s">
        <v>78</v>
      </c>
      <c r="C39" s="370" t="s">
        <v>32</v>
      </c>
      <c r="D39" s="374"/>
      <c r="E39" s="372">
        <v>1.7687500263925512E-2</v>
      </c>
      <c r="F39" s="372">
        <v>3.2542417181225629E-2</v>
      </c>
      <c r="G39" s="372">
        <v>3.0984305478742539E-2</v>
      </c>
      <c r="H39" s="372">
        <v>2.9732579824952636E-2</v>
      </c>
      <c r="I39" s="372">
        <v>2.8791019214378401E-2</v>
      </c>
      <c r="J39" s="372">
        <v>6.2557856174292853E-2</v>
      </c>
      <c r="K39" s="372">
        <v>1.419022265046717E-2</v>
      </c>
      <c r="L39" s="372">
        <v>4.0053828343267525E-2</v>
      </c>
      <c r="M39" s="372">
        <v>5.3475329546395667E-2</v>
      </c>
      <c r="N39" s="372">
        <v>1.8726576951878363E-2</v>
      </c>
      <c r="O39" s="372">
        <v>1.7954575907897629E-2</v>
      </c>
      <c r="P39" s="372">
        <v>2.787882447257994E-2</v>
      </c>
      <c r="Q39" s="372">
        <v>4.3389564167032525E-2</v>
      </c>
      <c r="R39" s="372">
        <v>3.0184017920611227E-2</v>
      </c>
      <c r="S39" s="372">
        <v>3.5191405138271188E-2</v>
      </c>
      <c r="T39" s="372">
        <v>4.4065530058654497E-2</v>
      </c>
      <c r="U39" s="372">
        <v>3.6038680072142996E-2</v>
      </c>
      <c r="V39" s="372">
        <v>3.6201147148600309E-2</v>
      </c>
      <c r="W39" s="372">
        <v>2.758772698744686E-2</v>
      </c>
      <c r="X39" s="372">
        <v>4.0884299087806976E-2</v>
      </c>
      <c r="Y39" s="372">
        <v>7.9874272175217892E-2</v>
      </c>
      <c r="Z39" s="372">
        <v>6.428351470420951E-2</v>
      </c>
      <c r="AA39" s="372">
        <v>0.11256894783009473</v>
      </c>
      <c r="AB39" s="372">
        <v>6.1858984663858786E-2</v>
      </c>
      <c r="AC39" s="372">
        <v>8.7254409139238473E-2</v>
      </c>
      <c r="AD39" s="372">
        <v>0.11326187385386871</v>
      </c>
      <c r="AE39" s="372">
        <v>2.4720678073426063E-2</v>
      </c>
      <c r="AF39" s="372">
        <v>0.13210491491991194</v>
      </c>
      <c r="AG39" s="372">
        <v>0.15022229024820938</v>
      </c>
      <c r="AH39" s="372">
        <v>0.10055419928872358</v>
      </c>
      <c r="AI39" s="372">
        <v>6.7683351531533237E-2</v>
      </c>
      <c r="AJ39" s="372">
        <v>4.9993057628944411E-2</v>
      </c>
      <c r="AK39" s="372">
        <v>7.7490882143531781E-2</v>
      </c>
      <c r="AL39" s="372">
        <v>0.13373509995440278</v>
      </c>
      <c r="AM39" s="372">
        <v>3.505515202326049E-2</v>
      </c>
      <c r="AN39" s="372">
        <v>0</v>
      </c>
      <c r="AO39" s="373">
        <v>4.3441895432455496E-2</v>
      </c>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c r="FM39" s="4"/>
      <c r="FN39" s="4"/>
      <c r="FO39" s="4"/>
      <c r="FP39" s="4"/>
      <c r="FQ39" s="4"/>
      <c r="FR39" s="4"/>
      <c r="FS39" s="4"/>
      <c r="FT39" s="4"/>
      <c r="FU39" s="4"/>
      <c r="FV39" s="4"/>
      <c r="FW39" s="4"/>
      <c r="FX39" s="4"/>
      <c r="FY39" s="4"/>
      <c r="FZ39" s="4"/>
      <c r="GA39" s="4"/>
      <c r="GB39" s="4"/>
      <c r="GC39" s="4"/>
      <c r="GD39" s="4"/>
      <c r="GE39" s="4"/>
      <c r="GF39" s="4"/>
      <c r="GG39" s="4"/>
      <c r="GH39" s="4"/>
      <c r="GI39" s="4"/>
      <c r="GJ39" s="4"/>
      <c r="GK39" s="4"/>
      <c r="GL39" s="4"/>
      <c r="GM39" s="4"/>
      <c r="GN39" s="4"/>
      <c r="GO39" s="4"/>
      <c r="GP39" s="4"/>
      <c r="GQ39" s="4"/>
      <c r="GR39" s="4"/>
      <c r="GS39" s="4"/>
      <c r="GT39" s="4"/>
      <c r="GU39" s="4"/>
      <c r="GV39" s="4"/>
      <c r="GW39" s="4"/>
      <c r="GX39" s="4"/>
      <c r="GY39" s="4"/>
      <c r="GZ39" s="4"/>
      <c r="HA39" s="4"/>
      <c r="HB39" s="4"/>
      <c r="HC39" s="4"/>
      <c r="HD39" s="4"/>
      <c r="HE39" s="4"/>
      <c r="HF39" s="4"/>
      <c r="HG39" s="4"/>
      <c r="HH39" s="4"/>
      <c r="HI39" s="4"/>
      <c r="HJ39" s="4"/>
      <c r="HK39" s="4"/>
      <c r="HL39" s="4"/>
      <c r="HM39" s="4"/>
      <c r="HN39" s="4"/>
      <c r="HO39" s="4"/>
      <c r="HP39" s="4"/>
      <c r="HQ39" s="4"/>
      <c r="HR39" s="4"/>
      <c r="HS39" s="4"/>
      <c r="HT39" s="4"/>
      <c r="HU39" s="4"/>
      <c r="HV39" s="4"/>
      <c r="HW39" s="4"/>
      <c r="HX39" s="4"/>
      <c r="HY39" s="4"/>
      <c r="HZ39" s="4"/>
      <c r="IA39" s="4"/>
      <c r="IB39" s="4"/>
      <c r="IC39" s="4"/>
      <c r="ID39" s="4"/>
      <c r="IE39" s="4"/>
      <c r="IF39" s="4"/>
      <c r="IG39" s="4"/>
      <c r="IH39" s="4"/>
      <c r="II39" s="4"/>
      <c r="IJ39" s="4"/>
      <c r="IK39" s="4"/>
      <c r="IL39" s="4"/>
      <c r="IM39" s="4"/>
      <c r="IN39" s="4"/>
      <c r="IO39" s="4"/>
      <c r="IP39" s="4"/>
      <c r="IQ39" s="4"/>
      <c r="IR39" s="4"/>
      <c r="IS39" s="4"/>
      <c r="IT39" s="4"/>
      <c r="IU39" s="4"/>
      <c r="IV39" s="4"/>
    </row>
    <row r="40" spans="1:256" ht="18" customHeight="1">
      <c r="A40" s="4"/>
      <c r="B40" s="369" t="s">
        <v>79</v>
      </c>
      <c r="C40" s="370" t="s">
        <v>33</v>
      </c>
      <c r="D40" s="374"/>
      <c r="E40" s="372">
        <v>9.186382962347552E-5</v>
      </c>
      <c r="F40" s="372">
        <v>1.639416482681392E-4</v>
      </c>
      <c r="G40" s="372">
        <v>1.4622111266543824E-4</v>
      </c>
      <c r="H40" s="372">
        <v>1.5657775440718169E-4</v>
      </c>
      <c r="I40" s="372">
        <v>9.5337580620257479E-5</v>
      </c>
      <c r="J40" s="372">
        <v>1.5208864151726125E-4</v>
      </c>
      <c r="K40" s="372">
        <v>6.0890139085469807E-5</v>
      </c>
      <c r="L40" s="372">
        <v>9.3744082829004725E-5</v>
      </c>
      <c r="M40" s="372">
        <v>5.0917754875994003E-5</v>
      </c>
      <c r="N40" s="372">
        <v>1.0139298804307912E-4</v>
      </c>
      <c r="O40" s="372">
        <v>1.0437128231378431E-4</v>
      </c>
      <c r="P40" s="372">
        <v>8.5342947347651765E-5</v>
      </c>
      <c r="Q40" s="372">
        <v>1.2609579821863564E-4</v>
      </c>
      <c r="R40" s="372">
        <v>1.5442816242668597E-4</v>
      </c>
      <c r="S40" s="372">
        <v>9.8479415765937117E-5</v>
      </c>
      <c r="T40" s="372">
        <v>1.721027934941341E-4</v>
      </c>
      <c r="U40" s="372">
        <v>1.0863308747416328E-4</v>
      </c>
      <c r="V40" s="372">
        <v>1.6607119656486771E-4</v>
      </c>
      <c r="W40" s="372">
        <v>1.035434758295295E-4</v>
      </c>
      <c r="X40" s="372">
        <v>4.5340973239023038E-4</v>
      </c>
      <c r="Y40" s="372">
        <v>2.2379674202839143E-4</v>
      </c>
      <c r="Z40" s="372">
        <v>7.9072292635388081E-5</v>
      </c>
      <c r="AA40" s="372">
        <v>2.3787930598712483E-4</v>
      </c>
      <c r="AB40" s="372">
        <v>5.1441983088448061E-5</v>
      </c>
      <c r="AC40" s="372">
        <v>7.8472280924918195E-4</v>
      </c>
      <c r="AD40" s="372">
        <v>1.9570555850820874E-4</v>
      </c>
      <c r="AE40" s="372">
        <v>4.9171615278231914E-4</v>
      </c>
      <c r="AF40" s="372">
        <v>6.0520376597604302E-4</v>
      </c>
      <c r="AG40" s="372">
        <v>1.8681626539292417E-3</v>
      </c>
      <c r="AH40" s="372">
        <v>5.4133084743966209E-4</v>
      </c>
      <c r="AI40" s="372">
        <v>4.0750502275845027E-3</v>
      </c>
      <c r="AJ40" s="372">
        <v>1.2536758658958886E-2</v>
      </c>
      <c r="AK40" s="372">
        <v>2.5864198427805467E-3</v>
      </c>
      <c r="AL40" s="372">
        <v>1.1127800569095542E-3</v>
      </c>
      <c r="AM40" s="372">
        <v>1.5387327050610093E-2</v>
      </c>
      <c r="AN40" s="372">
        <v>0</v>
      </c>
      <c r="AO40" s="373">
        <v>1.8113964925043835E-3</v>
      </c>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4"/>
      <c r="GM40" s="4"/>
      <c r="GN40" s="4"/>
      <c r="GO40" s="4"/>
      <c r="GP40" s="4"/>
      <c r="GQ40" s="4"/>
      <c r="GR40" s="4"/>
      <c r="GS40" s="4"/>
      <c r="GT40" s="4"/>
      <c r="GU40" s="4"/>
      <c r="GV40" s="4"/>
      <c r="GW40" s="4"/>
      <c r="GX40" s="4"/>
      <c r="GY40" s="4"/>
      <c r="GZ40" s="4"/>
      <c r="HA40" s="4"/>
      <c r="HB40" s="4"/>
      <c r="HC40" s="4"/>
      <c r="HD40" s="4"/>
      <c r="HE40" s="4"/>
      <c r="HF40" s="4"/>
      <c r="HG40" s="4"/>
      <c r="HH40" s="4"/>
      <c r="HI40" s="4"/>
      <c r="HJ40" s="4"/>
      <c r="HK40" s="4"/>
      <c r="HL40" s="4"/>
      <c r="HM40" s="4"/>
      <c r="HN40" s="4"/>
      <c r="HO40" s="4"/>
      <c r="HP40" s="4"/>
      <c r="HQ40" s="4"/>
      <c r="HR40" s="4"/>
      <c r="HS40" s="4"/>
      <c r="HT40" s="4"/>
      <c r="HU40" s="4"/>
      <c r="HV40" s="4"/>
      <c r="HW40" s="4"/>
      <c r="HX40" s="4"/>
      <c r="HY40" s="4"/>
      <c r="HZ40" s="4"/>
      <c r="IA40" s="4"/>
      <c r="IB40" s="4"/>
      <c r="IC40" s="4"/>
      <c r="ID40" s="4"/>
      <c r="IE40" s="4"/>
      <c r="IF40" s="4"/>
      <c r="IG40" s="4"/>
      <c r="IH40" s="4"/>
      <c r="II40" s="4"/>
      <c r="IJ40" s="4"/>
      <c r="IK40" s="4"/>
      <c r="IL40" s="4"/>
      <c r="IM40" s="4"/>
      <c r="IN40" s="4"/>
      <c r="IO40" s="4"/>
      <c r="IP40" s="4"/>
      <c r="IQ40" s="4"/>
      <c r="IR40" s="4"/>
      <c r="IS40" s="4"/>
      <c r="IT40" s="4"/>
      <c r="IU40" s="4"/>
      <c r="IV40" s="4"/>
    </row>
    <row r="41" spans="1:256" ht="18" customHeight="1">
      <c r="A41" s="4"/>
      <c r="B41" s="369" t="s">
        <v>80</v>
      </c>
      <c r="C41" s="370" t="s">
        <v>1</v>
      </c>
      <c r="D41" s="374"/>
      <c r="E41" s="372">
        <v>5.1928231228305481E-4</v>
      </c>
      <c r="F41" s="372">
        <v>4.9182494480441762E-4</v>
      </c>
      <c r="G41" s="372">
        <v>7.6148619358571866E-4</v>
      </c>
      <c r="H41" s="372">
        <v>1.0719818530926099E-3</v>
      </c>
      <c r="I41" s="372">
        <v>9.9986540310704835E-4</v>
      </c>
      <c r="J41" s="372">
        <v>5.8405856543910823E-4</v>
      </c>
      <c r="K41" s="372">
        <v>1.2178027817093961E-4</v>
      </c>
      <c r="L41" s="372">
        <v>1.6731893868779282E-4</v>
      </c>
      <c r="M41" s="372">
        <v>8.7965927329762463E-4</v>
      </c>
      <c r="N41" s="372">
        <v>5.9424584072043183E-4</v>
      </c>
      <c r="O41" s="372">
        <v>4.6115331986474196E-4</v>
      </c>
      <c r="P41" s="372">
        <v>3.8386508376034539E-4</v>
      </c>
      <c r="Q41" s="372">
        <v>1.2798723519191518E-3</v>
      </c>
      <c r="R41" s="372">
        <v>1.1004526535129987E-3</v>
      </c>
      <c r="S41" s="372">
        <v>1.3016409736019514E-3</v>
      </c>
      <c r="T41" s="372">
        <v>8.2370340075721524E-4</v>
      </c>
      <c r="U41" s="372">
        <v>7.5373256042004448E-4</v>
      </c>
      <c r="V41" s="372">
        <v>7.9843665388777544E-4</v>
      </c>
      <c r="W41" s="372">
        <v>3.6633271687611774E-4</v>
      </c>
      <c r="X41" s="372">
        <v>1.3100837394307324E-3</v>
      </c>
      <c r="Y41" s="372">
        <v>7.1993018510371298E-4</v>
      </c>
      <c r="Z41" s="372">
        <v>2.936970869314415E-5</v>
      </c>
      <c r="AA41" s="372">
        <v>7.731077444581558E-4</v>
      </c>
      <c r="AB41" s="372">
        <v>3.2537054303443404E-3</v>
      </c>
      <c r="AC41" s="372">
        <v>2.0672555990852636E-3</v>
      </c>
      <c r="AD41" s="372">
        <v>3.5598478674942224E-3</v>
      </c>
      <c r="AE41" s="372">
        <v>2.8786862367746096E-4</v>
      </c>
      <c r="AF41" s="372">
        <v>1.7474176384362642E-3</v>
      </c>
      <c r="AG41" s="372">
        <v>1.979243766783581E-3</v>
      </c>
      <c r="AH41" s="372">
        <v>3.1146467495844136E-3</v>
      </c>
      <c r="AI41" s="372">
        <v>3.319946213704053E-3</v>
      </c>
      <c r="AJ41" s="372">
        <v>2.6206539835281657E-3</v>
      </c>
      <c r="AK41" s="372">
        <v>5.0275352000116241E-3</v>
      </c>
      <c r="AL41" s="372">
        <v>1.5491364478135447E-3</v>
      </c>
      <c r="AM41" s="372">
        <v>1.8095033544553562E-3</v>
      </c>
      <c r="AN41" s="372">
        <v>0</v>
      </c>
      <c r="AO41" s="373">
        <v>-8.7899437088012913E-2</v>
      </c>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c r="EV41" s="4"/>
      <c r="EW41" s="4"/>
      <c r="EX41" s="4"/>
      <c r="EY41" s="4"/>
      <c r="EZ41" s="4"/>
      <c r="FA41" s="4"/>
      <c r="FB41" s="4"/>
      <c r="FC41" s="4"/>
      <c r="FD41" s="4"/>
      <c r="FE41" s="4"/>
      <c r="FF41" s="4"/>
      <c r="FG41" s="4"/>
      <c r="FH41" s="4"/>
      <c r="FI41" s="4"/>
      <c r="FJ41" s="4"/>
      <c r="FK41" s="4"/>
      <c r="FL41" s="4"/>
      <c r="FM41" s="4"/>
      <c r="FN41" s="4"/>
      <c r="FO41" s="4"/>
      <c r="FP41" s="4"/>
      <c r="FQ41" s="4"/>
      <c r="FR41" s="4"/>
      <c r="FS41" s="4"/>
      <c r="FT41" s="4"/>
      <c r="FU41" s="4"/>
      <c r="FV41" s="4"/>
      <c r="FW41" s="4"/>
      <c r="FX41" s="4"/>
      <c r="FY41" s="4"/>
      <c r="FZ41" s="4"/>
      <c r="GA41" s="4"/>
      <c r="GB41" s="4"/>
      <c r="GC41" s="4"/>
      <c r="GD41" s="4"/>
      <c r="GE41" s="4"/>
      <c r="GF41" s="4"/>
      <c r="GG41" s="4"/>
      <c r="GH41" s="4"/>
      <c r="GI41" s="4"/>
      <c r="GJ41" s="4"/>
      <c r="GK41" s="4"/>
      <c r="GL41" s="4"/>
      <c r="GM41" s="4"/>
      <c r="GN41" s="4"/>
      <c r="GO41" s="4"/>
      <c r="GP41" s="4"/>
      <c r="GQ41" s="4"/>
      <c r="GR41" s="4"/>
      <c r="GS41" s="4"/>
      <c r="GT41" s="4"/>
      <c r="GU41" s="4"/>
      <c r="GV41" s="4"/>
      <c r="GW41" s="4"/>
      <c r="GX41" s="4"/>
      <c r="GY41" s="4"/>
      <c r="GZ41" s="4"/>
      <c r="HA41" s="4"/>
      <c r="HB41" s="4"/>
      <c r="HC41" s="4"/>
      <c r="HD41" s="4"/>
      <c r="HE41" s="4"/>
      <c r="HF41" s="4"/>
      <c r="HG41" s="4"/>
      <c r="HH41" s="4"/>
      <c r="HI41" s="4"/>
      <c r="HJ41" s="4"/>
      <c r="HK41" s="4"/>
      <c r="HL41" s="4"/>
      <c r="HM41" s="4"/>
      <c r="HN41" s="4"/>
      <c r="HO41" s="4"/>
      <c r="HP41" s="4"/>
      <c r="HQ41" s="4"/>
      <c r="HR41" s="4"/>
      <c r="HS41" s="4"/>
      <c r="HT41" s="4"/>
      <c r="HU41" s="4"/>
      <c r="HV41" s="4"/>
      <c r="HW41" s="4"/>
      <c r="HX41" s="4"/>
      <c r="HY41" s="4"/>
      <c r="HZ41" s="4"/>
      <c r="IA41" s="4"/>
      <c r="IB41" s="4"/>
      <c r="IC41" s="4"/>
      <c r="ID41" s="4"/>
      <c r="IE41" s="4"/>
      <c r="IF41" s="4"/>
      <c r="IG41" s="4"/>
      <c r="IH41" s="4"/>
      <c r="II41" s="4"/>
      <c r="IJ41" s="4"/>
      <c r="IK41" s="4"/>
      <c r="IL41" s="4"/>
      <c r="IM41" s="4"/>
      <c r="IN41" s="4"/>
      <c r="IO41" s="4"/>
      <c r="IP41" s="4"/>
      <c r="IQ41" s="4"/>
      <c r="IR41" s="4"/>
      <c r="IS41" s="4"/>
      <c r="IT41" s="4"/>
      <c r="IU41" s="4"/>
      <c r="IV41" s="4"/>
    </row>
    <row r="42" spans="1:256" ht="18" customHeight="1">
      <c r="A42" s="4"/>
      <c r="B42" s="375" t="s">
        <v>81</v>
      </c>
      <c r="C42" s="376" t="s">
        <v>2</v>
      </c>
      <c r="D42" s="377"/>
      <c r="E42" s="378">
        <v>4.9026108506283637E-3</v>
      </c>
      <c r="F42" s="378">
        <v>1.196774032357416E-2</v>
      </c>
      <c r="G42" s="378">
        <v>4.3246716615298738E-3</v>
      </c>
      <c r="H42" s="378">
        <v>2.4210099393646915E-3</v>
      </c>
      <c r="I42" s="378">
        <v>3.0509518046833613E-3</v>
      </c>
      <c r="J42" s="378">
        <v>1.8937867226758466E-3</v>
      </c>
      <c r="K42" s="378">
        <v>1.50340157389458E-3</v>
      </c>
      <c r="L42" s="378">
        <v>2.0793898678497054E-3</v>
      </c>
      <c r="M42" s="378">
        <v>8.038327927357666E-3</v>
      </c>
      <c r="N42" s="378">
        <v>8.9505896260936493E-3</v>
      </c>
      <c r="O42" s="378">
        <v>7.3532664022614765E-3</v>
      </c>
      <c r="P42" s="378">
        <v>3.9871172375523685E-3</v>
      </c>
      <c r="Q42" s="378">
        <v>7.9923720104245217E-3</v>
      </c>
      <c r="R42" s="378">
        <v>4.929541499825078E-3</v>
      </c>
      <c r="S42" s="378">
        <v>2.4448585392326128E-3</v>
      </c>
      <c r="T42" s="378">
        <v>6.2747719463158741E-4</v>
      </c>
      <c r="U42" s="378">
        <v>2.2295950255627672E-3</v>
      </c>
      <c r="V42" s="378">
        <v>1.0721991116712213E-3</v>
      </c>
      <c r="W42" s="378">
        <v>1.0434629026772357E-3</v>
      </c>
      <c r="X42" s="378">
        <v>1.9786413602592219E-3</v>
      </c>
      <c r="Y42" s="378">
        <v>1.2984608691998932E-2</v>
      </c>
      <c r="Z42" s="378">
        <v>2.8737130352061045E-3</v>
      </c>
      <c r="AA42" s="378">
        <v>7.5154993235307241E-3</v>
      </c>
      <c r="AB42" s="378">
        <v>2.1123364305693986E-2</v>
      </c>
      <c r="AC42" s="378">
        <v>6.8650499278143148E-3</v>
      </c>
      <c r="AD42" s="378">
        <v>4.6552553685887807E-3</v>
      </c>
      <c r="AE42" s="378">
        <v>1.5264462810742529E-3</v>
      </c>
      <c r="AF42" s="378">
        <v>6.964035124400119E-3</v>
      </c>
      <c r="AG42" s="378">
        <v>2.11355009993568E-3</v>
      </c>
      <c r="AH42" s="378">
        <v>1.0450534465308845E-3</v>
      </c>
      <c r="AI42" s="378">
        <v>1.3913030709885598E-2</v>
      </c>
      <c r="AJ42" s="378">
        <v>5.1293715973016931E-3</v>
      </c>
      <c r="AK42" s="378">
        <v>4.5988869676406915E-3</v>
      </c>
      <c r="AL42" s="378">
        <v>3.095067541839777E-3</v>
      </c>
      <c r="AM42" s="378">
        <v>2.8851975402312143E-3</v>
      </c>
      <c r="AN42" s="378">
        <v>5.8366632245319451E-4</v>
      </c>
      <c r="AO42" s="379">
        <v>0</v>
      </c>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c r="FB42" s="4"/>
      <c r="FC42" s="4"/>
      <c r="FD42" s="4"/>
      <c r="FE42" s="4"/>
      <c r="FF42" s="4"/>
      <c r="FG42" s="4"/>
      <c r="FH42" s="4"/>
      <c r="FI42" s="4"/>
      <c r="FJ42" s="4"/>
      <c r="FK42" s="4"/>
      <c r="FL42" s="4"/>
      <c r="FM42" s="4"/>
      <c r="FN42" s="4"/>
      <c r="FO42" s="4"/>
      <c r="FP42" s="4"/>
      <c r="FQ42" s="4"/>
      <c r="FR42" s="4"/>
      <c r="FS42" s="4"/>
      <c r="FT42" s="4"/>
      <c r="FU42" s="4"/>
      <c r="FV42" s="4"/>
      <c r="FW42" s="4"/>
      <c r="FX42" s="4"/>
      <c r="FY42" s="4"/>
      <c r="FZ42" s="4"/>
      <c r="GA42" s="4"/>
      <c r="GB42" s="4"/>
      <c r="GC42" s="4"/>
      <c r="GD42" s="4"/>
      <c r="GE42" s="4"/>
      <c r="GF42" s="4"/>
      <c r="GG42" s="4"/>
      <c r="GH42" s="4"/>
      <c r="GI42" s="4"/>
      <c r="GJ42" s="4"/>
      <c r="GK42" s="4"/>
      <c r="GL42" s="4"/>
      <c r="GM42" s="4"/>
      <c r="GN42" s="4"/>
      <c r="GO42" s="4"/>
      <c r="GP42" s="4"/>
      <c r="GQ42" s="4"/>
      <c r="GR42" s="4"/>
      <c r="GS42" s="4"/>
      <c r="GT42" s="4"/>
      <c r="GU42" s="4"/>
      <c r="GV42" s="4"/>
      <c r="GW42" s="4"/>
      <c r="GX42" s="4"/>
      <c r="GY42" s="4"/>
      <c r="GZ42" s="4"/>
      <c r="HA42" s="4"/>
      <c r="HB42" s="4"/>
      <c r="HC42" s="4"/>
      <c r="HD42" s="4"/>
      <c r="HE42" s="4"/>
      <c r="HF42" s="4"/>
      <c r="HG42" s="4"/>
      <c r="HH42" s="4"/>
      <c r="HI42" s="4"/>
      <c r="HJ42" s="4"/>
      <c r="HK42" s="4"/>
      <c r="HL42" s="4"/>
      <c r="HM42" s="4"/>
      <c r="HN42" s="4"/>
      <c r="HO42" s="4"/>
      <c r="HP42" s="4"/>
      <c r="HQ42" s="4"/>
      <c r="HR42" s="4"/>
      <c r="HS42" s="4"/>
      <c r="HT42" s="4"/>
      <c r="HU42" s="4"/>
      <c r="HV42" s="4"/>
      <c r="HW42" s="4"/>
      <c r="HX42" s="4"/>
      <c r="HY42" s="4"/>
      <c r="HZ42" s="4"/>
      <c r="IA42" s="4"/>
      <c r="IB42" s="4"/>
      <c r="IC42" s="4"/>
      <c r="ID42" s="4"/>
      <c r="IE42" s="4"/>
      <c r="IF42" s="4"/>
      <c r="IG42" s="4"/>
      <c r="IH42" s="4"/>
      <c r="II42" s="4"/>
      <c r="IJ42" s="4"/>
      <c r="IK42" s="4"/>
      <c r="IL42" s="4"/>
      <c r="IM42" s="4"/>
      <c r="IN42" s="4"/>
      <c r="IO42" s="4"/>
      <c r="IP42" s="4"/>
      <c r="IQ42" s="4"/>
      <c r="IR42" s="4"/>
      <c r="IS42" s="4"/>
      <c r="IT42" s="4"/>
      <c r="IU42" s="4"/>
      <c r="IV42" s="4"/>
    </row>
    <row r="43" spans="1:256" ht="18" customHeight="1">
      <c r="B43" s="380"/>
      <c r="C43" s="381"/>
      <c r="D43" s="382"/>
      <c r="E43" s="383"/>
      <c r="F43" s="383"/>
      <c r="G43" s="383"/>
      <c r="H43" s="383"/>
      <c r="I43" s="383"/>
      <c r="J43" s="383"/>
      <c r="K43" s="383"/>
      <c r="L43" s="383"/>
      <c r="M43" s="383"/>
      <c r="N43" s="383"/>
      <c r="O43" s="383"/>
      <c r="P43" s="383"/>
      <c r="Q43" s="383"/>
      <c r="R43" s="383"/>
      <c r="S43" s="383"/>
      <c r="T43" s="383"/>
      <c r="U43" s="383"/>
      <c r="V43" s="383"/>
      <c r="W43" s="383"/>
      <c r="X43" s="383"/>
      <c r="Y43" s="383"/>
      <c r="Z43" s="383"/>
      <c r="AA43" s="383"/>
      <c r="AB43" s="383"/>
      <c r="AC43" s="383"/>
      <c r="AD43" s="383"/>
      <c r="AE43" s="383"/>
      <c r="AF43" s="383"/>
      <c r="AG43" s="383"/>
      <c r="AH43" s="383"/>
      <c r="AI43" s="383"/>
      <c r="AJ43" s="383"/>
      <c r="AK43" s="383"/>
      <c r="AL43" s="383"/>
      <c r="AM43" s="383"/>
      <c r="AN43" s="383"/>
      <c r="AO43" s="384"/>
    </row>
    <row r="44" spans="1:256">
      <c r="B44" s="385"/>
      <c r="C44" s="386"/>
      <c r="D44" s="387"/>
      <c r="E44" s="388"/>
      <c r="F44" s="388"/>
      <c r="G44" s="388"/>
      <c r="H44" s="388"/>
      <c r="I44" s="388"/>
      <c r="J44" s="388"/>
      <c r="K44" s="388"/>
      <c r="L44" s="388"/>
      <c r="M44" s="388"/>
      <c r="N44" s="388"/>
      <c r="O44" s="388"/>
      <c r="P44" s="388"/>
      <c r="Q44" s="388"/>
      <c r="R44" s="388"/>
      <c r="S44" s="388"/>
      <c r="T44" s="388"/>
      <c r="U44" s="388"/>
      <c r="V44" s="388"/>
      <c r="W44" s="388"/>
      <c r="X44" s="388"/>
      <c r="Y44" s="388"/>
      <c r="Z44" s="388"/>
      <c r="AA44" s="388"/>
      <c r="AB44" s="388"/>
      <c r="AC44" s="388"/>
      <c r="AD44" s="388"/>
      <c r="AE44" s="388"/>
      <c r="AF44" s="388"/>
      <c r="AG44" s="388"/>
      <c r="AH44" s="388"/>
      <c r="AI44" s="388"/>
      <c r="AJ44" s="388"/>
      <c r="AK44" s="388"/>
      <c r="AL44" s="388"/>
      <c r="AM44" s="388"/>
      <c r="AN44" s="388"/>
      <c r="AO44" s="389"/>
    </row>
    <row r="45" spans="1:256">
      <c r="B45" s="369"/>
      <c r="C45" s="370"/>
      <c r="D45" s="374"/>
      <c r="E45" s="372"/>
      <c r="F45" s="372"/>
      <c r="G45" s="372"/>
      <c r="H45" s="372"/>
      <c r="I45" s="372"/>
      <c r="J45" s="372"/>
      <c r="K45" s="372"/>
      <c r="L45" s="372"/>
      <c r="M45" s="372"/>
      <c r="N45" s="372"/>
      <c r="O45" s="372"/>
      <c r="P45" s="372"/>
      <c r="Q45" s="372"/>
      <c r="R45" s="372"/>
      <c r="S45" s="372"/>
      <c r="T45" s="372"/>
      <c r="U45" s="372"/>
      <c r="V45" s="372"/>
      <c r="W45" s="372"/>
      <c r="X45" s="372"/>
      <c r="Y45" s="372"/>
      <c r="Z45" s="372"/>
      <c r="AA45" s="372"/>
      <c r="AB45" s="372"/>
      <c r="AC45" s="372"/>
      <c r="AD45" s="372"/>
      <c r="AE45" s="372"/>
      <c r="AF45" s="372"/>
      <c r="AG45" s="372"/>
      <c r="AH45" s="372"/>
      <c r="AI45" s="372"/>
      <c r="AJ45" s="372"/>
      <c r="AK45" s="372"/>
      <c r="AL45" s="372"/>
      <c r="AM45" s="372"/>
      <c r="AN45" s="372"/>
      <c r="AO45" s="373"/>
    </row>
    <row r="46" spans="1:256">
      <c r="B46" s="369"/>
      <c r="C46" s="370"/>
      <c r="D46" s="374"/>
      <c r="E46" s="372"/>
      <c r="F46" s="372"/>
      <c r="G46" s="372"/>
      <c r="H46" s="372"/>
      <c r="I46" s="372"/>
      <c r="J46" s="372"/>
      <c r="K46" s="372"/>
      <c r="L46" s="372"/>
      <c r="M46" s="372"/>
      <c r="N46" s="372"/>
      <c r="O46" s="372"/>
      <c r="P46" s="372"/>
      <c r="Q46" s="372"/>
      <c r="R46" s="372"/>
      <c r="S46" s="372"/>
      <c r="T46" s="372"/>
      <c r="U46" s="372"/>
      <c r="V46" s="372"/>
      <c r="W46" s="372"/>
      <c r="X46" s="372"/>
      <c r="Y46" s="372"/>
      <c r="Z46" s="372"/>
      <c r="AA46" s="372"/>
      <c r="AB46" s="372"/>
      <c r="AC46" s="372"/>
      <c r="AD46" s="372"/>
      <c r="AE46" s="372"/>
      <c r="AF46" s="372"/>
      <c r="AG46" s="372"/>
      <c r="AH46" s="372"/>
      <c r="AI46" s="372"/>
      <c r="AJ46" s="372"/>
      <c r="AK46" s="372"/>
      <c r="AL46" s="372"/>
      <c r="AM46" s="372"/>
      <c r="AN46" s="372"/>
      <c r="AO46" s="373"/>
    </row>
    <row r="47" spans="1:256">
      <c r="B47" s="369"/>
      <c r="C47" s="370"/>
      <c r="D47" s="374"/>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372"/>
      <c r="AM47" s="372"/>
      <c r="AN47" s="372"/>
      <c r="AO47" s="373"/>
    </row>
    <row r="48" spans="1:256">
      <c r="B48" s="369"/>
      <c r="C48" s="370"/>
      <c r="D48" s="374"/>
      <c r="E48" s="372"/>
      <c r="F48" s="372"/>
      <c r="G48" s="372"/>
      <c r="H48" s="372"/>
      <c r="I48" s="372"/>
      <c r="J48" s="372"/>
      <c r="K48" s="372"/>
      <c r="L48" s="372"/>
      <c r="M48" s="372"/>
      <c r="N48" s="372"/>
      <c r="O48" s="372"/>
      <c r="P48" s="372"/>
      <c r="Q48" s="372"/>
      <c r="R48" s="372"/>
      <c r="S48" s="372"/>
      <c r="T48" s="372"/>
      <c r="U48" s="372"/>
      <c r="V48" s="372"/>
      <c r="W48" s="372"/>
      <c r="X48" s="372"/>
      <c r="Y48" s="372"/>
      <c r="Z48" s="372"/>
      <c r="AA48" s="372"/>
      <c r="AB48" s="372"/>
      <c r="AC48" s="372"/>
      <c r="AD48" s="372"/>
      <c r="AE48" s="372"/>
      <c r="AF48" s="372"/>
      <c r="AG48" s="372"/>
      <c r="AH48" s="372"/>
      <c r="AI48" s="372"/>
      <c r="AJ48" s="372"/>
      <c r="AK48" s="372"/>
      <c r="AL48" s="372"/>
      <c r="AM48" s="372"/>
      <c r="AN48" s="372"/>
      <c r="AO48" s="373"/>
    </row>
    <row r="49" spans="2:41">
      <c r="B49" s="369"/>
      <c r="C49" s="370"/>
      <c r="D49" s="374"/>
      <c r="E49" s="372"/>
      <c r="F49" s="372"/>
      <c r="G49" s="372"/>
      <c r="H49" s="372"/>
      <c r="I49" s="372"/>
      <c r="J49" s="372"/>
      <c r="K49" s="372"/>
      <c r="L49" s="372"/>
      <c r="M49" s="372"/>
      <c r="N49" s="372"/>
      <c r="O49" s="372"/>
      <c r="P49" s="372"/>
      <c r="Q49" s="372"/>
      <c r="R49" s="372"/>
      <c r="S49" s="372"/>
      <c r="T49" s="372"/>
      <c r="U49" s="372"/>
      <c r="V49" s="372"/>
      <c r="W49" s="372"/>
      <c r="X49" s="372"/>
      <c r="Y49" s="372"/>
      <c r="Z49" s="372"/>
      <c r="AA49" s="372"/>
      <c r="AB49" s="372"/>
      <c r="AC49" s="372"/>
      <c r="AD49" s="372"/>
      <c r="AE49" s="372"/>
      <c r="AF49" s="372"/>
      <c r="AG49" s="372"/>
      <c r="AH49" s="372"/>
      <c r="AI49" s="372"/>
      <c r="AJ49" s="372"/>
      <c r="AK49" s="372"/>
      <c r="AL49" s="372"/>
      <c r="AM49" s="372"/>
      <c r="AN49" s="372"/>
      <c r="AO49" s="373"/>
    </row>
    <row r="50" spans="2:41">
      <c r="B50" s="375"/>
      <c r="C50" s="376"/>
      <c r="D50" s="377"/>
      <c r="E50" s="378"/>
      <c r="F50" s="378"/>
      <c r="G50" s="378"/>
      <c r="H50" s="378"/>
      <c r="I50" s="378"/>
      <c r="J50" s="378"/>
      <c r="K50" s="378"/>
      <c r="L50" s="378"/>
      <c r="M50" s="378"/>
      <c r="N50" s="378"/>
      <c r="O50" s="378"/>
      <c r="P50" s="378"/>
      <c r="Q50" s="378"/>
      <c r="R50" s="378"/>
      <c r="S50" s="378"/>
      <c r="T50" s="378"/>
      <c r="U50" s="378"/>
      <c r="V50" s="378"/>
      <c r="W50" s="378"/>
      <c r="X50" s="378"/>
      <c r="Y50" s="378"/>
      <c r="Z50" s="378"/>
      <c r="AA50" s="378"/>
      <c r="AB50" s="378"/>
      <c r="AC50" s="378"/>
      <c r="AD50" s="378"/>
      <c r="AE50" s="378"/>
      <c r="AF50" s="378"/>
      <c r="AG50" s="378"/>
      <c r="AH50" s="378"/>
      <c r="AI50" s="378"/>
      <c r="AJ50" s="378"/>
      <c r="AK50" s="378"/>
      <c r="AL50" s="378"/>
      <c r="AM50" s="378"/>
      <c r="AN50" s="378"/>
      <c r="AO50" s="379"/>
    </row>
    <row r="51" spans="2:41">
      <c r="B51" s="380"/>
      <c r="C51" s="381"/>
      <c r="D51" s="382"/>
      <c r="E51" s="383"/>
      <c r="F51" s="383"/>
      <c r="G51" s="383"/>
      <c r="H51" s="383"/>
      <c r="I51" s="383"/>
      <c r="J51" s="383"/>
      <c r="K51" s="383"/>
      <c r="L51" s="383"/>
      <c r="M51" s="383"/>
      <c r="N51" s="383"/>
      <c r="O51" s="383"/>
      <c r="P51" s="383"/>
      <c r="Q51" s="383"/>
      <c r="R51" s="383"/>
      <c r="S51" s="383"/>
      <c r="T51" s="383"/>
      <c r="U51" s="383"/>
      <c r="V51" s="383"/>
      <c r="W51" s="383"/>
      <c r="X51" s="383"/>
      <c r="Y51" s="383"/>
      <c r="Z51" s="383"/>
      <c r="AA51" s="383"/>
      <c r="AB51" s="383"/>
      <c r="AC51" s="383"/>
      <c r="AD51" s="383"/>
      <c r="AE51" s="383"/>
      <c r="AF51" s="383"/>
      <c r="AG51" s="383"/>
      <c r="AH51" s="383"/>
      <c r="AI51" s="383"/>
      <c r="AJ51" s="383"/>
      <c r="AK51" s="383"/>
      <c r="AL51" s="383"/>
      <c r="AM51" s="383"/>
      <c r="AN51" s="383"/>
      <c r="AO51" s="384"/>
    </row>
  </sheetData>
  <sheetProtection algorithmName="SHA-512" hashValue="weLN9YuzI+1etmSHRcqr9dAZnwbgx4j6T4fhg2oKRR3WOVrGlV9tuz1rjR9YHEkIcuhnWs6x8vq3VNUQeaV6ZQ==" saltValue="LczM6O7yHIiOnNmdqJsldQ==" spinCount="100000" sheet="1" objects="1" scenarios="1"/>
  <phoneticPr fontId="12"/>
  <pageMargins left="0.70866141732283472" right="0.70866141732283472" top="0.74803149606299213" bottom="0.74803149606299213" header="0.31496062992125984" footer="0.31496062992125984"/>
  <pageSetup paperSize="9" scale="65"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45"/>
  <sheetViews>
    <sheetView showGridLines="0" showRowColHeaders="0" zoomScale="85" zoomScaleNormal="85" workbookViewId="0"/>
  </sheetViews>
  <sheetFormatPr defaultRowHeight="13.5"/>
  <cols>
    <col min="1" max="1" width="1.625" style="12" customWidth="1"/>
    <col min="2" max="2" width="3.125" style="12" customWidth="1"/>
    <col min="3" max="3" width="13.625" style="12" customWidth="1"/>
    <col min="4" max="4" width="9.125" style="12" hidden="1" customWidth="1"/>
    <col min="5" max="41" width="8.625" style="65" customWidth="1"/>
    <col min="42" max="44" width="8.625" style="12" customWidth="1"/>
    <col min="45" max="181" width="9" style="12"/>
    <col min="182" max="182" width="1.625" style="12" customWidth="1"/>
    <col min="183" max="183" width="3.375" style="12" customWidth="1"/>
    <col min="184" max="184" width="16.625" style="12" customWidth="1"/>
    <col min="185" max="237" width="9.125" style="12" customWidth="1"/>
    <col min="238" max="252" width="9" style="12"/>
  </cols>
  <sheetData>
    <row r="1" spans="1:256" ht="12" customHeight="1">
      <c r="A1" s="4"/>
      <c r="B1" s="17" t="s">
        <v>482</v>
      </c>
      <c r="C1" s="4"/>
      <c r="D1" s="4"/>
      <c r="E1" s="64"/>
      <c r="F1" s="64"/>
      <c r="G1" s="64"/>
      <c r="H1" s="64"/>
      <c r="I1" s="64"/>
      <c r="J1" s="64"/>
      <c r="K1" s="64"/>
      <c r="L1" s="64"/>
      <c r="M1" s="64"/>
      <c r="N1" s="64"/>
      <c r="O1" s="64"/>
      <c r="P1" s="64"/>
      <c r="Q1" s="64"/>
      <c r="R1" s="64"/>
      <c r="S1" s="64"/>
      <c r="T1" s="64"/>
      <c r="U1" s="64"/>
      <c r="V1" s="64"/>
      <c r="W1" s="64"/>
      <c r="X1" s="64"/>
      <c r="Y1" s="64"/>
      <c r="Z1" s="64"/>
      <c r="AA1" s="64"/>
      <c r="AB1" s="64"/>
      <c r="AC1" s="64"/>
      <c r="AD1" s="64"/>
      <c r="AE1" s="64"/>
      <c r="AF1" s="64"/>
      <c r="AG1" s="64"/>
      <c r="AH1" s="64"/>
      <c r="AI1" s="64"/>
      <c r="AJ1" s="64"/>
      <c r="AK1" s="64"/>
      <c r="AL1" s="64"/>
      <c r="AM1" s="64"/>
      <c r="AN1" s="64"/>
      <c r="AO1" s="6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c r="IV1" s="4"/>
    </row>
    <row r="2" spans="1:256" ht="12" customHeight="1">
      <c r="C2" s="1"/>
      <c r="D2" s="1"/>
      <c r="R2" s="66"/>
      <c r="S2" s="66"/>
      <c r="T2" s="66"/>
      <c r="U2" s="66"/>
      <c r="V2" s="66"/>
      <c r="AI2" s="67"/>
    </row>
    <row r="3" spans="1:256" s="3" customFormat="1" ht="12">
      <c r="B3" s="359"/>
      <c r="C3" s="360"/>
      <c r="D3" s="361"/>
      <c r="E3" s="362" t="s">
        <v>34</v>
      </c>
      <c r="F3" s="362" t="s">
        <v>40</v>
      </c>
      <c r="G3" s="362" t="s">
        <v>41</v>
      </c>
      <c r="H3" s="362" t="s">
        <v>42</v>
      </c>
      <c r="I3" s="362" t="s">
        <v>43</v>
      </c>
      <c r="J3" s="362" t="s">
        <v>44</v>
      </c>
      <c r="K3" s="362" t="s">
        <v>45</v>
      </c>
      <c r="L3" s="362" t="s">
        <v>46</v>
      </c>
      <c r="M3" s="362" t="s">
        <v>47</v>
      </c>
      <c r="N3" s="362" t="s">
        <v>48</v>
      </c>
      <c r="O3" s="362" t="s">
        <v>49</v>
      </c>
      <c r="P3" s="362" t="s">
        <v>50</v>
      </c>
      <c r="Q3" s="362" t="s">
        <v>51</v>
      </c>
      <c r="R3" s="362" t="s">
        <v>53</v>
      </c>
      <c r="S3" s="362" t="s">
        <v>54</v>
      </c>
      <c r="T3" s="362" t="s">
        <v>56</v>
      </c>
      <c r="U3" s="362" t="s">
        <v>57</v>
      </c>
      <c r="V3" s="362" t="s">
        <v>59</v>
      </c>
      <c r="W3" s="362" t="s">
        <v>60</v>
      </c>
      <c r="X3" s="362" t="s">
        <v>61</v>
      </c>
      <c r="Y3" s="362" t="s">
        <v>39</v>
      </c>
      <c r="Z3" s="362" t="s">
        <v>62</v>
      </c>
      <c r="AA3" s="362" t="s">
        <v>63</v>
      </c>
      <c r="AB3" s="362" t="s">
        <v>65</v>
      </c>
      <c r="AC3" s="362" t="s">
        <v>66</v>
      </c>
      <c r="AD3" s="362" t="s">
        <v>67</v>
      </c>
      <c r="AE3" s="362" t="s">
        <v>68</v>
      </c>
      <c r="AF3" s="362" t="s">
        <v>69</v>
      </c>
      <c r="AG3" s="362" t="s">
        <v>71</v>
      </c>
      <c r="AH3" s="362" t="s">
        <v>72</v>
      </c>
      <c r="AI3" s="362" t="s">
        <v>73</v>
      </c>
      <c r="AJ3" s="362" t="s">
        <v>74</v>
      </c>
      <c r="AK3" s="362" t="s">
        <v>77</v>
      </c>
      <c r="AL3" s="362" t="s">
        <v>78</v>
      </c>
      <c r="AM3" s="362" t="s">
        <v>79</v>
      </c>
      <c r="AN3" s="362" t="s">
        <v>80</v>
      </c>
      <c r="AO3" s="363" t="s">
        <v>81</v>
      </c>
    </row>
    <row r="4" spans="1:256" s="3" customFormat="1" ht="38.65" customHeight="1">
      <c r="A4" s="9"/>
      <c r="B4" s="364"/>
      <c r="C4" s="365"/>
      <c r="D4" s="366"/>
      <c r="E4" s="367" t="s">
        <v>86</v>
      </c>
      <c r="F4" s="367" t="s">
        <v>495</v>
      </c>
      <c r="G4" s="367" t="s">
        <v>35</v>
      </c>
      <c r="H4" s="367" t="s">
        <v>496</v>
      </c>
      <c r="I4" s="367" t="s">
        <v>19</v>
      </c>
      <c r="J4" s="367" t="s">
        <v>497</v>
      </c>
      <c r="K4" s="367" t="s">
        <v>87</v>
      </c>
      <c r="L4" s="367" t="s">
        <v>82</v>
      </c>
      <c r="M4" s="367" t="s">
        <v>88</v>
      </c>
      <c r="N4" s="367" t="s">
        <v>23</v>
      </c>
      <c r="O4" s="367" t="s">
        <v>24</v>
      </c>
      <c r="P4" s="367" t="s">
        <v>498</v>
      </c>
      <c r="Q4" s="367" t="s">
        <v>89</v>
      </c>
      <c r="R4" s="367" t="s">
        <v>90</v>
      </c>
      <c r="S4" s="367" t="s">
        <v>91</v>
      </c>
      <c r="T4" s="367" t="s">
        <v>37</v>
      </c>
      <c r="U4" s="367" t="s">
        <v>58</v>
      </c>
      <c r="V4" s="367" t="s">
        <v>92</v>
      </c>
      <c r="W4" s="367" t="s">
        <v>499</v>
      </c>
      <c r="X4" s="367" t="s">
        <v>93</v>
      </c>
      <c r="Y4" s="367" t="s">
        <v>28</v>
      </c>
      <c r="Z4" s="367" t="s">
        <v>500</v>
      </c>
      <c r="AA4" s="367" t="s">
        <v>64</v>
      </c>
      <c r="AB4" s="367" t="s">
        <v>94</v>
      </c>
      <c r="AC4" s="367" t="s">
        <v>501</v>
      </c>
      <c r="AD4" s="367" t="s">
        <v>95</v>
      </c>
      <c r="AE4" s="367" t="s">
        <v>502</v>
      </c>
      <c r="AF4" s="367" t="s">
        <v>96</v>
      </c>
      <c r="AG4" s="367" t="s">
        <v>38</v>
      </c>
      <c r="AH4" s="367" t="s">
        <v>503</v>
      </c>
      <c r="AI4" s="367" t="s">
        <v>97</v>
      </c>
      <c r="AJ4" s="367" t="s">
        <v>98</v>
      </c>
      <c r="AK4" s="367" t="s">
        <v>76</v>
      </c>
      <c r="AL4" s="367" t="s">
        <v>32</v>
      </c>
      <c r="AM4" s="367" t="s">
        <v>33</v>
      </c>
      <c r="AN4" s="367" t="s">
        <v>1</v>
      </c>
      <c r="AO4" s="368" t="s">
        <v>2</v>
      </c>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9"/>
      <c r="CG4" s="9"/>
      <c r="CH4" s="9"/>
      <c r="CI4" s="9"/>
      <c r="CJ4" s="9"/>
      <c r="CK4" s="9"/>
      <c r="CL4" s="9"/>
      <c r="CM4" s="9"/>
      <c r="CN4" s="9"/>
      <c r="CO4" s="9"/>
      <c r="CP4" s="9"/>
      <c r="CQ4" s="9"/>
      <c r="CR4" s="9"/>
      <c r="CS4" s="9"/>
      <c r="CT4" s="9"/>
      <c r="CU4" s="9"/>
      <c r="CV4" s="9"/>
      <c r="CW4" s="9"/>
      <c r="CX4" s="9"/>
      <c r="CY4" s="9"/>
      <c r="CZ4" s="9"/>
      <c r="DA4" s="9"/>
      <c r="DB4" s="9"/>
      <c r="DC4" s="9"/>
      <c r="DD4" s="9"/>
      <c r="DE4" s="9"/>
      <c r="DF4" s="9"/>
      <c r="DG4" s="9"/>
      <c r="DH4" s="9"/>
      <c r="DI4" s="9"/>
      <c r="DJ4" s="9"/>
      <c r="DK4" s="9"/>
      <c r="DL4" s="9"/>
      <c r="DM4" s="9"/>
      <c r="DN4" s="9"/>
      <c r="DO4" s="9"/>
      <c r="DP4" s="9"/>
      <c r="DQ4" s="9"/>
      <c r="DR4" s="9"/>
      <c r="DS4" s="9"/>
      <c r="DT4" s="9"/>
      <c r="DU4" s="9"/>
      <c r="DV4" s="9"/>
      <c r="DW4" s="9"/>
      <c r="DX4" s="9"/>
      <c r="DY4" s="9"/>
      <c r="DZ4" s="9"/>
      <c r="EA4" s="9"/>
      <c r="EB4" s="9"/>
      <c r="EC4" s="9"/>
      <c r="ED4" s="9"/>
      <c r="EE4" s="9"/>
      <c r="EF4" s="9"/>
      <c r="EG4" s="9"/>
      <c r="EH4" s="9"/>
      <c r="EI4" s="9"/>
      <c r="EJ4" s="9"/>
      <c r="EK4" s="9"/>
      <c r="EL4" s="9"/>
      <c r="EM4" s="9"/>
      <c r="EN4" s="9"/>
      <c r="EO4" s="9"/>
      <c r="EP4" s="9"/>
      <c r="EQ4" s="9"/>
      <c r="ER4" s="9"/>
      <c r="ES4" s="9"/>
      <c r="ET4" s="9"/>
      <c r="EU4" s="9"/>
      <c r="EV4" s="9"/>
      <c r="EW4" s="9"/>
      <c r="EX4" s="9"/>
      <c r="EY4" s="9"/>
      <c r="EZ4" s="9"/>
      <c r="FA4" s="9"/>
      <c r="FB4" s="9"/>
      <c r="FC4" s="9"/>
      <c r="FD4" s="9"/>
      <c r="FE4" s="9"/>
      <c r="FF4" s="9"/>
      <c r="FG4" s="9"/>
      <c r="FH4" s="9"/>
      <c r="FI4" s="9"/>
      <c r="FJ4" s="9"/>
      <c r="FK4" s="9"/>
      <c r="FL4" s="9"/>
      <c r="FM4" s="9"/>
      <c r="FN4" s="9"/>
      <c r="FO4" s="9"/>
      <c r="FP4" s="9"/>
      <c r="FQ4" s="9"/>
      <c r="FR4" s="9"/>
      <c r="FS4" s="9"/>
      <c r="FT4" s="9"/>
      <c r="FU4" s="9"/>
      <c r="FV4" s="9"/>
      <c r="FW4" s="9"/>
      <c r="FX4" s="9"/>
      <c r="FY4" s="9"/>
      <c r="FZ4" s="9"/>
      <c r="GA4" s="9"/>
      <c r="GB4" s="9"/>
      <c r="GC4" s="9"/>
      <c r="GD4" s="9"/>
      <c r="GE4" s="9"/>
      <c r="GF4" s="9"/>
      <c r="GG4" s="9"/>
      <c r="GH4" s="9"/>
      <c r="GI4" s="9"/>
      <c r="GJ4" s="9"/>
      <c r="GK4" s="9"/>
      <c r="GL4" s="9"/>
      <c r="GM4" s="9"/>
      <c r="GN4" s="9"/>
      <c r="GO4" s="9"/>
      <c r="GP4" s="9"/>
      <c r="GQ4" s="9"/>
      <c r="GR4" s="9"/>
      <c r="GS4" s="9"/>
      <c r="GT4" s="9"/>
      <c r="GU4" s="9"/>
      <c r="GV4" s="9"/>
      <c r="GW4" s="9"/>
      <c r="GX4" s="9"/>
      <c r="GY4" s="9"/>
      <c r="GZ4" s="9"/>
      <c r="HA4" s="9"/>
      <c r="HB4" s="9"/>
      <c r="HC4" s="9"/>
      <c r="HD4" s="9"/>
      <c r="HE4" s="9"/>
      <c r="HF4" s="9"/>
      <c r="HG4" s="9"/>
      <c r="HH4" s="9"/>
      <c r="HI4" s="9"/>
      <c r="HJ4" s="9"/>
      <c r="HK4" s="9"/>
      <c r="HL4" s="9"/>
      <c r="HM4" s="9"/>
      <c r="HN4" s="9"/>
      <c r="HO4" s="9"/>
      <c r="HP4" s="9"/>
      <c r="HQ4" s="9"/>
      <c r="HR4" s="9"/>
      <c r="HS4" s="9"/>
      <c r="HT4" s="9"/>
      <c r="HU4" s="9"/>
      <c r="HV4" s="9"/>
      <c r="HW4" s="9"/>
      <c r="HX4" s="9"/>
      <c r="HY4" s="9"/>
      <c r="HZ4" s="9"/>
      <c r="IA4" s="9"/>
      <c r="IB4" s="9"/>
      <c r="IC4" s="9"/>
      <c r="ID4" s="9"/>
      <c r="IE4" s="9"/>
      <c r="IF4" s="9"/>
      <c r="IG4" s="9"/>
      <c r="IH4" s="9"/>
      <c r="II4" s="9"/>
      <c r="IJ4" s="9"/>
      <c r="IK4" s="9"/>
      <c r="IL4" s="9"/>
      <c r="IM4" s="9"/>
      <c r="IN4" s="9"/>
      <c r="IO4" s="9"/>
      <c r="IP4" s="9"/>
      <c r="IQ4" s="9"/>
      <c r="IR4" s="9"/>
      <c r="IS4" s="9"/>
      <c r="IT4" s="9"/>
      <c r="IU4" s="9"/>
      <c r="IV4" s="9"/>
    </row>
    <row r="5" spans="1:256" hidden="1">
      <c r="A5" s="13"/>
      <c r="B5" s="343"/>
      <c r="C5" s="344"/>
      <c r="D5" s="345"/>
      <c r="E5" s="341"/>
      <c r="F5" s="341"/>
      <c r="G5" s="341"/>
      <c r="H5" s="341"/>
      <c r="I5" s="341"/>
      <c r="J5" s="341"/>
      <c r="K5" s="341"/>
      <c r="L5" s="341"/>
      <c r="M5" s="341"/>
      <c r="N5" s="341"/>
      <c r="O5" s="341"/>
      <c r="P5" s="341"/>
      <c r="Q5" s="341"/>
      <c r="R5" s="341"/>
      <c r="S5" s="341"/>
      <c r="T5" s="341"/>
      <c r="U5" s="341"/>
      <c r="V5" s="341"/>
      <c r="W5" s="341"/>
      <c r="X5" s="341"/>
      <c r="Y5" s="341"/>
      <c r="Z5" s="341"/>
      <c r="AA5" s="341"/>
      <c r="AB5" s="341"/>
      <c r="AC5" s="341"/>
      <c r="AD5" s="341"/>
      <c r="AE5" s="341"/>
      <c r="AF5" s="341"/>
      <c r="AG5" s="341"/>
      <c r="AH5" s="341"/>
      <c r="AI5" s="341"/>
      <c r="AJ5" s="341"/>
      <c r="AK5" s="341"/>
      <c r="AL5" s="341"/>
      <c r="AM5" s="341"/>
      <c r="AN5" s="341"/>
      <c r="AO5" s="342"/>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c r="CY5" s="13"/>
      <c r="CZ5" s="13"/>
      <c r="DA5" s="13"/>
      <c r="DB5" s="13"/>
      <c r="DC5" s="13"/>
      <c r="DD5" s="13"/>
      <c r="DE5" s="13"/>
      <c r="DF5" s="13"/>
      <c r="DG5" s="13"/>
      <c r="DH5" s="13"/>
      <c r="DI5" s="13"/>
      <c r="DJ5" s="13"/>
      <c r="DK5" s="13"/>
      <c r="DL5" s="13"/>
      <c r="DM5" s="13"/>
      <c r="DN5" s="13"/>
      <c r="DO5" s="13"/>
      <c r="DP5" s="13"/>
      <c r="DQ5" s="13"/>
      <c r="DR5" s="13"/>
      <c r="DS5" s="13"/>
      <c r="DT5" s="13"/>
      <c r="DU5" s="13"/>
      <c r="DV5" s="13"/>
      <c r="DW5" s="13"/>
      <c r="DX5" s="13"/>
      <c r="DY5" s="13"/>
      <c r="DZ5" s="13"/>
      <c r="EA5" s="13"/>
      <c r="EB5" s="13"/>
      <c r="EC5" s="13"/>
      <c r="ED5" s="13"/>
      <c r="EE5" s="13"/>
      <c r="EF5" s="13"/>
      <c r="EG5" s="13"/>
      <c r="EH5" s="13"/>
      <c r="EI5" s="13"/>
      <c r="EJ5" s="13"/>
      <c r="EK5" s="13"/>
      <c r="EL5" s="13"/>
      <c r="EM5" s="13"/>
      <c r="EN5" s="13"/>
      <c r="EO5" s="13"/>
      <c r="EP5" s="13"/>
      <c r="EQ5" s="13"/>
      <c r="ER5" s="13"/>
      <c r="ES5" s="13"/>
      <c r="ET5" s="13"/>
      <c r="EU5" s="13"/>
      <c r="EV5" s="13"/>
      <c r="EW5" s="13"/>
      <c r="EX5" s="13"/>
      <c r="EY5" s="13"/>
      <c r="EZ5" s="13"/>
      <c r="FA5" s="13"/>
      <c r="FB5" s="13"/>
      <c r="FC5" s="13"/>
      <c r="FD5" s="13"/>
      <c r="FE5" s="13"/>
      <c r="FF5" s="13"/>
      <c r="FG5" s="13"/>
      <c r="FH5" s="13"/>
      <c r="FI5" s="13"/>
      <c r="FJ5" s="13"/>
      <c r="FK5" s="13"/>
      <c r="FL5" s="13"/>
      <c r="FM5" s="13"/>
      <c r="FN5" s="13"/>
      <c r="FO5" s="13"/>
      <c r="FP5" s="13"/>
      <c r="FQ5" s="13"/>
      <c r="FR5" s="13"/>
      <c r="FS5" s="13"/>
      <c r="FT5" s="13"/>
      <c r="FU5" s="13"/>
      <c r="FV5" s="13"/>
      <c r="FW5" s="13"/>
      <c r="FX5" s="13"/>
      <c r="FY5" s="13"/>
      <c r="FZ5" s="13"/>
      <c r="GA5" s="13"/>
      <c r="GB5" s="13"/>
      <c r="GC5" s="13"/>
      <c r="GD5" s="13"/>
      <c r="GE5" s="13"/>
      <c r="GF5" s="13"/>
      <c r="GG5" s="13"/>
      <c r="GH5" s="13"/>
      <c r="GI5" s="13"/>
      <c r="GJ5" s="13"/>
      <c r="GK5" s="13"/>
      <c r="GL5" s="13"/>
      <c r="GM5" s="13"/>
      <c r="GN5" s="13"/>
      <c r="GO5" s="13"/>
      <c r="GP5" s="13"/>
      <c r="GQ5" s="13"/>
      <c r="GR5" s="13"/>
      <c r="GS5" s="13"/>
      <c r="GT5" s="13"/>
      <c r="GU5" s="13"/>
      <c r="GV5" s="13"/>
      <c r="GW5" s="13"/>
      <c r="GX5" s="13"/>
      <c r="GY5" s="13"/>
      <c r="GZ5" s="13"/>
      <c r="HA5" s="13"/>
      <c r="HB5" s="13"/>
      <c r="HC5" s="13"/>
      <c r="HD5" s="13"/>
      <c r="HE5" s="13"/>
      <c r="HF5" s="13"/>
      <c r="HG5" s="13"/>
      <c r="HH5" s="13"/>
      <c r="HI5" s="13"/>
      <c r="HJ5" s="13"/>
      <c r="HK5" s="13"/>
      <c r="HL5" s="13"/>
      <c r="HM5" s="13"/>
      <c r="HN5" s="13"/>
      <c r="HO5" s="13"/>
      <c r="HP5" s="13"/>
      <c r="HQ5" s="13"/>
      <c r="HR5" s="13"/>
      <c r="HS5" s="13"/>
      <c r="HT5" s="13"/>
      <c r="HU5" s="13"/>
      <c r="HV5" s="13"/>
      <c r="HW5" s="13"/>
      <c r="HX5" s="13"/>
      <c r="HY5" s="13"/>
      <c r="HZ5" s="13"/>
      <c r="IA5" s="13"/>
      <c r="IB5" s="13"/>
      <c r="IC5" s="13"/>
      <c r="ID5" s="13"/>
      <c r="IE5" s="13"/>
      <c r="IF5" s="13"/>
      <c r="IG5" s="13"/>
      <c r="IH5" s="13"/>
      <c r="II5" s="13"/>
      <c r="IJ5" s="13"/>
      <c r="IK5" s="13"/>
      <c r="IL5" s="13"/>
      <c r="IM5" s="13"/>
      <c r="IN5" s="13"/>
      <c r="IO5" s="13"/>
      <c r="IP5" s="13"/>
      <c r="IQ5" s="13"/>
      <c r="IR5" s="13"/>
    </row>
    <row r="6" spans="1:256" ht="18" customHeight="1">
      <c r="A6" s="11"/>
      <c r="B6" s="346" t="s">
        <v>34</v>
      </c>
      <c r="C6" s="347" t="s">
        <v>16</v>
      </c>
      <c r="D6" s="348"/>
      <c r="E6" s="349">
        <v>1.0709429618539312</v>
      </c>
      <c r="F6" s="349">
        <v>5.6200227059399871E-5</v>
      </c>
      <c r="G6" s="349">
        <v>0.13228906353945841</v>
      </c>
      <c r="H6" s="349">
        <v>5.2296096092240979E-3</v>
      </c>
      <c r="I6" s="349">
        <v>1.9817067126084893E-2</v>
      </c>
      <c r="J6" s="349">
        <v>2.1144513794442311E-3</v>
      </c>
      <c r="K6" s="349">
        <v>3.0804708062498667E-5</v>
      </c>
      <c r="L6" s="349">
        <v>3.8434199744887261E-3</v>
      </c>
      <c r="M6" s="349">
        <v>2.1694062498450102E-4</v>
      </c>
      <c r="N6" s="349">
        <v>2.809251659633751E-5</v>
      </c>
      <c r="O6" s="349">
        <v>9.8169594363497833E-5</v>
      </c>
      <c r="P6" s="349">
        <v>3.343898107578554E-5</v>
      </c>
      <c r="Q6" s="349">
        <v>5.0143752718588744E-5</v>
      </c>
      <c r="R6" s="349">
        <v>3.568861879123961E-5</v>
      </c>
      <c r="S6" s="349">
        <v>9.9124095004563578E-5</v>
      </c>
      <c r="T6" s="349">
        <v>6.7596883281969262E-5</v>
      </c>
      <c r="U6" s="349">
        <v>6.7678454665751959E-5</v>
      </c>
      <c r="V6" s="349">
        <v>6.7999006024054787E-5</v>
      </c>
      <c r="W6" s="349">
        <v>6.7165195121787107E-5</v>
      </c>
      <c r="X6" s="349">
        <v>5.1193393729497333E-3</v>
      </c>
      <c r="Y6" s="349">
        <v>6.9984630559001256E-4</v>
      </c>
      <c r="Z6" s="349">
        <v>4.0385669467671133E-5</v>
      </c>
      <c r="AA6" s="349">
        <v>8.7114140681144407E-5</v>
      </c>
      <c r="AB6" s="349">
        <v>4.8572848036456408E-5</v>
      </c>
      <c r="AC6" s="349">
        <v>1.5886517400625326E-4</v>
      </c>
      <c r="AD6" s="349">
        <v>6.1764938879251159E-5</v>
      </c>
      <c r="AE6" s="349">
        <v>2.1662171860576477E-5</v>
      </c>
      <c r="AF6" s="349">
        <v>1.3246679492534395E-4</v>
      </c>
      <c r="AG6" s="350">
        <v>8.8844732522918752E-5</v>
      </c>
      <c r="AH6" s="350">
        <v>8.6550461279157344E-5</v>
      </c>
      <c r="AI6" s="350">
        <v>2.1971729563238849E-3</v>
      </c>
      <c r="AJ6" s="350">
        <v>2.3456131524604153E-3</v>
      </c>
      <c r="AK6" s="350">
        <v>1.5551817486019566E-3</v>
      </c>
      <c r="AL6" s="350">
        <v>6.7594736241309323E-5</v>
      </c>
      <c r="AM6" s="350">
        <v>1.508464257971614E-2</v>
      </c>
      <c r="AN6" s="350">
        <v>1.1073871920164213E-3</v>
      </c>
      <c r="AO6" s="351">
        <v>9.6961557723489315E-6</v>
      </c>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c r="EC6" s="11"/>
      <c r="ED6" s="11"/>
      <c r="EE6" s="11"/>
      <c r="EF6" s="11"/>
      <c r="EG6" s="11"/>
      <c r="EH6" s="11"/>
      <c r="EI6" s="11"/>
      <c r="EJ6" s="11"/>
      <c r="EK6" s="11"/>
      <c r="EL6" s="11"/>
      <c r="EM6" s="11"/>
      <c r="EN6" s="11"/>
      <c r="EO6" s="11"/>
      <c r="EP6" s="11"/>
      <c r="EQ6" s="11"/>
      <c r="ER6" s="11"/>
      <c r="ES6" s="11"/>
      <c r="ET6" s="11"/>
      <c r="EU6" s="11"/>
      <c r="EV6" s="11"/>
      <c r="EW6" s="11"/>
      <c r="EX6" s="11"/>
      <c r="EY6" s="11"/>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IO6" s="11"/>
      <c r="IP6" s="11"/>
      <c r="IQ6" s="11"/>
      <c r="IR6" s="11"/>
    </row>
    <row r="7" spans="1:256" ht="18" customHeight="1">
      <c r="A7" s="11"/>
      <c r="B7" s="346" t="s">
        <v>40</v>
      </c>
      <c r="C7" s="347" t="s">
        <v>17</v>
      </c>
      <c r="D7" s="348"/>
      <c r="E7" s="349">
        <v>1.0854959158182748E-4</v>
      </c>
      <c r="F7" s="349">
        <v>1.0002341018059981</v>
      </c>
      <c r="G7" s="349">
        <v>1.5966612798579575E-4</v>
      </c>
      <c r="H7" s="349">
        <v>3.0383699702781419E-4</v>
      </c>
      <c r="I7" s="349">
        <v>1.7326812327071985E-4</v>
      </c>
      <c r="J7" s="349">
        <v>5.3399386103894118E-4</v>
      </c>
      <c r="K7" s="349">
        <v>3.5778269595713071E-2</v>
      </c>
      <c r="L7" s="349">
        <v>2.7170472716851529E-4</v>
      </c>
      <c r="M7" s="349">
        <v>4.5002982260195414E-3</v>
      </c>
      <c r="N7" s="349">
        <v>4.1935004420020353E-4</v>
      </c>
      <c r="O7" s="349">
        <v>1.4693771622210452E-3</v>
      </c>
      <c r="P7" s="349">
        <v>2.1735517717469467E-4</v>
      </c>
      <c r="Q7" s="349">
        <v>1.3369866145960196E-4</v>
      </c>
      <c r="R7" s="349">
        <v>1.0667377569109085E-4</v>
      </c>
      <c r="S7" s="349">
        <v>1.2508493136296787E-4</v>
      </c>
      <c r="T7" s="349">
        <v>2.6910621660443976E-4</v>
      </c>
      <c r="U7" s="349">
        <v>9.7420272360606845E-5</v>
      </c>
      <c r="V7" s="349">
        <v>1.3078875320878385E-4</v>
      </c>
      <c r="W7" s="349">
        <v>1.5463396144742346E-4</v>
      </c>
      <c r="X7" s="349">
        <v>1.8820030676890544E-4</v>
      </c>
      <c r="Y7" s="349">
        <v>4.5279371648838273E-4</v>
      </c>
      <c r="Z7" s="349">
        <v>1.846905812608525E-2</v>
      </c>
      <c r="AA7" s="349">
        <v>2.9651070860522581E-4</v>
      </c>
      <c r="AB7" s="349">
        <v>5.2333730162324734E-4</v>
      </c>
      <c r="AC7" s="349">
        <v>1.9847523668757399E-4</v>
      </c>
      <c r="AD7" s="349">
        <v>5.0611478109543832E-5</v>
      </c>
      <c r="AE7" s="349">
        <v>3.4333574510238846E-5</v>
      </c>
      <c r="AF7" s="349">
        <v>1.9771664315567709E-4</v>
      </c>
      <c r="AG7" s="350">
        <v>7.0637360008976089E-5</v>
      </c>
      <c r="AH7" s="350">
        <v>1.3546950818741916E-4</v>
      </c>
      <c r="AI7" s="350">
        <v>2.2685444349481812E-4</v>
      </c>
      <c r="AJ7" s="350">
        <v>1.218667236445919E-4</v>
      </c>
      <c r="AK7" s="350">
        <v>6.2485559840858089E-5</v>
      </c>
      <c r="AL7" s="350">
        <v>5.4735579677714904E-5</v>
      </c>
      <c r="AM7" s="350">
        <v>2.7646419622732348E-4</v>
      </c>
      <c r="AN7" s="350">
        <v>6.6133088290552737E-5</v>
      </c>
      <c r="AO7" s="351">
        <v>1.3658583763310499E-4</v>
      </c>
      <c r="AP7" s="11"/>
      <c r="AQ7" s="11"/>
      <c r="AR7" s="11"/>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c r="BU7" s="11"/>
      <c r="BV7" s="11"/>
      <c r="BW7" s="11"/>
      <c r="BX7" s="11"/>
      <c r="BY7" s="11"/>
      <c r="BZ7" s="11"/>
      <c r="CA7" s="11"/>
      <c r="CB7" s="11"/>
      <c r="CC7" s="11"/>
      <c r="CD7" s="11"/>
      <c r="CE7" s="11"/>
      <c r="CF7" s="11"/>
      <c r="CG7" s="11"/>
      <c r="CH7" s="11"/>
      <c r="CI7" s="11"/>
      <c r="CJ7" s="11"/>
      <c r="CK7" s="11"/>
      <c r="CL7" s="11"/>
      <c r="CM7" s="11"/>
      <c r="CN7" s="11"/>
      <c r="CO7" s="11"/>
      <c r="CP7" s="11"/>
      <c r="CQ7" s="11"/>
      <c r="CR7" s="11"/>
      <c r="CS7" s="11"/>
      <c r="CT7" s="11"/>
      <c r="CU7" s="11"/>
      <c r="CV7" s="11"/>
      <c r="CW7" s="11"/>
      <c r="CX7" s="11"/>
      <c r="CY7" s="11"/>
      <c r="CZ7" s="11"/>
      <c r="DA7" s="11"/>
      <c r="DB7" s="11"/>
      <c r="DC7" s="11"/>
      <c r="DD7" s="11"/>
      <c r="DE7" s="11"/>
      <c r="DF7" s="11"/>
      <c r="DG7" s="11"/>
      <c r="DH7" s="11"/>
      <c r="DI7" s="11"/>
      <c r="DJ7" s="11"/>
      <c r="DK7" s="11"/>
      <c r="DL7" s="11"/>
      <c r="DM7" s="11"/>
      <c r="DN7" s="11"/>
      <c r="DO7" s="11"/>
      <c r="DP7" s="11"/>
      <c r="DQ7" s="11"/>
      <c r="DR7" s="11"/>
      <c r="DS7" s="11"/>
      <c r="DT7" s="11"/>
      <c r="DU7" s="11"/>
      <c r="DV7" s="11"/>
      <c r="DW7" s="11"/>
      <c r="DX7" s="11"/>
      <c r="DY7" s="11"/>
      <c r="DZ7" s="11"/>
      <c r="EA7" s="11"/>
      <c r="EB7" s="11"/>
      <c r="EC7" s="11"/>
      <c r="ED7" s="11"/>
      <c r="EE7" s="11"/>
      <c r="EF7" s="11"/>
      <c r="EG7" s="11"/>
      <c r="EH7" s="11"/>
      <c r="EI7" s="11"/>
      <c r="EJ7" s="11"/>
      <c r="EK7" s="11"/>
      <c r="EL7" s="11"/>
      <c r="EM7" s="11"/>
      <c r="EN7" s="11"/>
      <c r="EO7" s="11"/>
      <c r="EP7" s="11"/>
      <c r="EQ7" s="11"/>
      <c r="ER7" s="11"/>
      <c r="ES7" s="11"/>
      <c r="ET7" s="11"/>
      <c r="EU7" s="11"/>
      <c r="EV7" s="11"/>
      <c r="EW7" s="11"/>
      <c r="EX7" s="11"/>
      <c r="EY7" s="11"/>
      <c r="EZ7" s="11"/>
      <c r="FA7" s="11"/>
      <c r="FB7" s="11"/>
      <c r="FC7" s="11"/>
      <c r="FD7" s="11"/>
      <c r="FE7" s="11"/>
      <c r="FF7" s="11"/>
      <c r="FG7" s="11"/>
      <c r="FH7" s="11"/>
      <c r="FI7" s="11"/>
      <c r="FJ7" s="11"/>
      <c r="FK7" s="11"/>
      <c r="FL7" s="11"/>
      <c r="FM7" s="11"/>
      <c r="FN7" s="11"/>
      <c r="FO7" s="11"/>
      <c r="FP7" s="11"/>
      <c r="FQ7" s="11"/>
      <c r="FR7" s="11"/>
      <c r="FS7" s="11"/>
      <c r="FT7" s="11"/>
      <c r="FU7" s="11"/>
      <c r="FV7" s="11"/>
      <c r="FW7" s="11"/>
      <c r="FX7" s="11"/>
      <c r="FY7" s="11"/>
      <c r="FZ7" s="11"/>
      <c r="GA7" s="11"/>
      <c r="GB7" s="11"/>
      <c r="GC7" s="11"/>
      <c r="GD7" s="11"/>
      <c r="GE7" s="11"/>
      <c r="GF7" s="11"/>
      <c r="GG7" s="11"/>
      <c r="GH7" s="11"/>
      <c r="GI7" s="11"/>
      <c r="GJ7" s="11"/>
      <c r="GK7" s="11"/>
      <c r="GL7" s="11"/>
      <c r="GM7" s="11"/>
      <c r="GN7" s="11"/>
      <c r="GO7" s="11"/>
      <c r="GP7" s="11"/>
      <c r="GQ7" s="11"/>
      <c r="GR7" s="11"/>
      <c r="GS7" s="11"/>
      <c r="GT7" s="11"/>
      <c r="GU7" s="11"/>
      <c r="GV7" s="11"/>
      <c r="GW7" s="11"/>
      <c r="GX7" s="11"/>
      <c r="GY7" s="11"/>
      <c r="GZ7" s="11"/>
      <c r="HA7" s="11"/>
      <c r="HB7" s="11"/>
      <c r="HC7" s="11"/>
      <c r="HD7" s="11"/>
      <c r="HE7" s="11"/>
      <c r="HF7" s="11"/>
      <c r="HG7" s="11"/>
      <c r="HH7" s="11"/>
      <c r="HI7" s="11"/>
      <c r="HJ7" s="11"/>
      <c r="HK7" s="11"/>
      <c r="HL7" s="11"/>
      <c r="HM7" s="11"/>
      <c r="HN7" s="11"/>
      <c r="HO7" s="11"/>
      <c r="HP7" s="11"/>
      <c r="HQ7" s="11"/>
      <c r="HR7" s="11"/>
      <c r="HS7" s="11"/>
      <c r="HT7" s="11"/>
      <c r="HU7" s="11"/>
      <c r="HV7" s="11"/>
      <c r="HW7" s="11"/>
      <c r="HX7" s="11"/>
      <c r="HY7" s="11"/>
      <c r="HZ7" s="11"/>
      <c r="IA7" s="11"/>
      <c r="IB7" s="11"/>
      <c r="IC7" s="11"/>
      <c r="ID7" s="11"/>
      <c r="IE7" s="11"/>
      <c r="IF7" s="11"/>
      <c r="IG7" s="11"/>
      <c r="IH7" s="11"/>
      <c r="II7" s="11"/>
      <c r="IJ7" s="11"/>
      <c r="IK7" s="11"/>
      <c r="IL7" s="11"/>
      <c r="IM7" s="11"/>
      <c r="IN7" s="11"/>
      <c r="IO7" s="11"/>
      <c r="IP7" s="11"/>
      <c r="IQ7" s="11"/>
      <c r="IR7" s="11"/>
    </row>
    <row r="8" spans="1:256" ht="18" customHeight="1">
      <c r="A8" s="11"/>
      <c r="B8" s="346" t="s">
        <v>41</v>
      </c>
      <c r="C8" s="347" t="s">
        <v>35</v>
      </c>
      <c r="D8" s="348"/>
      <c r="E8" s="349">
        <v>4.1673950046369531E-3</v>
      </c>
      <c r="F8" s="349">
        <v>8.661881968636562E-6</v>
      </c>
      <c r="G8" s="349">
        <v>1.0123541890796219</v>
      </c>
      <c r="H8" s="349">
        <v>1.8937272161536226E-4</v>
      </c>
      <c r="I8" s="349">
        <v>1.007529536498885E-4</v>
      </c>
      <c r="J8" s="349">
        <v>4.8602014669760018E-4</v>
      </c>
      <c r="K8" s="349">
        <v>2.8131586956184833E-6</v>
      </c>
      <c r="L8" s="349">
        <v>1.9269777168371647E-5</v>
      </c>
      <c r="M8" s="349">
        <v>3.8819995038015229E-5</v>
      </c>
      <c r="N8" s="349">
        <v>4.5841811053691857E-6</v>
      </c>
      <c r="O8" s="349">
        <v>4.6438329497671708E-6</v>
      </c>
      <c r="P8" s="349">
        <v>2.9459378232308259E-6</v>
      </c>
      <c r="Q8" s="349">
        <v>4.1132593900673801E-6</v>
      </c>
      <c r="R8" s="349">
        <v>3.4918336655449029E-6</v>
      </c>
      <c r="S8" s="349">
        <v>3.5065071951863432E-6</v>
      </c>
      <c r="T8" s="349">
        <v>4.0933728212432747E-6</v>
      </c>
      <c r="U8" s="349">
        <v>3.3290073788428517E-6</v>
      </c>
      <c r="V8" s="349">
        <v>3.5856271856779955E-6</v>
      </c>
      <c r="W8" s="349">
        <v>2.7082274907145169E-6</v>
      </c>
      <c r="X8" s="349">
        <v>2.0161240114070076E-4</v>
      </c>
      <c r="Y8" s="349">
        <v>9.3776093275697832E-6</v>
      </c>
      <c r="Z8" s="349">
        <v>3.3570973142959315E-6</v>
      </c>
      <c r="AA8" s="349">
        <v>5.5603987816183E-6</v>
      </c>
      <c r="AB8" s="349">
        <v>5.5997130330802065E-6</v>
      </c>
      <c r="AC8" s="349">
        <v>1.7283328420106855E-5</v>
      </c>
      <c r="AD8" s="349">
        <v>5.2176838070976039E-6</v>
      </c>
      <c r="AE8" s="349">
        <v>3.805786029701805E-6</v>
      </c>
      <c r="AF8" s="349">
        <v>3.0350290473555561E-5</v>
      </c>
      <c r="AG8" s="350">
        <v>1.7146317644336752E-5</v>
      </c>
      <c r="AH8" s="350">
        <v>2.7691799768795077E-5</v>
      </c>
      <c r="AI8" s="350">
        <v>5.3202191796475145E-4</v>
      </c>
      <c r="AJ8" s="350">
        <v>6.4172690230403467E-4</v>
      </c>
      <c r="AK8" s="350">
        <v>1.1014478198985515E-4</v>
      </c>
      <c r="AL8" s="350">
        <v>9.747905629852782E-6</v>
      </c>
      <c r="AM8" s="350">
        <v>7.601730637839004E-3</v>
      </c>
      <c r="AN8" s="350">
        <v>1.7884932468652938E-5</v>
      </c>
      <c r="AO8" s="351">
        <v>2.1858555986766157E-4</v>
      </c>
      <c r="AP8" s="11"/>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c r="EB8" s="11"/>
      <c r="EC8" s="11"/>
      <c r="ED8" s="11"/>
      <c r="EE8" s="11"/>
      <c r="EF8" s="11"/>
      <c r="EG8" s="11"/>
      <c r="EH8" s="11"/>
      <c r="EI8" s="11"/>
      <c r="EJ8" s="11"/>
      <c r="EK8" s="11"/>
      <c r="EL8" s="11"/>
      <c r="EM8" s="11"/>
      <c r="EN8" s="11"/>
      <c r="EO8" s="11"/>
      <c r="EP8" s="11"/>
      <c r="EQ8" s="11"/>
      <c r="ER8" s="11"/>
      <c r="ES8" s="11"/>
      <c r="ET8" s="11"/>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IO8" s="11"/>
      <c r="IP8" s="11"/>
      <c r="IQ8" s="11"/>
      <c r="IR8" s="11"/>
    </row>
    <row r="9" spans="1:256" ht="18" customHeight="1">
      <c r="A9" s="11"/>
      <c r="B9" s="346" t="s">
        <v>42</v>
      </c>
      <c r="C9" s="347" t="s">
        <v>18</v>
      </c>
      <c r="D9" s="348"/>
      <c r="E9" s="349">
        <v>1.136445013732917E-3</v>
      </c>
      <c r="F9" s="349">
        <v>7.3710474627648379E-4</v>
      </c>
      <c r="G9" s="349">
        <v>3.7471230708995955E-4</v>
      </c>
      <c r="H9" s="349">
        <v>1.0348788532874809</v>
      </c>
      <c r="I9" s="349">
        <v>1.47271452526898E-3</v>
      </c>
      <c r="J9" s="349">
        <v>1.9955400494273845E-4</v>
      </c>
      <c r="K9" s="349">
        <v>7.6189489822007524E-5</v>
      </c>
      <c r="L9" s="349">
        <v>7.3031691346228504E-4</v>
      </c>
      <c r="M9" s="349">
        <v>4.350466349178638E-4</v>
      </c>
      <c r="N9" s="349">
        <v>1.804993169507687E-4</v>
      </c>
      <c r="O9" s="349">
        <v>3.0805920632004819E-4</v>
      </c>
      <c r="P9" s="349">
        <v>2.2338752047566983E-4</v>
      </c>
      <c r="Q9" s="349">
        <v>2.7890440213961806E-4</v>
      </c>
      <c r="R9" s="349">
        <v>1.8181628739515366E-4</v>
      </c>
      <c r="S9" s="349">
        <v>2.9324443198581898E-4</v>
      </c>
      <c r="T9" s="349">
        <v>6.2937181300343529E-4</v>
      </c>
      <c r="U9" s="349">
        <v>3.6143890718174011E-4</v>
      </c>
      <c r="V9" s="349">
        <v>3.46525904117976E-4</v>
      </c>
      <c r="W9" s="349">
        <v>2.6189623343438414E-4</v>
      </c>
      <c r="X9" s="349">
        <v>1.3010038509235124E-3</v>
      </c>
      <c r="Y9" s="349">
        <v>5.1024776787070996E-4</v>
      </c>
      <c r="Z9" s="349">
        <v>7.908258935970977E-5</v>
      </c>
      <c r="AA9" s="349">
        <v>2.1908227492816872E-4</v>
      </c>
      <c r="AB9" s="349">
        <v>3.5046610698406458E-4</v>
      </c>
      <c r="AC9" s="349">
        <v>6.9651958653814796E-4</v>
      </c>
      <c r="AD9" s="349">
        <v>2.922501516581682E-4</v>
      </c>
      <c r="AE9" s="349">
        <v>3.7357050420571874E-5</v>
      </c>
      <c r="AF9" s="349">
        <v>3.0689222949112545E-4</v>
      </c>
      <c r="AG9" s="350">
        <v>1.7841901134602313E-4</v>
      </c>
      <c r="AH9" s="350">
        <v>6.0769563195367071E-4</v>
      </c>
      <c r="AI9" s="350">
        <v>1.1146642028211519E-4</v>
      </c>
      <c r="AJ9" s="350">
        <v>5.8626068597643604E-4</v>
      </c>
      <c r="AK9" s="350">
        <v>3.8957725782367649E-3</v>
      </c>
      <c r="AL9" s="350">
        <v>3.5575806121772779E-4</v>
      </c>
      <c r="AM9" s="350">
        <v>6.3829851292090652E-4</v>
      </c>
      <c r="AN9" s="350">
        <v>3.057962609177589E-3</v>
      </c>
      <c r="AO9" s="351">
        <v>4.2020114178735024E-5</v>
      </c>
      <c r="AP9" s="11"/>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c r="BU9" s="11"/>
      <c r="BV9" s="11"/>
      <c r="BW9" s="11"/>
      <c r="BX9" s="11"/>
      <c r="BY9" s="11"/>
      <c r="BZ9" s="11"/>
      <c r="CA9" s="11"/>
      <c r="CB9" s="11"/>
      <c r="CC9" s="11"/>
      <c r="CD9" s="11"/>
      <c r="CE9" s="11"/>
      <c r="CF9" s="11"/>
      <c r="CG9" s="11"/>
      <c r="CH9" s="11"/>
      <c r="CI9" s="11"/>
      <c r="CJ9" s="11"/>
      <c r="CK9" s="11"/>
      <c r="CL9" s="11"/>
      <c r="CM9" s="11"/>
      <c r="CN9" s="11"/>
      <c r="CO9" s="11"/>
      <c r="CP9" s="11"/>
      <c r="CQ9" s="11"/>
      <c r="CR9" s="11"/>
      <c r="CS9" s="11"/>
      <c r="CT9" s="11"/>
      <c r="CU9" s="11"/>
      <c r="CV9" s="11"/>
      <c r="CW9" s="11"/>
      <c r="CX9" s="11"/>
      <c r="CY9" s="11"/>
      <c r="CZ9" s="11"/>
      <c r="DA9" s="11"/>
      <c r="DB9" s="11"/>
      <c r="DC9" s="11"/>
      <c r="DD9" s="11"/>
      <c r="DE9" s="11"/>
      <c r="DF9" s="11"/>
      <c r="DG9" s="11"/>
      <c r="DH9" s="11"/>
      <c r="DI9" s="11"/>
      <c r="DJ9" s="11"/>
      <c r="DK9" s="11"/>
      <c r="DL9" s="11"/>
      <c r="DM9" s="11"/>
      <c r="DN9" s="11"/>
      <c r="DO9" s="11"/>
      <c r="DP9" s="11"/>
      <c r="DQ9" s="11"/>
      <c r="DR9" s="11"/>
      <c r="DS9" s="11"/>
      <c r="DT9" s="11"/>
      <c r="DU9" s="11"/>
      <c r="DV9" s="11"/>
      <c r="DW9" s="11"/>
      <c r="DX9" s="11"/>
      <c r="DY9" s="11"/>
      <c r="DZ9" s="11"/>
      <c r="EA9" s="11"/>
      <c r="EB9" s="11"/>
      <c r="EC9" s="11"/>
      <c r="ED9" s="11"/>
      <c r="EE9" s="11"/>
      <c r="EF9" s="11"/>
      <c r="EG9" s="11"/>
      <c r="EH9" s="11"/>
      <c r="EI9" s="11"/>
      <c r="EJ9" s="11"/>
      <c r="EK9" s="11"/>
      <c r="EL9" s="11"/>
      <c r="EM9" s="11"/>
      <c r="EN9" s="11"/>
      <c r="EO9" s="11"/>
      <c r="EP9" s="11"/>
      <c r="EQ9" s="11"/>
      <c r="ER9" s="11"/>
      <c r="ES9" s="11"/>
      <c r="ET9" s="11"/>
      <c r="EU9" s="11"/>
      <c r="EV9" s="11"/>
      <c r="EW9" s="11"/>
      <c r="EX9" s="11"/>
      <c r="EY9" s="11"/>
      <c r="EZ9" s="11"/>
      <c r="FA9" s="11"/>
      <c r="FB9" s="11"/>
      <c r="FC9" s="11"/>
      <c r="FD9" s="11"/>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IN9" s="11"/>
      <c r="IO9" s="11"/>
      <c r="IP9" s="11"/>
      <c r="IQ9" s="11"/>
      <c r="IR9" s="11"/>
    </row>
    <row r="10" spans="1:256" ht="18" customHeight="1">
      <c r="A10" s="11"/>
      <c r="B10" s="346" t="s">
        <v>43</v>
      </c>
      <c r="C10" s="347" t="s">
        <v>19</v>
      </c>
      <c r="D10" s="348"/>
      <c r="E10" s="349">
        <v>3.4047907810942977E-3</v>
      </c>
      <c r="F10" s="349">
        <v>5.7216358161611247E-4</v>
      </c>
      <c r="G10" s="349">
        <v>2.1132761852030385E-3</v>
      </c>
      <c r="H10" s="349">
        <v>8.0667852916526577E-4</v>
      </c>
      <c r="I10" s="349">
        <v>1.0201558568151434</v>
      </c>
      <c r="J10" s="349">
        <v>1.9853002322431823E-3</v>
      </c>
      <c r="K10" s="349">
        <v>1.2743580125785636E-4</v>
      </c>
      <c r="L10" s="349">
        <v>8.8610198217991588E-4</v>
      </c>
      <c r="M10" s="349">
        <v>9.9212637667466202E-4</v>
      </c>
      <c r="N10" s="349">
        <v>2.513044414952678E-4</v>
      </c>
      <c r="O10" s="349">
        <v>6.4801459630570103E-4</v>
      </c>
      <c r="P10" s="349">
        <v>4.9916631042397125E-4</v>
      </c>
      <c r="Q10" s="349">
        <v>3.745768040458529E-4</v>
      </c>
      <c r="R10" s="349">
        <v>2.5147831961703587E-4</v>
      </c>
      <c r="S10" s="349">
        <v>1.0798078736915055E-3</v>
      </c>
      <c r="T10" s="349">
        <v>9.8952305091188752E-4</v>
      </c>
      <c r="U10" s="349">
        <v>7.5713534087239946E-4</v>
      </c>
      <c r="V10" s="349">
        <v>8.2259546478018523E-4</v>
      </c>
      <c r="W10" s="349">
        <v>2.9806974964320237E-4</v>
      </c>
      <c r="X10" s="349">
        <v>7.3998941838694611E-3</v>
      </c>
      <c r="Y10" s="349">
        <v>4.9252915694442262E-3</v>
      </c>
      <c r="Z10" s="349">
        <v>4.5536134677427259E-4</v>
      </c>
      <c r="AA10" s="349">
        <v>5.262953304772947E-4</v>
      </c>
      <c r="AB10" s="349">
        <v>5.7726944952533833E-4</v>
      </c>
      <c r="AC10" s="349">
        <v>9.9600046046565208E-4</v>
      </c>
      <c r="AD10" s="349">
        <v>7.3229459422193346E-4</v>
      </c>
      <c r="AE10" s="349">
        <v>1.6151607636970099E-4</v>
      </c>
      <c r="AF10" s="349">
        <v>1.4776260211075676E-3</v>
      </c>
      <c r="AG10" s="350">
        <v>8.7604425593659286E-4</v>
      </c>
      <c r="AH10" s="350">
        <v>4.453938837413752E-4</v>
      </c>
      <c r="AI10" s="350">
        <v>9.6482618394091405E-4</v>
      </c>
      <c r="AJ10" s="350">
        <v>9.2066031803203952E-4</v>
      </c>
      <c r="AK10" s="350">
        <v>2.2430210526403062E-3</v>
      </c>
      <c r="AL10" s="350">
        <v>5.1535427283719889E-4</v>
      </c>
      <c r="AM10" s="350">
        <v>8.3882609757278089E-4</v>
      </c>
      <c r="AN10" s="350">
        <v>4.1027258204320766E-2</v>
      </c>
      <c r="AO10" s="351">
        <v>-3.1847582695573098E-3</v>
      </c>
      <c r="AP10" s="11"/>
      <c r="AQ10" s="11"/>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1"/>
      <c r="CC10" s="11"/>
      <c r="CD10" s="11"/>
      <c r="CE10" s="11"/>
      <c r="CF10" s="11"/>
      <c r="CG10" s="11"/>
      <c r="CH10" s="11"/>
      <c r="CI10" s="11"/>
      <c r="CJ10" s="11"/>
      <c r="CK10" s="11"/>
      <c r="CL10" s="11"/>
      <c r="CM10" s="11"/>
      <c r="CN10" s="11"/>
      <c r="CO10" s="11"/>
      <c r="CP10" s="11"/>
      <c r="CQ10" s="11"/>
      <c r="CR10" s="11"/>
      <c r="CS10" s="11"/>
      <c r="CT10" s="11"/>
      <c r="CU10" s="11"/>
      <c r="CV10" s="11"/>
      <c r="CW10" s="11"/>
      <c r="CX10" s="11"/>
      <c r="CY10" s="11"/>
      <c r="CZ10" s="11"/>
      <c r="DA10" s="11"/>
      <c r="DB10" s="11"/>
      <c r="DC10" s="11"/>
      <c r="DD10" s="11"/>
      <c r="DE10" s="11"/>
      <c r="DF10" s="11"/>
      <c r="DG10" s="11"/>
      <c r="DH10" s="11"/>
      <c r="DI10" s="11"/>
      <c r="DJ10" s="11"/>
      <c r="DK10" s="11"/>
      <c r="DL10" s="11"/>
      <c r="DM10" s="11"/>
      <c r="DN10" s="11"/>
      <c r="DO10" s="11"/>
      <c r="DP10" s="11"/>
      <c r="DQ10" s="11"/>
      <c r="DR10" s="11"/>
      <c r="DS10" s="11"/>
      <c r="DT10" s="11"/>
      <c r="DU10" s="11"/>
      <c r="DV10" s="11"/>
      <c r="DW10" s="11"/>
      <c r="DX10" s="11"/>
      <c r="DY10" s="11"/>
      <c r="DZ10" s="11"/>
      <c r="EA10" s="11"/>
      <c r="EB10" s="11"/>
      <c r="EC10" s="11"/>
      <c r="ED10" s="11"/>
      <c r="EE10" s="11"/>
      <c r="EF10" s="11"/>
      <c r="EG10" s="11"/>
      <c r="EH10" s="11"/>
      <c r="EI10" s="11"/>
      <c r="EJ10" s="11"/>
      <c r="EK10" s="11"/>
      <c r="EL10" s="11"/>
      <c r="EM10" s="11"/>
      <c r="EN10" s="11"/>
      <c r="EO10" s="11"/>
      <c r="EP10" s="11"/>
      <c r="EQ10" s="11"/>
      <c r="ER10" s="11"/>
      <c r="ES10" s="11"/>
      <c r="ET10" s="11"/>
      <c r="EU10" s="11"/>
      <c r="EV10" s="11"/>
      <c r="EW10" s="11"/>
      <c r="EX10" s="11"/>
      <c r="EY10" s="11"/>
      <c r="EZ10" s="11"/>
      <c r="FA10" s="11"/>
      <c r="FB10" s="11"/>
      <c r="FC10" s="11"/>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IN10" s="11"/>
      <c r="IO10" s="11"/>
      <c r="IP10" s="11"/>
      <c r="IQ10" s="11"/>
      <c r="IR10" s="11"/>
    </row>
    <row r="11" spans="1:256" ht="18" customHeight="1">
      <c r="A11" s="11"/>
      <c r="B11" s="346" t="s">
        <v>44</v>
      </c>
      <c r="C11" s="347" t="s">
        <v>20</v>
      </c>
      <c r="D11" s="348"/>
      <c r="E11" s="349">
        <v>3.7432638888949891E-4</v>
      </c>
      <c r="F11" s="349">
        <v>7.3613384570218784E-5</v>
      </c>
      <c r="G11" s="349">
        <v>9.4576171601985169E-5</v>
      </c>
      <c r="H11" s="349">
        <v>6.3324166652470998E-4</v>
      </c>
      <c r="I11" s="349">
        <v>1.476195049652289E-4</v>
      </c>
      <c r="J11" s="349">
        <v>1.0007418224985944</v>
      </c>
      <c r="K11" s="349">
        <v>3.6074441842611408E-5</v>
      </c>
      <c r="L11" s="349">
        <v>9.1026760927246145E-4</v>
      </c>
      <c r="M11" s="349">
        <v>1.4251816979876308E-4</v>
      </c>
      <c r="N11" s="349">
        <v>1.1896782559465565E-5</v>
      </c>
      <c r="O11" s="349">
        <v>7.9117878163597553E-5</v>
      </c>
      <c r="P11" s="349">
        <v>3.3651146671167128E-5</v>
      </c>
      <c r="Q11" s="349">
        <v>4.4913017053493209E-5</v>
      </c>
      <c r="R11" s="349">
        <v>2.2269279245467373E-5</v>
      </c>
      <c r="S11" s="349">
        <v>7.5854817638874476E-5</v>
      </c>
      <c r="T11" s="349">
        <v>7.5002898913644405E-5</v>
      </c>
      <c r="U11" s="349">
        <v>6.1240377756990798E-5</v>
      </c>
      <c r="V11" s="349">
        <v>5.5834509596144905E-5</v>
      </c>
      <c r="W11" s="349">
        <v>7.2531725598958753E-5</v>
      </c>
      <c r="X11" s="349">
        <v>1.7243168839945744E-4</v>
      </c>
      <c r="Y11" s="349">
        <v>2.9664769963171142E-5</v>
      </c>
      <c r="Z11" s="349">
        <v>5.5726582839811746E-6</v>
      </c>
      <c r="AA11" s="349">
        <v>4.4667330629862509E-5</v>
      </c>
      <c r="AB11" s="349">
        <v>6.4883672710489563E-5</v>
      </c>
      <c r="AC11" s="349">
        <v>4.7186030302541829E-6</v>
      </c>
      <c r="AD11" s="349">
        <v>4.5352223001051602E-6</v>
      </c>
      <c r="AE11" s="349">
        <v>1.3383443250352896E-6</v>
      </c>
      <c r="AF11" s="349">
        <v>8.4420030811121136E-6</v>
      </c>
      <c r="AG11" s="350">
        <v>6.6889342427289523E-6</v>
      </c>
      <c r="AH11" s="350">
        <v>1.0079414631012649E-5</v>
      </c>
      <c r="AI11" s="350">
        <v>2.7718539941739568E-5</v>
      </c>
      <c r="AJ11" s="350">
        <v>4.9707649719697581E-4</v>
      </c>
      <c r="AK11" s="350">
        <v>1.9604678768192386E-5</v>
      </c>
      <c r="AL11" s="350">
        <v>2.4145665065700333E-5</v>
      </c>
      <c r="AM11" s="350">
        <v>3.7114449031942018E-5</v>
      </c>
      <c r="AN11" s="350">
        <v>6.4404567733632677E-5</v>
      </c>
      <c r="AO11" s="351">
        <v>3.5295037418658788E-5</v>
      </c>
      <c r="AP11" s="11"/>
      <c r="AQ11" s="11"/>
      <c r="AR11" s="11"/>
      <c r="AS11" s="11"/>
      <c r="AT11" s="11"/>
      <c r="AU11" s="11"/>
      <c r="AV11" s="11"/>
      <c r="AW11" s="11"/>
      <c r="AX11" s="11"/>
      <c r="AY11" s="11"/>
      <c r="AZ11" s="11"/>
      <c r="BA11" s="11"/>
      <c r="BB11" s="11"/>
      <c r="BC11" s="11"/>
      <c r="BD11" s="11"/>
      <c r="BE11" s="11"/>
      <c r="BF11" s="11"/>
      <c r="BG11" s="11"/>
      <c r="BH11" s="11"/>
      <c r="BI11" s="11"/>
      <c r="BJ11" s="11"/>
      <c r="BK11" s="11"/>
      <c r="BL11" s="11"/>
      <c r="BM11" s="11"/>
      <c r="BN11" s="11"/>
      <c r="BO11" s="11"/>
      <c r="BP11" s="11"/>
      <c r="BQ11" s="11"/>
      <c r="BR11" s="11"/>
      <c r="BS11" s="11"/>
      <c r="BT11" s="11"/>
      <c r="BU11" s="11"/>
      <c r="BV11" s="11"/>
      <c r="BW11" s="11"/>
      <c r="BX11" s="11"/>
      <c r="BY11" s="11"/>
      <c r="BZ11" s="11"/>
      <c r="CA11" s="11"/>
      <c r="CB11" s="11"/>
      <c r="CC11" s="11"/>
      <c r="CD11" s="11"/>
      <c r="CE11" s="11"/>
      <c r="CF11" s="11"/>
      <c r="CG11" s="11"/>
      <c r="CH11" s="11"/>
      <c r="CI11" s="11"/>
      <c r="CJ11" s="11"/>
      <c r="CK11" s="11"/>
      <c r="CL11" s="11"/>
      <c r="CM11" s="11"/>
      <c r="CN11" s="11"/>
      <c r="CO11" s="11"/>
      <c r="CP11" s="11"/>
      <c r="CQ11" s="11"/>
      <c r="CR11" s="11"/>
      <c r="CS11" s="11"/>
      <c r="CT11" s="11"/>
      <c r="CU11" s="11"/>
      <c r="CV11" s="11"/>
      <c r="CW11" s="11"/>
      <c r="CX11" s="11"/>
      <c r="CY11" s="11"/>
      <c r="CZ11" s="11"/>
      <c r="DA11" s="11"/>
      <c r="DB11" s="11"/>
      <c r="DC11" s="11"/>
      <c r="DD11" s="11"/>
      <c r="DE11" s="11"/>
      <c r="DF11" s="11"/>
      <c r="DG11" s="11"/>
      <c r="DH11" s="11"/>
      <c r="DI11" s="11"/>
      <c r="DJ11" s="11"/>
      <c r="DK11" s="11"/>
      <c r="DL11" s="11"/>
      <c r="DM11" s="11"/>
      <c r="DN11" s="11"/>
      <c r="DO11" s="11"/>
      <c r="DP11" s="11"/>
      <c r="DQ11" s="11"/>
      <c r="DR11" s="11"/>
      <c r="DS11" s="11"/>
      <c r="DT11" s="11"/>
      <c r="DU11" s="11"/>
      <c r="DV11" s="11"/>
      <c r="DW11" s="11"/>
      <c r="DX11" s="11"/>
      <c r="DY11" s="11"/>
      <c r="DZ11" s="11"/>
      <c r="EA11" s="11"/>
      <c r="EB11" s="11"/>
      <c r="EC11" s="11"/>
      <c r="ED11" s="11"/>
      <c r="EE11" s="11"/>
      <c r="EF11" s="11"/>
      <c r="EG11" s="11"/>
      <c r="EH11" s="11"/>
      <c r="EI11" s="11"/>
      <c r="EJ11" s="11"/>
      <c r="EK11" s="11"/>
      <c r="EL11" s="11"/>
      <c r="EM11" s="11"/>
      <c r="EN11" s="11"/>
      <c r="EO11" s="11"/>
      <c r="EP11" s="11"/>
      <c r="EQ11" s="11"/>
      <c r="ER11" s="11"/>
      <c r="ES11" s="11"/>
      <c r="ET11" s="11"/>
      <c r="EU11" s="11"/>
      <c r="EV11" s="11"/>
      <c r="EW11" s="11"/>
      <c r="EX11" s="11"/>
      <c r="EY11" s="11"/>
      <c r="EZ11" s="11"/>
      <c r="FA11" s="11"/>
      <c r="FB11" s="11"/>
      <c r="FC11" s="11"/>
      <c r="FD11" s="11"/>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IN11" s="11"/>
      <c r="IO11" s="11"/>
      <c r="IP11" s="11"/>
      <c r="IQ11" s="11"/>
      <c r="IR11" s="11"/>
    </row>
    <row r="12" spans="1:256" ht="18" customHeight="1">
      <c r="A12" s="11"/>
      <c r="B12" s="346" t="s">
        <v>45</v>
      </c>
      <c r="C12" s="347" t="s">
        <v>21</v>
      </c>
      <c r="D12" s="348"/>
      <c r="E12" s="349">
        <v>5.660004654748132E-4</v>
      </c>
      <c r="F12" s="349">
        <v>1.4711216687337755E-3</v>
      </c>
      <c r="G12" s="349">
        <v>3.1088070483472821E-4</v>
      </c>
      <c r="H12" s="349">
        <v>3.5375007880878221E-4</v>
      </c>
      <c r="I12" s="349">
        <v>1.8889679453110023E-4</v>
      </c>
      <c r="J12" s="349">
        <v>2.4297446790127008E-4</v>
      </c>
      <c r="K12" s="349">
        <v>1.0040631704819474</v>
      </c>
      <c r="L12" s="349">
        <v>1.341535565631123E-4</v>
      </c>
      <c r="M12" s="349">
        <v>6.927584747315848E-4</v>
      </c>
      <c r="N12" s="349">
        <v>3.0858102274777924E-4</v>
      </c>
      <c r="O12" s="349">
        <v>1.4125116133389612E-4</v>
      </c>
      <c r="P12" s="349">
        <v>1.6646652345447244E-4</v>
      </c>
      <c r="Q12" s="349">
        <v>9.9388050435302139E-5</v>
      </c>
      <c r="R12" s="349">
        <v>9.7765987217023783E-5</v>
      </c>
      <c r="S12" s="349">
        <v>1.2485105923320917E-4</v>
      </c>
      <c r="T12" s="349">
        <v>1.1641021776787417E-4</v>
      </c>
      <c r="U12" s="349">
        <v>8.9186122994846183E-5</v>
      </c>
      <c r="V12" s="349">
        <v>8.0950774195542055E-5</v>
      </c>
      <c r="W12" s="349">
        <v>1.4110083545942307E-4</v>
      </c>
      <c r="X12" s="349">
        <v>2.8265085267678309E-4</v>
      </c>
      <c r="Y12" s="349">
        <v>4.0772457231504246E-4</v>
      </c>
      <c r="Z12" s="349">
        <v>1.7745789470000185E-3</v>
      </c>
      <c r="AA12" s="349">
        <v>4.1411692087382768E-4</v>
      </c>
      <c r="AB12" s="349">
        <v>5.3480488831785325E-4</v>
      </c>
      <c r="AC12" s="349">
        <v>2.199041041426471E-4</v>
      </c>
      <c r="AD12" s="349">
        <v>9.4005843782251567E-5</v>
      </c>
      <c r="AE12" s="349">
        <v>3.1383013292808952E-5</v>
      </c>
      <c r="AF12" s="349">
        <v>2.6849188507758704E-3</v>
      </c>
      <c r="AG12" s="350">
        <v>8.6738980054112432E-5</v>
      </c>
      <c r="AH12" s="350">
        <v>4.8353775636234881E-4</v>
      </c>
      <c r="AI12" s="350">
        <v>1.87551385458492E-4</v>
      </c>
      <c r="AJ12" s="350">
        <v>1.3242071009517194E-4</v>
      </c>
      <c r="AK12" s="350">
        <v>2.0101770493615101E-4</v>
      </c>
      <c r="AL12" s="350">
        <v>1.1527036748940834E-4</v>
      </c>
      <c r="AM12" s="350">
        <v>2.7535714539091166E-4</v>
      </c>
      <c r="AN12" s="350">
        <v>1.3922714894908472E-4</v>
      </c>
      <c r="AO12" s="351">
        <v>9.6876325515819349E-4</v>
      </c>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1"/>
      <c r="CC12" s="11"/>
      <c r="CD12" s="11"/>
      <c r="CE12" s="11"/>
      <c r="CF12" s="11"/>
      <c r="CG12" s="11"/>
      <c r="CH12" s="11"/>
      <c r="CI12" s="11"/>
      <c r="CJ12" s="11"/>
      <c r="CK12" s="11"/>
      <c r="CL12" s="11"/>
      <c r="CM12" s="11"/>
      <c r="CN12" s="11"/>
      <c r="CO12" s="11"/>
      <c r="CP12" s="11"/>
      <c r="CQ12" s="11"/>
      <c r="CR12" s="11"/>
      <c r="CS12" s="11"/>
      <c r="CT12" s="11"/>
      <c r="CU12" s="11"/>
      <c r="CV12" s="11"/>
      <c r="CW12" s="11"/>
      <c r="CX12" s="11"/>
      <c r="CY12" s="11"/>
      <c r="CZ12" s="11"/>
      <c r="DA12" s="11"/>
      <c r="DB12" s="11"/>
      <c r="DC12" s="11"/>
      <c r="DD12" s="11"/>
      <c r="DE12" s="11"/>
      <c r="DF12" s="11"/>
      <c r="DG12" s="11"/>
      <c r="DH12" s="11"/>
      <c r="DI12" s="11"/>
      <c r="DJ12" s="11"/>
      <c r="DK12" s="11"/>
      <c r="DL12" s="11"/>
      <c r="DM12" s="11"/>
      <c r="DN12" s="11"/>
      <c r="DO12" s="11"/>
      <c r="DP12" s="11"/>
      <c r="DQ12" s="11"/>
      <c r="DR12" s="11"/>
      <c r="DS12" s="11"/>
      <c r="DT12" s="11"/>
      <c r="DU12" s="11"/>
      <c r="DV12" s="11"/>
      <c r="DW12" s="11"/>
      <c r="DX12" s="11"/>
      <c r="DY12" s="11"/>
      <c r="DZ12" s="11"/>
      <c r="EA12" s="11"/>
      <c r="EB12" s="11"/>
      <c r="EC12" s="11"/>
      <c r="ED12" s="11"/>
      <c r="EE12" s="11"/>
      <c r="EF12" s="11"/>
      <c r="EG12" s="11"/>
      <c r="EH12" s="11"/>
      <c r="EI12" s="11"/>
      <c r="EJ12" s="11"/>
      <c r="EK12" s="11"/>
      <c r="EL12" s="11"/>
      <c r="EM12" s="11"/>
      <c r="EN12" s="11"/>
      <c r="EO12" s="11"/>
      <c r="EP12" s="11"/>
      <c r="EQ12" s="11"/>
      <c r="ER12" s="11"/>
      <c r="ES12" s="11"/>
      <c r="ET12" s="11"/>
      <c r="EU12" s="11"/>
      <c r="EV12" s="11"/>
      <c r="EW12" s="11"/>
      <c r="EX12" s="11"/>
      <c r="EY12" s="11"/>
      <c r="EZ12" s="11"/>
      <c r="FA12" s="11"/>
      <c r="FB12" s="11"/>
      <c r="FC12" s="11"/>
      <c r="FD12" s="11"/>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IN12" s="11"/>
      <c r="IO12" s="11"/>
      <c r="IP12" s="11"/>
      <c r="IQ12" s="11"/>
      <c r="IR12" s="11"/>
    </row>
    <row r="13" spans="1:256" ht="18" customHeight="1">
      <c r="A13" s="11"/>
      <c r="B13" s="346" t="s">
        <v>46</v>
      </c>
      <c r="C13" s="347" t="s">
        <v>82</v>
      </c>
      <c r="D13" s="348"/>
      <c r="E13" s="349">
        <v>3.4782917351833891E-3</v>
      </c>
      <c r="F13" s="349">
        <v>1.5165578864119521E-3</v>
      </c>
      <c r="G13" s="349">
        <v>6.1328668872400538E-3</v>
      </c>
      <c r="H13" s="349">
        <v>3.3724581763084718E-3</v>
      </c>
      <c r="I13" s="349">
        <v>9.3913821376840102E-3</v>
      </c>
      <c r="J13" s="349">
        <v>7.8667002524125743E-3</v>
      </c>
      <c r="K13" s="349">
        <v>3.0451853527939561E-4</v>
      </c>
      <c r="L13" s="349">
        <v>1.065525485499097</v>
      </c>
      <c r="M13" s="349">
        <v>1.495209638739435E-3</v>
      </c>
      <c r="N13" s="349">
        <v>4.1801857040003453E-4</v>
      </c>
      <c r="O13" s="349">
        <v>4.0770446329188807E-3</v>
      </c>
      <c r="P13" s="349">
        <v>1.3961978970595465E-3</v>
      </c>
      <c r="Q13" s="349">
        <v>6.1709288420522309E-3</v>
      </c>
      <c r="R13" s="349">
        <v>3.2892223084389567E-3</v>
      </c>
      <c r="S13" s="349">
        <v>1.513060619522877E-2</v>
      </c>
      <c r="T13" s="349">
        <v>5.6771871072005117E-3</v>
      </c>
      <c r="U13" s="349">
        <v>9.3306685041582987E-3</v>
      </c>
      <c r="V13" s="349">
        <v>8.2067865222585409E-3</v>
      </c>
      <c r="W13" s="349">
        <v>1.3046796885932875E-2</v>
      </c>
      <c r="X13" s="349">
        <v>1.596916254404256E-2</v>
      </c>
      <c r="Y13" s="349">
        <v>3.8011711249671424E-3</v>
      </c>
      <c r="Z13" s="349">
        <v>3.8332629265077945E-4</v>
      </c>
      <c r="AA13" s="349">
        <v>9.7927463612498978E-3</v>
      </c>
      <c r="AB13" s="349">
        <v>4.1062052109296669E-3</v>
      </c>
      <c r="AC13" s="349">
        <v>2.0308232918497967E-3</v>
      </c>
      <c r="AD13" s="349">
        <v>1.2855596282520501E-3</v>
      </c>
      <c r="AE13" s="349">
        <v>3.4938865613056254E-4</v>
      </c>
      <c r="AF13" s="349">
        <v>1.6329160541965332E-3</v>
      </c>
      <c r="AG13" s="350">
        <v>1.238474927316947E-3</v>
      </c>
      <c r="AH13" s="350">
        <v>1.1852680017805698E-3</v>
      </c>
      <c r="AI13" s="350">
        <v>1.2212659165169433E-3</v>
      </c>
      <c r="AJ13" s="350">
        <v>9.5901884124942902E-4</v>
      </c>
      <c r="AK13" s="350">
        <v>2.8033408924040947E-3</v>
      </c>
      <c r="AL13" s="350">
        <v>3.7011022038367582E-3</v>
      </c>
      <c r="AM13" s="350">
        <v>1.266186847624075E-3</v>
      </c>
      <c r="AN13" s="350">
        <v>1.377804132299517E-2</v>
      </c>
      <c r="AO13" s="351">
        <v>6.2929077751971594E-4</v>
      </c>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c r="BS13" s="11"/>
      <c r="BT13" s="11"/>
      <c r="BU13" s="11"/>
      <c r="BV13" s="11"/>
      <c r="BW13" s="11"/>
      <c r="BX13" s="11"/>
      <c r="BY13" s="11"/>
      <c r="BZ13" s="11"/>
      <c r="CA13" s="11"/>
      <c r="CB13" s="11"/>
      <c r="CC13" s="11"/>
      <c r="CD13" s="11"/>
      <c r="CE13" s="11"/>
      <c r="CF13" s="11"/>
      <c r="CG13" s="11"/>
      <c r="CH13" s="11"/>
      <c r="CI13" s="11"/>
      <c r="CJ13" s="11"/>
      <c r="CK13" s="11"/>
      <c r="CL13" s="11"/>
      <c r="CM13" s="11"/>
      <c r="CN13" s="11"/>
      <c r="CO13" s="11"/>
      <c r="CP13" s="11"/>
      <c r="CQ13" s="11"/>
      <c r="CR13" s="11"/>
      <c r="CS13" s="11"/>
      <c r="CT13" s="11"/>
      <c r="CU13" s="11"/>
      <c r="CV13" s="11"/>
      <c r="CW13" s="11"/>
      <c r="CX13" s="11"/>
      <c r="CY13" s="11"/>
      <c r="CZ13" s="11"/>
      <c r="DA13" s="11"/>
      <c r="DB13" s="11"/>
      <c r="DC13" s="11"/>
      <c r="DD13" s="11"/>
      <c r="DE13" s="11"/>
      <c r="DF13" s="11"/>
      <c r="DG13" s="11"/>
      <c r="DH13" s="11"/>
      <c r="DI13" s="11"/>
      <c r="DJ13" s="11"/>
      <c r="DK13" s="11"/>
      <c r="DL13" s="11"/>
      <c r="DM13" s="11"/>
      <c r="DN13" s="11"/>
      <c r="DO13" s="11"/>
      <c r="DP13" s="11"/>
      <c r="DQ13" s="11"/>
      <c r="DR13" s="11"/>
      <c r="DS13" s="11"/>
      <c r="DT13" s="11"/>
      <c r="DU13" s="11"/>
      <c r="DV13" s="11"/>
      <c r="DW13" s="11"/>
      <c r="DX13" s="11"/>
      <c r="DY13" s="11"/>
      <c r="DZ13" s="11"/>
      <c r="EA13" s="11"/>
      <c r="EB13" s="11"/>
      <c r="EC13" s="11"/>
      <c r="ED13" s="11"/>
      <c r="EE13" s="11"/>
      <c r="EF13" s="11"/>
      <c r="EG13" s="11"/>
      <c r="EH13" s="11"/>
      <c r="EI13" s="11"/>
      <c r="EJ13" s="11"/>
      <c r="EK13" s="11"/>
      <c r="EL13" s="11"/>
      <c r="EM13" s="11"/>
      <c r="EN13" s="11"/>
      <c r="EO13" s="11"/>
      <c r="EP13" s="11"/>
      <c r="EQ13" s="11"/>
      <c r="ER13" s="11"/>
      <c r="ES13" s="11"/>
      <c r="ET13" s="11"/>
      <c r="EU13" s="11"/>
      <c r="EV13" s="11"/>
      <c r="EW13" s="11"/>
      <c r="EX13" s="11"/>
      <c r="EY13" s="11"/>
      <c r="EZ13" s="11"/>
      <c r="FA13" s="11"/>
      <c r="FB13" s="11"/>
      <c r="FC13" s="11"/>
      <c r="FD13" s="11"/>
      <c r="FE13" s="11"/>
      <c r="FF13" s="11"/>
      <c r="FG13" s="11"/>
      <c r="FH13" s="11"/>
      <c r="FI13" s="11"/>
      <c r="FJ13" s="11"/>
      <c r="FK13" s="11"/>
      <c r="FL13" s="11"/>
      <c r="FM13" s="11"/>
      <c r="FN13" s="11"/>
      <c r="FO13" s="11"/>
      <c r="FP13" s="11"/>
      <c r="FQ13" s="11"/>
      <c r="FR13" s="11"/>
      <c r="FS13" s="11"/>
      <c r="FT13" s="11"/>
      <c r="FU13" s="11"/>
      <c r="FV13" s="11"/>
      <c r="FW13" s="11"/>
      <c r="FX13" s="11"/>
      <c r="FY13" s="11"/>
      <c r="FZ13" s="11"/>
      <c r="GA13" s="11"/>
      <c r="GB13" s="11"/>
      <c r="GC13" s="11"/>
      <c r="GD13" s="11"/>
      <c r="GE13" s="11"/>
      <c r="GF13" s="11"/>
      <c r="GG13" s="11"/>
      <c r="GH13" s="11"/>
      <c r="GI13" s="11"/>
      <c r="GJ13" s="11"/>
      <c r="GK13" s="11"/>
      <c r="GL13" s="11"/>
      <c r="GM13" s="11"/>
      <c r="GN13" s="11"/>
      <c r="GO13" s="11"/>
      <c r="GP13" s="11"/>
      <c r="GQ13" s="11"/>
      <c r="GR13" s="11"/>
      <c r="GS13" s="11"/>
      <c r="GT13" s="11"/>
      <c r="GU13" s="11"/>
      <c r="GV13" s="11"/>
      <c r="GW13" s="11"/>
      <c r="GX13" s="11"/>
      <c r="GY13" s="11"/>
      <c r="GZ13" s="11"/>
      <c r="HA13" s="11"/>
      <c r="HB13" s="11"/>
      <c r="HC13" s="11"/>
      <c r="HD13" s="11"/>
      <c r="HE13" s="11"/>
      <c r="HF13" s="11"/>
      <c r="HG13" s="11"/>
      <c r="HH13" s="11"/>
      <c r="HI13" s="11"/>
      <c r="HJ13" s="11"/>
      <c r="HK13" s="11"/>
      <c r="HL13" s="11"/>
      <c r="HM13" s="11"/>
      <c r="HN13" s="11"/>
      <c r="HO13" s="11"/>
      <c r="HP13" s="11"/>
      <c r="HQ13" s="11"/>
      <c r="HR13" s="11"/>
      <c r="HS13" s="11"/>
      <c r="HT13" s="11"/>
      <c r="HU13" s="11"/>
      <c r="HV13" s="11"/>
      <c r="HW13" s="11"/>
      <c r="HX13" s="11"/>
      <c r="HY13" s="11"/>
      <c r="HZ13" s="11"/>
      <c r="IA13" s="11"/>
      <c r="IB13" s="11"/>
      <c r="IC13" s="11"/>
      <c r="ID13" s="11"/>
      <c r="IE13" s="11"/>
      <c r="IF13" s="11"/>
      <c r="IG13" s="11"/>
      <c r="IH13" s="11"/>
      <c r="II13" s="11"/>
      <c r="IJ13" s="11"/>
      <c r="IK13" s="11"/>
      <c r="IL13" s="11"/>
      <c r="IM13" s="11"/>
      <c r="IN13" s="11"/>
      <c r="IO13" s="11"/>
      <c r="IP13" s="11"/>
      <c r="IQ13" s="11"/>
      <c r="IR13" s="11"/>
    </row>
    <row r="14" spans="1:256" ht="18" customHeight="1">
      <c r="A14" s="11"/>
      <c r="B14" s="346" t="s">
        <v>47</v>
      </c>
      <c r="C14" s="347" t="s">
        <v>22</v>
      </c>
      <c r="D14" s="348"/>
      <c r="E14" s="349">
        <v>5.9783768737038429E-4</v>
      </c>
      <c r="F14" s="349">
        <v>8.4725524193988779E-5</v>
      </c>
      <c r="G14" s="349">
        <v>3.7395569212726889E-4</v>
      </c>
      <c r="H14" s="349">
        <v>1.9888350651018258E-4</v>
      </c>
      <c r="I14" s="349">
        <v>1.2543118722734804E-3</v>
      </c>
      <c r="J14" s="349">
        <v>2.1614667451927715E-3</v>
      </c>
      <c r="K14" s="349">
        <v>5.657229146054651E-4</v>
      </c>
      <c r="L14" s="349">
        <v>7.8238057146131365E-4</v>
      </c>
      <c r="M14" s="349">
        <v>1.0160396087738452</v>
      </c>
      <c r="N14" s="349">
        <v>1.0173920522522507E-3</v>
      </c>
      <c r="O14" s="349">
        <v>2.4318122568675509E-3</v>
      </c>
      <c r="P14" s="349">
        <v>7.5302148373302248E-4</v>
      </c>
      <c r="Q14" s="349">
        <v>1.354088397605992E-3</v>
      </c>
      <c r="R14" s="349">
        <v>1.0582054983213985E-3</v>
      </c>
      <c r="S14" s="349">
        <v>1.9126729668769694E-3</v>
      </c>
      <c r="T14" s="349">
        <v>9.3245960065770801E-3</v>
      </c>
      <c r="U14" s="349">
        <v>1.9680192904760591E-3</v>
      </c>
      <c r="V14" s="349">
        <v>3.8525339324464421E-3</v>
      </c>
      <c r="W14" s="349">
        <v>5.3453625457760645E-4</v>
      </c>
      <c r="X14" s="349">
        <v>1.3802722404966121E-3</v>
      </c>
      <c r="Y14" s="349">
        <v>9.4810205035859366E-3</v>
      </c>
      <c r="Z14" s="349">
        <v>1.4745662527644335E-4</v>
      </c>
      <c r="AA14" s="349">
        <v>1.0884744310248661E-3</v>
      </c>
      <c r="AB14" s="349">
        <v>1.7403390606250381E-4</v>
      </c>
      <c r="AC14" s="349">
        <v>1.1023180670615042E-4</v>
      </c>
      <c r="AD14" s="349">
        <v>6.5407279393925509E-5</v>
      </c>
      <c r="AE14" s="349">
        <v>1.1411591057831035E-4</v>
      </c>
      <c r="AF14" s="349">
        <v>1.2589503009203954E-4</v>
      </c>
      <c r="AG14" s="350">
        <v>7.9299035680305052E-5</v>
      </c>
      <c r="AH14" s="350">
        <v>1.6781544244130997E-4</v>
      </c>
      <c r="AI14" s="350">
        <v>5.2062606100405776E-4</v>
      </c>
      <c r="AJ14" s="350">
        <v>2.432795991901591E-4</v>
      </c>
      <c r="AK14" s="350">
        <v>1.6582759820182915E-4</v>
      </c>
      <c r="AL14" s="350">
        <v>2.4783126570711056E-4</v>
      </c>
      <c r="AM14" s="350">
        <v>3.2702322458990349E-4</v>
      </c>
      <c r="AN14" s="350">
        <v>1.1459980369062459E-3</v>
      </c>
      <c r="AO14" s="351">
        <v>9.862131310261783E-4</v>
      </c>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S14" s="11"/>
      <c r="BT14" s="11"/>
      <c r="BU14" s="11"/>
      <c r="BV14" s="11"/>
      <c r="BW14" s="11"/>
      <c r="BX14" s="11"/>
      <c r="BY14" s="11"/>
      <c r="BZ14" s="11"/>
      <c r="CA14" s="11"/>
      <c r="CB14" s="11"/>
      <c r="CC14" s="11"/>
      <c r="CD14" s="11"/>
      <c r="CE14" s="11"/>
      <c r="CF14" s="11"/>
      <c r="CG14" s="11"/>
      <c r="CH14" s="11"/>
      <c r="CI14" s="11"/>
      <c r="CJ14" s="11"/>
      <c r="CK14" s="11"/>
      <c r="CL14" s="11"/>
      <c r="CM14" s="11"/>
      <c r="CN14" s="11"/>
      <c r="CO14" s="11"/>
      <c r="CP14" s="11"/>
      <c r="CQ14" s="11"/>
      <c r="CR14" s="11"/>
      <c r="CS14" s="11"/>
      <c r="CT14" s="11"/>
      <c r="CU14" s="11"/>
      <c r="CV14" s="11"/>
      <c r="CW14" s="11"/>
      <c r="CX14" s="11"/>
      <c r="CY14" s="11"/>
      <c r="CZ14" s="11"/>
      <c r="DA14" s="11"/>
      <c r="DB14" s="11"/>
      <c r="DC14" s="11"/>
      <c r="DD14" s="11"/>
      <c r="DE14" s="11"/>
      <c r="DF14" s="11"/>
      <c r="DG14" s="11"/>
      <c r="DH14" s="11"/>
      <c r="DI14" s="11"/>
      <c r="DJ14" s="11"/>
      <c r="DK14" s="11"/>
      <c r="DL14" s="11"/>
      <c r="DM14" s="11"/>
      <c r="DN14" s="11"/>
      <c r="DO14" s="11"/>
      <c r="DP14" s="11"/>
      <c r="DQ14" s="11"/>
      <c r="DR14" s="11"/>
      <c r="DS14" s="11"/>
      <c r="DT14" s="11"/>
      <c r="DU14" s="11"/>
      <c r="DV14" s="11"/>
      <c r="DW14" s="11"/>
      <c r="DX14" s="11"/>
      <c r="DY14" s="11"/>
      <c r="DZ14" s="11"/>
      <c r="EA14" s="11"/>
      <c r="EB14" s="11"/>
      <c r="EC14" s="11"/>
      <c r="ED14" s="11"/>
      <c r="EE14" s="11"/>
      <c r="EF14" s="11"/>
      <c r="EG14" s="11"/>
      <c r="EH14" s="11"/>
      <c r="EI14" s="11"/>
      <c r="EJ14" s="11"/>
      <c r="EK14" s="11"/>
      <c r="EL14" s="11"/>
      <c r="EM14" s="11"/>
      <c r="EN14" s="11"/>
      <c r="EO14" s="11"/>
      <c r="EP14" s="11"/>
      <c r="EQ14" s="11"/>
      <c r="ER14" s="11"/>
      <c r="ES14" s="11"/>
      <c r="ET14" s="11"/>
      <c r="EU14" s="11"/>
      <c r="EV14" s="11"/>
      <c r="EW14" s="11"/>
      <c r="EX14" s="11"/>
      <c r="EY14" s="11"/>
      <c r="EZ14" s="11"/>
      <c r="FA14" s="11"/>
      <c r="FB14" s="11"/>
      <c r="FC14" s="11"/>
      <c r="FD14" s="11"/>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IE14" s="11"/>
      <c r="IF14" s="11"/>
      <c r="IG14" s="11"/>
      <c r="IH14" s="11"/>
      <c r="II14" s="11"/>
      <c r="IJ14" s="11"/>
      <c r="IK14" s="11"/>
      <c r="IL14" s="11"/>
      <c r="IM14" s="11"/>
      <c r="IN14" s="11"/>
      <c r="IO14" s="11"/>
      <c r="IP14" s="11"/>
      <c r="IQ14" s="11"/>
      <c r="IR14" s="11"/>
    </row>
    <row r="15" spans="1:256" ht="18" customHeight="1">
      <c r="A15" s="11"/>
      <c r="B15" s="346" t="s">
        <v>48</v>
      </c>
      <c r="C15" s="347" t="s">
        <v>23</v>
      </c>
      <c r="D15" s="348"/>
      <c r="E15" s="349">
        <v>1.0777981535811174E-4</v>
      </c>
      <c r="F15" s="349">
        <v>5.9521240511392496E-4</v>
      </c>
      <c r="G15" s="349">
        <v>1.164116192444963E-4</v>
      </c>
      <c r="H15" s="349">
        <v>9.9758232694840545E-5</v>
      </c>
      <c r="I15" s="349">
        <v>4.7661293919772016E-3</v>
      </c>
      <c r="J15" s="349">
        <v>1.8178234308628214E-4</v>
      </c>
      <c r="K15" s="349">
        <v>6.1020517447509627E-5</v>
      </c>
      <c r="L15" s="349">
        <v>5.941056617395844E-4</v>
      </c>
      <c r="M15" s="349">
        <v>2.1465843551072487E-3</v>
      </c>
      <c r="N15" s="349">
        <v>1.0989466815577842</v>
      </c>
      <c r="O15" s="349">
        <v>4.7152348337627179E-4</v>
      </c>
      <c r="P15" s="349">
        <v>3.909181861600098E-2</v>
      </c>
      <c r="Q15" s="349">
        <v>1.8571354106697496E-2</v>
      </c>
      <c r="R15" s="349">
        <v>2.0009738481314394E-2</v>
      </c>
      <c r="S15" s="349">
        <v>4.5747197943483992E-3</v>
      </c>
      <c r="T15" s="349">
        <v>2.1788721885071167E-3</v>
      </c>
      <c r="U15" s="349">
        <v>7.8313145570308908E-3</v>
      </c>
      <c r="V15" s="349">
        <v>1.7967534880012357E-3</v>
      </c>
      <c r="W15" s="349">
        <v>1.2473126232011432E-2</v>
      </c>
      <c r="X15" s="349">
        <v>1.3453998445760434E-3</v>
      </c>
      <c r="Y15" s="349">
        <v>5.4171512805955774E-3</v>
      </c>
      <c r="Z15" s="349">
        <v>1.0801564480608941E-4</v>
      </c>
      <c r="AA15" s="349">
        <v>2.0646410373968588E-4</v>
      </c>
      <c r="AB15" s="349">
        <v>6.7819710195917899E-5</v>
      </c>
      <c r="AC15" s="349">
        <v>9.2809788038692256E-5</v>
      </c>
      <c r="AD15" s="349">
        <v>5.8880328816863364E-5</v>
      </c>
      <c r="AE15" s="349">
        <v>6.4943657106446666E-5</v>
      </c>
      <c r="AF15" s="349">
        <v>3.2747003372418973E-4</v>
      </c>
      <c r="AG15" s="350">
        <v>7.1516414735673265E-5</v>
      </c>
      <c r="AH15" s="350">
        <v>1.7374400683556012E-4</v>
      </c>
      <c r="AI15" s="350">
        <v>9.1120370098748003E-5</v>
      </c>
      <c r="AJ15" s="350">
        <v>4.9164725794300053E-5</v>
      </c>
      <c r="AK15" s="350">
        <v>9.9476977140249784E-5</v>
      </c>
      <c r="AL15" s="350">
        <v>3.1623315091436804E-4</v>
      </c>
      <c r="AM15" s="350">
        <v>7.8749076005971998E-5</v>
      </c>
      <c r="AN15" s="350">
        <v>3.083487486482924E-4</v>
      </c>
      <c r="AO15" s="351">
        <v>1.2061122134217849E-3</v>
      </c>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c r="BS15" s="11"/>
      <c r="BT15" s="11"/>
      <c r="BU15" s="11"/>
      <c r="BV15" s="11"/>
      <c r="BW15" s="11"/>
      <c r="BX15" s="11"/>
      <c r="BY15" s="11"/>
      <c r="BZ15" s="11"/>
      <c r="CA15" s="11"/>
      <c r="CB15" s="11"/>
      <c r="CC15" s="11"/>
      <c r="CD15" s="11"/>
      <c r="CE15" s="11"/>
      <c r="CF15" s="11"/>
      <c r="CG15" s="11"/>
      <c r="CH15" s="11"/>
      <c r="CI15" s="11"/>
      <c r="CJ15" s="11"/>
      <c r="CK15" s="11"/>
      <c r="CL15" s="11"/>
      <c r="CM15" s="11"/>
      <c r="CN15" s="11"/>
      <c r="CO15" s="11"/>
      <c r="CP15" s="11"/>
      <c r="CQ15" s="11"/>
      <c r="CR15" s="11"/>
      <c r="CS15" s="11"/>
      <c r="CT15" s="11"/>
      <c r="CU15" s="11"/>
      <c r="CV15" s="11"/>
      <c r="CW15" s="11"/>
      <c r="CX15" s="11"/>
      <c r="CY15" s="11"/>
      <c r="CZ15" s="11"/>
      <c r="DA15" s="11"/>
      <c r="DB15" s="11"/>
      <c r="DC15" s="11"/>
      <c r="DD15" s="11"/>
      <c r="DE15" s="11"/>
      <c r="DF15" s="11"/>
      <c r="DG15" s="11"/>
      <c r="DH15" s="11"/>
      <c r="DI15" s="11"/>
      <c r="DJ15" s="11"/>
      <c r="DK15" s="11"/>
      <c r="DL15" s="11"/>
      <c r="DM15" s="11"/>
      <c r="DN15" s="11"/>
      <c r="DO15" s="11"/>
      <c r="DP15" s="11"/>
      <c r="DQ15" s="11"/>
      <c r="DR15" s="11"/>
      <c r="DS15" s="11"/>
      <c r="DT15" s="11"/>
      <c r="DU15" s="11"/>
      <c r="DV15" s="11"/>
      <c r="DW15" s="11"/>
      <c r="DX15" s="11"/>
      <c r="DY15" s="11"/>
      <c r="DZ15" s="11"/>
      <c r="EA15" s="11"/>
      <c r="EB15" s="11"/>
      <c r="EC15" s="11"/>
      <c r="ED15" s="11"/>
      <c r="EE15" s="11"/>
      <c r="EF15" s="11"/>
      <c r="EG15" s="11"/>
      <c r="EH15" s="11"/>
      <c r="EI15" s="11"/>
      <c r="EJ15" s="11"/>
      <c r="EK15" s="11"/>
      <c r="EL15" s="11"/>
      <c r="EM15" s="11"/>
      <c r="EN15" s="11"/>
      <c r="EO15" s="11"/>
      <c r="EP15" s="11"/>
      <c r="EQ15" s="11"/>
      <c r="ER15" s="11"/>
      <c r="ES15" s="11"/>
      <c r="ET15" s="11"/>
      <c r="EU15" s="11"/>
      <c r="EV15" s="11"/>
      <c r="EW15" s="11"/>
      <c r="EX15" s="11"/>
      <c r="EY15" s="11"/>
      <c r="EZ15" s="11"/>
      <c r="FA15" s="11"/>
      <c r="FB15" s="11"/>
      <c r="FC15" s="11"/>
      <c r="FD15" s="11"/>
      <c r="FE15" s="11"/>
      <c r="FF15" s="11"/>
      <c r="FG15" s="11"/>
      <c r="FH15" s="11"/>
      <c r="FI15" s="11"/>
      <c r="FJ15" s="11"/>
      <c r="FK15" s="11"/>
      <c r="FL15" s="11"/>
      <c r="FM15" s="11"/>
      <c r="FN15" s="11"/>
      <c r="FO15" s="11"/>
      <c r="FP15" s="11"/>
      <c r="FQ15" s="11"/>
      <c r="FR15" s="11"/>
      <c r="FS15" s="11"/>
      <c r="FT15" s="11"/>
      <c r="FU15" s="11"/>
      <c r="FV15" s="11"/>
      <c r="FW15" s="11"/>
      <c r="FX15" s="11"/>
      <c r="FY15" s="11"/>
      <c r="FZ15" s="11"/>
      <c r="GA15" s="11"/>
      <c r="GB15" s="11"/>
      <c r="GC15" s="11"/>
      <c r="GD15" s="11"/>
      <c r="GE15" s="11"/>
      <c r="GF15" s="11"/>
      <c r="GG15" s="11"/>
      <c r="GH15" s="11"/>
      <c r="GI15" s="11"/>
      <c r="GJ15" s="11"/>
      <c r="GK15" s="11"/>
      <c r="GL15" s="11"/>
      <c r="GM15" s="11"/>
      <c r="GN15" s="11"/>
      <c r="GO15" s="11"/>
      <c r="GP15" s="11"/>
      <c r="GQ15" s="11"/>
      <c r="GR15" s="11"/>
      <c r="GS15" s="11"/>
      <c r="GT15" s="11"/>
      <c r="GU15" s="11"/>
      <c r="GV15" s="11"/>
      <c r="GW15" s="11"/>
      <c r="GX15" s="11"/>
      <c r="GY15" s="11"/>
      <c r="GZ15" s="11"/>
      <c r="HA15" s="11"/>
      <c r="HB15" s="11"/>
      <c r="HC15" s="11"/>
      <c r="HD15" s="11"/>
      <c r="HE15" s="11"/>
      <c r="HF15" s="11"/>
      <c r="HG15" s="11"/>
      <c r="HH15" s="11"/>
      <c r="HI15" s="11"/>
      <c r="HJ15" s="11"/>
      <c r="HK15" s="11"/>
      <c r="HL15" s="11"/>
      <c r="HM15" s="11"/>
      <c r="HN15" s="11"/>
      <c r="HO15" s="11"/>
      <c r="HP15" s="11"/>
      <c r="HQ15" s="11"/>
      <c r="HR15" s="11"/>
      <c r="HS15" s="11"/>
      <c r="HT15" s="11"/>
      <c r="HU15" s="11"/>
      <c r="HV15" s="11"/>
      <c r="HW15" s="11"/>
      <c r="HX15" s="11"/>
      <c r="HY15" s="11"/>
      <c r="HZ15" s="11"/>
      <c r="IA15" s="11"/>
      <c r="IB15" s="11"/>
      <c r="IC15" s="11"/>
      <c r="ID15" s="11"/>
      <c r="IE15" s="11"/>
      <c r="IF15" s="11"/>
      <c r="IG15" s="11"/>
      <c r="IH15" s="11"/>
      <c r="II15" s="11"/>
      <c r="IJ15" s="11"/>
      <c r="IK15" s="11"/>
      <c r="IL15" s="11"/>
      <c r="IM15" s="11"/>
      <c r="IN15" s="11"/>
      <c r="IO15" s="11"/>
      <c r="IP15" s="11"/>
      <c r="IQ15" s="11"/>
      <c r="IR15" s="11"/>
    </row>
    <row r="16" spans="1:256" ht="18" customHeight="1">
      <c r="A16" s="11"/>
      <c r="B16" s="346" t="s">
        <v>49</v>
      </c>
      <c r="C16" s="347" t="s">
        <v>24</v>
      </c>
      <c r="D16" s="348"/>
      <c r="E16" s="349">
        <v>9.4202159426366474E-6</v>
      </c>
      <c r="F16" s="349">
        <v>2.5747080200836362E-5</v>
      </c>
      <c r="G16" s="349">
        <v>6.8125681962035673E-5</v>
      </c>
      <c r="H16" s="349">
        <v>7.6122646913322096E-6</v>
      </c>
      <c r="I16" s="349">
        <v>2.5634763597028623E-4</v>
      </c>
      <c r="J16" s="349">
        <v>2.9181778103776006E-4</v>
      </c>
      <c r="K16" s="349">
        <v>6.2550351924919686E-6</v>
      </c>
      <c r="L16" s="349">
        <v>1.2095531069037514E-4</v>
      </c>
      <c r="M16" s="349">
        <v>2.8148245728800293E-4</v>
      </c>
      <c r="N16" s="349">
        <v>3.1013925593578436E-5</v>
      </c>
      <c r="O16" s="349">
        <v>1.0205437539371391</v>
      </c>
      <c r="P16" s="349">
        <v>2.3561945236532738E-3</v>
      </c>
      <c r="Q16" s="349">
        <v>2.0089660051124968E-3</v>
      </c>
      <c r="R16" s="349">
        <v>8.953922261911143E-4</v>
      </c>
      <c r="S16" s="349">
        <v>2.5844008228209938E-3</v>
      </c>
      <c r="T16" s="349">
        <v>2.6871109705558236E-3</v>
      </c>
      <c r="U16" s="349">
        <v>2.5116340134688901E-3</v>
      </c>
      <c r="V16" s="349">
        <v>1.6126766052409528E-3</v>
      </c>
      <c r="W16" s="349">
        <v>1.8153996088585032E-3</v>
      </c>
      <c r="X16" s="349">
        <v>6.6608285133744761E-4</v>
      </c>
      <c r="Y16" s="349">
        <v>4.2989121625145371E-4</v>
      </c>
      <c r="Z16" s="349">
        <v>2.3950600938932774E-5</v>
      </c>
      <c r="AA16" s="349">
        <v>2.9725048104274698E-5</v>
      </c>
      <c r="AB16" s="349">
        <v>9.1979269584255538E-6</v>
      </c>
      <c r="AC16" s="349">
        <v>1.0433357863479366E-5</v>
      </c>
      <c r="AD16" s="349">
        <v>1.0023235357350879E-5</v>
      </c>
      <c r="AE16" s="349">
        <v>6.0070837592708656E-6</v>
      </c>
      <c r="AF16" s="349">
        <v>1.6897787490585529E-5</v>
      </c>
      <c r="AG16" s="350">
        <v>1.1942123661835775E-5</v>
      </c>
      <c r="AH16" s="350">
        <v>2.9090460204228276E-5</v>
      </c>
      <c r="AI16" s="350">
        <v>1.5776526142306934E-5</v>
      </c>
      <c r="AJ16" s="350">
        <v>5.3676015113542734E-5</v>
      </c>
      <c r="AK16" s="350">
        <v>2.6861032958627563E-5</v>
      </c>
      <c r="AL16" s="350">
        <v>5.5129814609150012E-5</v>
      </c>
      <c r="AM16" s="350">
        <v>2.2736969365438763E-5</v>
      </c>
      <c r="AN16" s="350">
        <v>9.9928915808622686E-5</v>
      </c>
      <c r="AO16" s="351">
        <v>1.7974583868753455E-4</v>
      </c>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c r="BS16" s="11"/>
      <c r="BT16" s="11"/>
      <c r="BU16" s="11"/>
      <c r="BV16" s="11"/>
      <c r="BW16" s="11"/>
      <c r="BX16" s="11"/>
      <c r="BY16" s="11"/>
      <c r="BZ16" s="11"/>
      <c r="CA16" s="11"/>
      <c r="CB16" s="11"/>
      <c r="CC16" s="11"/>
      <c r="CD16" s="11"/>
      <c r="CE16" s="11"/>
      <c r="CF16" s="11"/>
      <c r="CG16" s="11"/>
      <c r="CH16" s="11"/>
      <c r="CI16" s="11"/>
      <c r="CJ16" s="11"/>
      <c r="CK16" s="11"/>
      <c r="CL16" s="11"/>
      <c r="CM16" s="11"/>
      <c r="CN16" s="11"/>
      <c r="CO16" s="11"/>
      <c r="CP16" s="11"/>
      <c r="CQ16" s="11"/>
      <c r="CR16" s="11"/>
      <c r="CS16" s="11"/>
      <c r="CT16" s="11"/>
      <c r="CU16" s="11"/>
      <c r="CV16" s="11"/>
      <c r="CW16" s="11"/>
      <c r="CX16" s="11"/>
      <c r="CY16" s="11"/>
      <c r="CZ16" s="11"/>
      <c r="DA16" s="11"/>
      <c r="DB16" s="11"/>
      <c r="DC16" s="11"/>
      <c r="DD16" s="11"/>
      <c r="DE16" s="11"/>
      <c r="DF16" s="11"/>
      <c r="DG16" s="11"/>
      <c r="DH16" s="11"/>
      <c r="DI16" s="11"/>
      <c r="DJ16" s="11"/>
      <c r="DK16" s="11"/>
      <c r="DL16" s="11"/>
      <c r="DM16" s="11"/>
      <c r="DN16" s="11"/>
      <c r="DO16" s="11"/>
      <c r="DP16" s="11"/>
      <c r="DQ16" s="11"/>
      <c r="DR16" s="11"/>
      <c r="DS16" s="11"/>
      <c r="DT16" s="11"/>
      <c r="DU16" s="11"/>
      <c r="DV16" s="11"/>
      <c r="DW16" s="11"/>
      <c r="DX16" s="11"/>
      <c r="DY16" s="11"/>
      <c r="DZ16" s="11"/>
      <c r="EA16" s="11"/>
      <c r="EB16" s="11"/>
      <c r="EC16" s="11"/>
      <c r="ED16" s="11"/>
      <c r="EE16" s="11"/>
      <c r="EF16" s="11"/>
      <c r="EG16" s="11"/>
      <c r="EH16" s="11"/>
      <c r="EI16" s="11"/>
      <c r="EJ16" s="11"/>
      <c r="EK16" s="11"/>
      <c r="EL16" s="11"/>
      <c r="EM16" s="11"/>
      <c r="EN16" s="11"/>
      <c r="EO16" s="11"/>
      <c r="EP16" s="11"/>
      <c r="EQ16" s="11"/>
      <c r="ER16" s="11"/>
      <c r="ES16" s="11"/>
      <c r="ET16" s="11"/>
      <c r="EU16" s="11"/>
      <c r="EV16" s="11"/>
      <c r="EW16" s="11"/>
      <c r="EX16" s="11"/>
      <c r="EY16" s="11"/>
      <c r="EZ16" s="11"/>
      <c r="FA16" s="11"/>
      <c r="FB16" s="11"/>
      <c r="FC16" s="11"/>
      <c r="FD16" s="11"/>
      <c r="FE16" s="11"/>
      <c r="FF16" s="11"/>
      <c r="FG16" s="11"/>
      <c r="FH16" s="11"/>
      <c r="FI16" s="11"/>
      <c r="FJ16" s="11"/>
      <c r="FK16" s="11"/>
      <c r="FL16" s="11"/>
      <c r="FM16" s="11"/>
      <c r="FN16" s="11"/>
      <c r="FO16" s="11"/>
      <c r="FP16" s="11"/>
      <c r="FQ16" s="11"/>
      <c r="FR16" s="11"/>
      <c r="FS16" s="11"/>
      <c r="FT16" s="11"/>
      <c r="FU16" s="11"/>
      <c r="FV16" s="11"/>
      <c r="FW16" s="11"/>
      <c r="FX16" s="11"/>
      <c r="FY16" s="11"/>
      <c r="FZ16" s="11"/>
      <c r="GA16" s="11"/>
      <c r="GB16" s="11"/>
      <c r="GC16" s="11"/>
      <c r="GD16" s="11"/>
      <c r="GE16" s="11"/>
      <c r="GF16" s="11"/>
      <c r="GG16" s="11"/>
      <c r="GH16" s="11"/>
      <c r="GI16" s="11"/>
      <c r="GJ16" s="11"/>
      <c r="GK16" s="11"/>
      <c r="GL16" s="11"/>
      <c r="GM16" s="11"/>
      <c r="GN16" s="11"/>
      <c r="GO16" s="11"/>
      <c r="GP16" s="11"/>
      <c r="GQ16" s="11"/>
      <c r="GR16" s="11"/>
      <c r="GS16" s="11"/>
      <c r="GT16" s="11"/>
      <c r="GU16" s="11"/>
      <c r="GV16" s="11"/>
      <c r="GW16" s="11"/>
      <c r="GX16" s="11"/>
      <c r="GY16" s="11"/>
      <c r="GZ16" s="11"/>
      <c r="HA16" s="11"/>
      <c r="HB16" s="11"/>
      <c r="HC16" s="11"/>
      <c r="HD16" s="11"/>
      <c r="HE16" s="11"/>
      <c r="HF16" s="11"/>
      <c r="HG16" s="11"/>
      <c r="HH16" s="11"/>
      <c r="HI16" s="11"/>
      <c r="HJ16" s="11"/>
      <c r="HK16" s="11"/>
      <c r="HL16" s="11"/>
      <c r="HM16" s="11"/>
      <c r="HN16" s="11"/>
      <c r="HO16" s="11"/>
      <c r="HP16" s="11"/>
      <c r="HQ16" s="11"/>
      <c r="HR16" s="11"/>
      <c r="HS16" s="11"/>
      <c r="HT16" s="11"/>
      <c r="HU16" s="11"/>
      <c r="HV16" s="11"/>
      <c r="HW16" s="11"/>
      <c r="HX16" s="11"/>
      <c r="HY16" s="11"/>
      <c r="HZ16" s="11"/>
      <c r="IA16" s="11"/>
      <c r="IB16" s="11"/>
      <c r="IC16" s="11"/>
      <c r="ID16" s="11"/>
      <c r="IE16" s="11"/>
      <c r="IF16" s="11"/>
      <c r="IG16" s="11"/>
      <c r="IH16" s="11"/>
      <c r="II16" s="11"/>
      <c r="IJ16" s="11"/>
      <c r="IK16" s="11"/>
      <c r="IL16" s="11"/>
      <c r="IM16" s="11"/>
      <c r="IN16" s="11"/>
      <c r="IO16" s="11"/>
      <c r="IP16" s="11"/>
      <c r="IQ16" s="11"/>
      <c r="IR16" s="11"/>
    </row>
    <row r="17" spans="1:252" ht="18" customHeight="1">
      <c r="A17" s="11"/>
      <c r="B17" s="346" t="s">
        <v>50</v>
      </c>
      <c r="C17" s="347" t="s">
        <v>25</v>
      </c>
      <c r="D17" s="348"/>
      <c r="E17" s="349">
        <v>6.8550598451064943E-4</v>
      </c>
      <c r="F17" s="349">
        <v>7.1542284943618894E-3</v>
      </c>
      <c r="G17" s="349">
        <v>1.9062478944854215E-3</v>
      </c>
      <c r="H17" s="349">
        <v>5.1124601826766064E-4</v>
      </c>
      <c r="I17" s="349">
        <v>7.662164234857236E-3</v>
      </c>
      <c r="J17" s="349">
        <v>3.2998521624777889E-3</v>
      </c>
      <c r="K17" s="349">
        <v>6.4318557663721476E-4</v>
      </c>
      <c r="L17" s="349">
        <v>2.0083877852782529E-3</v>
      </c>
      <c r="M17" s="349">
        <v>2.8899497008046458E-3</v>
      </c>
      <c r="N17" s="349">
        <v>1.2398681128064427E-3</v>
      </c>
      <c r="O17" s="349">
        <v>9.3739715959130726E-4</v>
      </c>
      <c r="P17" s="349">
        <v>1.0189442705658023</v>
      </c>
      <c r="Q17" s="349">
        <v>9.3050867865181273E-3</v>
      </c>
      <c r="R17" s="349">
        <v>8.8303082761767345E-3</v>
      </c>
      <c r="S17" s="349">
        <v>8.4395291394546157E-3</v>
      </c>
      <c r="T17" s="349">
        <v>7.8441629467453575E-3</v>
      </c>
      <c r="U17" s="349">
        <v>7.129676897578709E-3</v>
      </c>
      <c r="V17" s="349">
        <v>8.0172732371037655E-3</v>
      </c>
      <c r="W17" s="349">
        <v>3.9954017122501139E-3</v>
      </c>
      <c r="X17" s="349">
        <v>3.9935148909055213E-3</v>
      </c>
      <c r="Y17" s="349">
        <v>2.4605020625576287E-2</v>
      </c>
      <c r="Z17" s="349">
        <v>5.9203100364965688E-4</v>
      </c>
      <c r="AA17" s="349">
        <v>9.7187389209660313E-4</v>
      </c>
      <c r="AB17" s="349">
        <v>2.5301262266539082E-4</v>
      </c>
      <c r="AC17" s="349">
        <v>9.2642133773259913E-4</v>
      </c>
      <c r="AD17" s="349">
        <v>2.0440916040939628E-4</v>
      </c>
      <c r="AE17" s="349">
        <v>3.5112785235087241E-4</v>
      </c>
      <c r="AF17" s="349">
        <v>9.8732211385269843E-4</v>
      </c>
      <c r="AG17" s="350">
        <v>3.37879751643261E-4</v>
      </c>
      <c r="AH17" s="350">
        <v>1.7163308678492435E-3</v>
      </c>
      <c r="AI17" s="350">
        <v>3.7702528737834596E-4</v>
      </c>
      <c r="AJ17" s="350">
        <v>2.7776054558860332E-4</v>
      </c>
      <c r="AK17" s="350">
        <v>9.0296964093449829E-4</v>
      </c>
      <c r="AL17" s="350">
        <v>5.2877828520287535E-4</v>
      </c>
      <c r="AM17" s="350">
        <v>8.9976126456001149E-4</v>
      </c>
      <c r="AN17" s="350">
        <v>8.5719476985004778E-4</v>
      </c>
      <c r="AO17" s="351">
        <v>2.2739395500429196E-3</v>
      </c>
      <c r="AP17" s="11"/>
      <c r="AQ17" s="11"/>
      <c r="AR17" s="11"/>
      <c r="AS17" s="11"/>
      <c r="AT17" s="11"/>
      <c r="AU17" s="11"/>
      <c r="AV17" s="11"/>
      <c r="AW17" s="11"/>
      <c r="AX17" s="11"/>
      <c r="AY17" s="11"/>
      <c r="AZ17" s="11"/>
      <c r="BA17" s="11"/>
      <c r="BB17" s="11"/>
      <c r="BC17" s="11"/>
      <c r="BD17" s="11"/>
      <c r="BE17" s="11"/>
      <c r="BF17" s="11"/>
      <c r="BG17" s="11"/>
      <c r="BH17" s="11"/>
      <c r="BI17" s="11"/>
      <c r="BJ17" s="11"/>
      <c r="BK17" s="11"/>
      <c r="BL17" s="11"/>
      <c r="BM17" s="11"/>
      <c r="BN17" s="11"/>
      <c r="BO17" s="11"/>
      <c r="BP17" s="11"/>
      <c r="BQ17" s="11"/>
      <c r="BR17" s="11"/>
      <c r="BS17" s="11"/>
      <c r="BT17" s="11"/>
      <c r="BU17" s="11"/>
      <c r="BV17" s="11"/>
      <c r="BW17" s="11"/>
      <c r="BX17" s="11"/>
      <c r="BY17" s="11"/>
      <c r="BZ17" s="11"/>
      <c r="CA17" s="11"/>
      <c r="CB17" s="11"/>
      <c r="CC17" s="11"/>
      <c r="CD17" s="11"/>
      <c r="CE17" s="11"/>
      <c r="CF17" s="11"/>
      <c r="CG17" s="11"/>
      <c r="CH17" s="11"/>
      <c r="CI17" s="11"/>
      <c r="CJ17" s="11"/>
      <c r="CK17" s="11"/>
      <c r="CL17" s="11"/>
      <c r="CM17" s="11"/>
      <c r="CN17" s="11"/>
      <c r="CO17" s="11"/>
      <c r="CP17" s="11"/>
      <c r="CQ17" s="11"/>
      <c r="CR17" s="11"/>
      <c r="CS17" s="11"/>
      <c r="CT17" s="11"/>
      <c r="CU17" s="11"/>
      <c r="CV17" s="11"/>
      <c r="CW17" s="11"/>
      <c r="CX17" s="11"/>
      <c r="CY17" s="11"/>
      <c r="CZ17" s="11"/>
      <c r="DA17" s="11"/>
      <c r="DB17" s="11"/>
      <c r="DC17" s="11"/>
      <c r="DD17" s="11"/>
      <c r="DE17" s="11"/>
      <c r="DF17" s="11"/>
      <c r="DG17" s="11"/>
      <c r="DH17" s="11"/>
      <c r="DI17" s="11"/>
      <c r="DJ17" s="11"/>
      <c r="DK17" s="11"/>
      <c r="DL17" s="11"/>
      <c r="DM17" s="11"/>
      <c r="DN17" s="11"/>
      <c r="DO17" s="11"/>
      <c r="DP17" s="11"/>
      <c r="DQ17" s="11"/>
      <c r="DR17" s="11"/>
      <c r="DS17" s="11"/>
      <c r="DT17" s="11"/>
      <c r="DU17" s="11"/>
      <c r="DV17" s="11"/>
      <c r="DW17" s="11"/>
      <c r="DX17" s="11"/>
      <c r="DY17" s="11"/>
      <c r="DZ17" s="11"/>
      <c r="EA17" s="11"/>
      <c r="EB17" s="11"/>
      <c r="EC17" s="11"/>
      <c r="ED17" s="11"/>
      <c r="EE17" s="11"/>
      <c r="EF17" s="11"/>
      <c r="EG17" s="11"/>
      <c r="EH17" s="11"/>
      <c r="EI17" s="11"/>
      <c r="EJ17" s="11"/>
      <c r="EK17" s="11"/>
      <c r="EL17" s="11"/>
      <c r="EM17" s="11"/>
      <c r="EN17" s="11"/>
      <c r="EO17" s="11"/>
      <c r="EP17" s="11"/>
      <c r="EQ17" s="11"/>
      <c r="ER17" s="11"/>
      <c r="ES17" s="11"/>
      <c r="ET17" s="11"/>
      <c r="EU17" s="11"/>
      <c r="EV17" s="11"/>
      <c r="EW17" s="11"/>
      <c r="EX17" s="11"/>
      <c r="EY17" s="11"/>
      <c r="EZ17" s="11"/>
      <c r="FA17" s="11"/>
      <c r="FB17" s="11"/>
      <c r="FC17" s="11"/>
      <c r="FD17" s="11"/>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IN17" s="11"/>
      <c r="IO17" s="11"/>
      <c r="IP17" s="11"/>
      <c r="IQ17" s="11"/>
      <c r="IR17" s="11"/>
    </row>
    <row r="18" spans="1:252" ht="18" customHeight="1">
      <c r="A18" s="11"/>
      <c r="B18" s="346" t="s">
        <v>51</v>
      </c>
      <c r="C18" s="347" t="s">
        <v>52</v>
      </c>
      <c r="D18" s="348"/>
      <c r="E18" s="349">
        <v>4.1931073540542786E-6</v>
      </c>
      <c r="F18" s="349">
        <v>7.6386057374624701E-5</v>
      </c>
      <c r="G18" s="349">
        <v>4.9997684452420403E-6</v>
      </c>
      <c r="H18" s="349">
        <v>4.6478788800967613E-6</v>
      </c>
      <c r="I18" s="349">
        <v>5.9490041312966673E-5</v>
      </c>
      <c r="J18" s="349">
        <v>7.9360086445365618E-6</v>
      </c>
      <c r="K18" s="349">
        <v>5.3157019930794277E-6</v>
      </c>
      <c r="L18" s="349">
        <v>1.6854221509476751E-5</v>
      </c>
      <c r="M18" s="349">
        <v>2.7105346801374624E-5</v>
      </c>
      <c r="N18" s="349">
        <v>1.6567329260919229E-5</v>
      </c>
      <c r="O18" s="349">
        <v>3.7254939053413238E-6</v>
      </c>
      <c r="P18" s="349">
        <v>2.6036900525416751E-5</v>
      </c>
      <c r="Q18" s="349">
        <v>1.0035184344866783</v>
      </c>
      <c r="R18" s="349">
        <v>9.0531778170476938E-4</v>
      </c>
      <c r="S18" s="349">
        <v>2.0585032173311353E-4</v>
      </c>
      <c r="T18" s="349">
        <v>6.4898797854570566E-5</v>
      </c>
      <c r="U18" s="349">
        <v>2.2512397057775061E-4</v>
      </c>
      <c r="V18" s="349">
        <v>3.9524182779272393E-5</v>
      </c>
      <c r="W18" s="349">
        <v>2.8533444270509376E-4</v>
      </c>
      <c r="X18" s="349">
        <v>1.8866805266404016E-5</v>
      </c>
      <c r="Y18" s="349">
        <v>1.2884162867141669E-4</v>
      </c>
      <c r="Z18" s="349">
        <v>9.6071854880392108E-6</v>
      </c>
      <c r="AA18" s="349">
        <v>2.1844532258754386E-4</v>
      </c>
      <c r="AB18" s="349">
        <v>9.1772533624710522E-6</v>
      </c>
      <c r="AC18" s="349">
        <v>1.0143525549590025E-5</v>
      </c>
      <c r="AD18" s="349">
        <v>1.1620627654834033E-5</v>
      </c>
      <c r="AE18" s="349">
        <v>4.3321445981134997E-6</v>
      </c>
      <c r="AF18" s="349">
        <v>1.7908905282277048E-5</v>
      </c>
      <c r="AG18" s="350">
        <v>1.5542405466699188E-5</v>
      </c>
      <c r="AH18" s="350">
        <v>2.0789657793861681E-5</v>
      </c>
      <c r="AI18" s="350">
        <v>1.0363751858369919E-5</v>
      </c>
      <c r="AJ18" s="350">
        <v>6.8196957857159262E-6</v>
      </c>
      <c r="AK18" s="350">
        <v>9.2082818251389693E-6</v>
      </c>
      <c r="AL18" s="350">
        <v>1.6415234646997577E-4</v>
      </c>
      <c r="AM18" s="350">
        <v>7.0070857815358205E-6</v>
      </c>
      <c r="AN18" s="350">
        <v>6.2131782869617969E-6</v>
      </c>
      <c r="AO18" s="351">
        <v>1.1227901066947682E-5</v>
      </c>
      <c r="AP18" s="11"/>
      <c r="AQ18" s="11"/>
      <c r="AR18" s="11"/>
      <c r="AS18" s="11"/>
      <c r="AT18" s="11"/>
      <c r="AU18" s="11"/>
      <c r="AV18" s="11"/>
      <c r="AW18" s="11"/>
      <c r="AX18" s="11"/>
      <c r="AY18" s="11"/>
      <c r="AZ18" s="11"/>
      <c r="BA18" s="11"/>
      <c r="BB18" s="11"/>
      <c r="BC18" s="11"/>
      <c r="BD18" s="11"/>
      <c r="BE18" s="11"/>
      <c r="BF18" s="11"/>
      <c r="BG18" s="11"/>
      <c r="BH18" s="11"/>
      <c r="BI18" s="11"/>
      <c r="BJ18" s="11"/>
      <c r="BK18" s="11"/>
      <c r="BL18" s="11"/>
      <c r="BM18" s="11"/>
      <c r="BN18" s="11"/>
      <c r="BO18" s="11"/>
      <c r="BP18" s="11"/>
      <c r="BQ18" s="11"/>
      <c r="BR18" s="11"/>
      <c r="BS18" s="11"/>
      <c r="BT18" s="11"/>
      <c r="BU18" s="11"/>
      <c r="BV18" s="11"/>
      <c r="BW18" s="11"/>
      <c r="BX18" s="11"/>
      <c r="BY18" s="11"/>
      <c r="BZ18" s="11"/>
      <c r="CA18" s="11"/>
      <c r="CB18" s="11"/>
      <c r="CC18" s="11"/>
      <c r="CD18" s="11"/>
      <c r="CE18" s="11"/>
      <c r="CF18" s="11"/>
      <c r="CG18" s="11"/>
      <c r="CH18" s="11"/>
      <c r="CI18" s="11"/>
      <c r="CJ18" s="11"/>
      <c r="CK18" s="11"/>
      <c r="CL18" s="11"/>
      <c r="CM18" s="11"/>
      <c r="CN18" s="11"/>
      <c r="CO18" s="11"/>
      <c r="CP18" s="11"/>
      <c r="CQ18" s="11"/>
      <c r="CR18" s="11"/>
      <c r="CS18" s="11"/>
      <c r="CT18" s="11"/>
      <c r="CU18" s="11"/>
      <c r="CV18" s="11"/>
      <c r="CW18" s="11"/>
      <c r="CX18" s="11"/>
      <c r="CY18" s="11"/>
      <c r="CZ18" s="11"/>
      <c r="DA18" s="11"/>
      <c r="DB18" s="11"/>
      <c r="DC18" s="11"/>
      <c r="DD18" s="11"/>
      <c r="DE18" s="11"/>
      <c r="DF18" s="11"/>
      <c r="DG18" s="11"/>
      <c r="DH18" s="11"/>
      <c r="DI18" s="11"/>
      <c r="DJ18" s="11"/>
      <c r="DK18" s="11"/>
      <c r="DL18" s="11"/>
      <c r="DM18" s="11"/>
      <c r="DN18" s="11"/>
      <c r="DO18" s="11"/>
      <c r="DP18" s="11"/>
      <c r="DQ18" s="11"/>
      <c r="DR18" s="11"/>
      <c r="DS18" s="11"/>
      <c r="DT18" s="11"/>
      <c r="DU18" s="11"/>
      <c r="DV18" s="11"/>
      <c r="DW18" s="11"/>
      <c r="DX18" s="11"/>
      <c r="DY18" s="11"/>
      <c r="DZ18" s="11"/>
      <c r="EA18" s="11"/>
      <c r="EB18" s="11"/>
      <c r="EC18" s="11"/>
      <c r="ED18" s="11"/>
      <c r="EE18" s="11"/>
      <c r="EF18" s="11"/>
      <c r="EG18" s="11"/>
      <c r="EH18" s="11"/>
      <c r="EI18" s="11"/>
      <c r="EJ18" s="11"/>
      <c r="EK18" s="11"/>
      <c r="EL18" s="11"/>
      <c r="EM18" s="11"/>
      <c r="EN18" s="11"/>
      <c r="EO18" s="11"/>
      <c r="EP18" s="11"/>
      <c r="EQ18" s="11"/>
      <c r="ER18" s="11"/>
      <c r="ES18" s="11"/>
      <c r="ET18" s="11"/>
      <c r="EU18" s="11"/>
      <c r="EV18" s="11"/>
      <c r="EW18" s="11"/>
      <c r="EX18" s="11"/>
      <c r="EY18" s="11"/>
      <c r="EZ18" s="11"/>
      <c r="FA18" s="11"/>
      <c r="FB18" s="11"/>
      <c r="FC18" s="11"/>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IO18" s="11"/>
      <c r="IP18" s="11"/>
      <c r="IQ18" s="11"/>
      <c r="IR18" s="11"/>
    </row>
    <row r="19" spans="1:252" ht="18" customHeight="1">
      <c r="A19" s="11"/>
      <c r="B19" s="346" t="s">
        <v>53</v>
      </c>
      <c r="C19" s="347" t="s">
        <v>83</v>
      </c>
      <c r="D19" s="348"/>
      <c r="E19" s="349">
        <v>1.0080556073111609E-4</v>
      </c>
      <c r="F19" s="349">
        <v>1.4135673890151744E-3</v>
      </c>
      <c r="G19" s="349">
        <v>1.3298989781248397E-4</v>
      </c>
      <c r="H19" s="349">
        <v>1.1854353809951425E-4</v>
      </c>
      <c r="I19" s="349">
        <v>2.402466980972318E-4</v>
      </c>
      <c r="J19" s="349">
        <v>2.0492794153593045E-4</v>
      </c>
      <c r="K19" s="349">
        <v>1.0783707942177728E-4</v>
      </c>
      <c r="L19" s="349">
        <v>1.6515593553525548E-3</v>
      </c>
      <c r="M19" s="349">
        <v>7.2008901271513551E-4</v>
      </c>
      <c r="N19" s="349">
        <v>5.012247648453781E-4</v>
      </c>
      <c r="O19" s="349">
        <v>1.481116477095918E-4</v>
      </c>
      <c r="P19" s="349">
        <v>4.1192171801985515E-4</v>
      </c>
      <c r="Q19" s="349">
        <v>2.4877403339766207E-3</v>
      </c>
      <c r="R19" s="349">
        <v>1.0571642921099915</v>
      </c>
      <c r="S19" s="349">
        <v>7.9567325898028155E-4</v>
      </c>
      <c r="T19" s="349">
        <v>1.5628666526919526E-3</v>
      </c>
      <c r="U19" s="349">
        <v>1.2200486960028158E-3</v>
      </c>
      <c r="V19" s="349">
        <v>8.6811333866323656E-4</v>
      </c>
      <c r="W19" s="349">
        <v>7.4298312029602283E-4</v>
      </c>
      <c r="X19" s="349">
        <v>2.7307198622787373E-4</v>
      </c>
      <c r="Y19" s="349">
        <v>2.9128645057900187E-4</v>
      </c>
      <c r="Z19" s="349">
        <v>2.2642148598178854E-4</v>
      </c>
      <c r="AA19" s="349">
        <v>4.7694169468092833E-4</v>
      </c>
      <c r="AB19" s="349">
        <v>2.1019898576420787E-4</v>
      </c>
      <c r="AC19" s="349">
        <v>2.7446487854177213E-4</v>
      </c>
      <c r="AD19" s="349">
        <v>3.3588704953044972E-4</v>
      </c>
      <c r="AE19" s="349">
        <v>9.5226455151768691E-5</v>
      </c>
      <c r="AF19" s="349">
        <v>4.1180134713132119E-4</v>
      </c>
      <c r="AG19" s="350">
        <v>4.4470017821531828E-4</v>
      </c>
      <c r="AH19" s="350">
        <v>3.1243689136725358E-4</v>
      </c>
      <c r="AI19" s="350">
        <v>2.1330838786377191E-4</v>
      </c>
      <c r="AJ19" s="350">
        <v>1.6266600613800897E-4</v>
      </c>
      <c r="AK19" s="350">
        <v>2.5208827728418355E-4</v>
      </c>
      <c r="AL19" s="350">
        <v>5.091546651529064E-3</v>
      </c>
      <c r="AM19" s="350">
        <v>1.4365201618229948E-4</v>
      </c>
      <c r="AN19" s="350">
        <v>1.1262187181022416E-4</v>
      </c>
      <c r="AO19" s="351">
        <v>2.423864930135253E-4</v>
      </c>
      <c r="AP19" s="11"/>
      <c r="AQ19" s="11"/>
      <c r="AR19" s="11"/>
      <c r="AS19" s="11"/>
      <c r="AT19" s="11"/>
      <c r="AU19" s="11"/>
      <c r="AV19" s="11"/>
      <c r="AW19" s="11"/>
      <c r="AX19" s="11"/>
      <c r="AY19" s="11"/>
      <c r="AZ19" s="11"/>
      <c r="BA19" s="11"/>
      <c r="BB19" s="11"/>
      <c r="BC19" s="11"/>
      <c r="BD19" s="11"/>
      <c r="BE19" s="11"/>
      <c r="BF19" s="11"/>
      <c r="BG19" s="11"/>
      <c r="BH19" s="11"/>
      <c r="BI19" s="11"/>
      <c r="BJ19" s="11"/>
      <c r="BK19" s="11"/>
      <c r="BL19" s="11"/>
      <c r="BM19" s="11"/>
      <c r="BN19" s="11"/>
      <c r="BO19" s="11"/>
      <c r="BP19" s="11"/>
      <c r="BQ19" s="11"/>
      <c r="BR19" s="11"/>
      <c r="BS19" s="11"/>
      <c r="BT19" s="11"/>
      <c r="BU19" s="11"/>
      <c r="BV19" s="11"/>
      <c r="BW19" s="11"/>
      <c r="BX19" s="11"/>
      <c r="BY19" s="11"/>
      <c r="BZ19" s="11"/>
      <c r="CA19" s="11"/>
      <c r="CB19" s="11"/>
      <c r="CC19" s="11"/>
      <c r="CD19" s="11"/>
      <c r="CE19" s="11"/>
      <c r="CF19" s="11"/>
      <c r="CG19" s="11"/>
      <c r="CH19" s="11"/>
      <c r="CI19" s="11"/>
      <c r="CJ19" s="11"/>
      <c r="CK19" s="11"/>
      <c r="CL19" s="11"/>
      <c r="CM19" s="11"/>
      <c r="CN19" s="11"/>
      <c r="CO19" s="11"/>
      <c r="CP19" s="11"/>
      <c r="CQ19" s="11"/>
      <c r="CR19" s="11"/>
      <c r="CS19" s="11"/>
      <c r="CT19" s="11"/>
      <c r="CU19" s="11"/>
      <c r="CV19" s="11"/>
      <c r="CW19" s="11"/>
      <c r="CX19" s="11"/>
      <c r="CY19" s="11"/>
      <c r="CZ19" s="11"/>
      <c r="DA19" s="11"/>
      <c r="DB19" s="11"/>
      <c r="DC19" s="11"/>
      <c r="DD19" s="11"/>
      <c r="DE19" s="11"/>
      <c r="DF19" s="11"/>
      <c r="DG19" s="11"/>
      <c r="DH19" s="11"/>
      <c r="DI19" s="11"/>
      <c r="DJ19" s="11"/>
      <c r="DK19" s="11"/>
      <c r="DL19" s="11"/>
      <c r="DM19" s="11"/>
      <c r="DN19" s="11"/>
      <c r="DO19" s="11"/>
      <c r="DP19" s="11"/>
      <c r="DQ19" s="11"/>
      <c r="DR19" s="11"/>
      <c r="DS19" s="11"/>
      <c r="DT19" s="11"/>
      <c r="DU19" s="11"/>
      <c r="DV19" s="11"/>
      <c r="DW19" s="11"/>
      <c r="DX19" s="11"/>
      <c r="DY19" s="11"/>
      <c r="DZ19" s="11"/>
      <c r="EA19" s="11"/>
      <c r="EB19" s="11"/>
      <c r="EC19" s="11"/>
      <c r="ED19" s="11"/>
      <c r="EE19" s="11"/>
      <c r="EF19" s="11"/>
      <c r="EG19" s="11"/>
      <c r="EH19" s="11"/>
      <c r="EI19" s="11"/>
      <c r="EJ19" s="11"/>
      <c r="EK19" s="11"/>
      <c r="EL19" s="11"/>
      <c r="EM19" s="11"/>
      <c r="EN19" s="11"/>
      <c r="EO19" s="11"/>
      <c r="EP19" s="11"/>
      <c r="EQ19" s="11"/>
      <c r="ER19" s="11"/>
      <c r="ES19" s="11"/>
      <c r="ET19" s="11"/>
      <c r="EU19" s="11"/>
      <c r="EV19" s="11"/>
      <c r="EW19" s="11"/>
      <c r="EX19" s="11"/>
      <c r="EY19" s="11"/>
      <c r="EZ19" s="11"/>
      <c r="FA19" s="11"/>
      <c r="FB19" s="11"/>
      <c r="FC19" s="11"/>
      <c r="FD19" s="11"/>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IM19" s="11"/>
      <c r="IN19" s="11"/>
      <c r="IO19" s="11"/>
      <c r="IP19" s="11"/>
      <c r="IQ19" s="11"/>
      <c r="IR19" s="11"/>
    </row>
    <row r="20" spans="1:252" ht="18" customHeight="1">
      <c r="A20" s="11"/>
      <c r="B20" s="346" t="s">
        <v>54</v>
      </c>
      <c r="C20" s="347" t="s">
        <v>55</v>
      </c>
      <c r="D20" s="348"/>
      <c r="E20" s="349">
        <v>1.0928547968996143E-6</v>
      </c>
      <c r="F20" s="349">
        <v>1.3296553280348415E-6</v>
      </c>
      <c r="G20" s="349">
        <v>1.2408261225062895E-6</v>
      </c>
      <c r="H20" s="349">
        <v>1.1548341233057329E-6</v>
      </c>
      <c r="I20" s="349">
        <v>1.1753953149440311E-6</v>
      </c>
      <c r="J20" s="349">
        <v>1.3515647263376716E-6</v>
      </c>
      <c r="K20" s="349">
        <v>5.1735517471553949E-7</v>
      </c>
      <c r="L20" s="349">
        <v>1.1522526844953358E-6</v>
      </c>
      <c r="M20" s="349">
        <v>1.3042339400762063E-6</v>
      </c>
      <c r="N20" s="349">
        <v>9.2256956064991586E-7</v>
      </c>
      <c r="O20" s="349">
        <v>7.0613143845340775E-7</v>
      </c>
      <c r="P20" s="349">
        <v>9.2077237909504356E-7</v>
      </c>
      <c r="Q20" s="349">
        <v>3.1421923800673297E-5</v>
      </c>
      <c r="R20" s="349">
        <v>4.6463651400284582E-5</v>
      </c>
      <c r="S20" s="349">
        <v>1.000420114329529</v>
      </c>
      <c r="T20" s="349">
        <v>1.6943182528031521E-6</v>
      </c>
      <c r="U20" s="349">
        <v>7.9129871351367593E-6</v>
      </c>
      <c r="V20" s="349">
        <v>8.1487148714439154E-6</v>
      </c>
      <c r="W20" s="349">
        <v>4.4363954951352719E-6</v>
      </c>
      <c r="X20" s="349">
        <v>2.8460754400906012E-6</v>
      </c>
      <c r="Y20" s="349">
        <v>2.8171465985087893E-6</v>
      </c>
      <c r="Z20" s="349">
        <v>1.2435524188622762E-6</v>
      </c>
      <c r="AA20" s="349">
        <v>2.8478972879825962E-6</v>
      </c>
      <c r="AB20" s="349">
        <v>1.8848861188646921E-6</v>
      </c>
      <c r="AC20" s="349">
        <v>8.2048329616133766E-6</v>
      </c>
      <c r="AD20" s="349">
        <v>2.6007123378065038E-6</v>
      </c>
      <c r="AE20" s="349">
        <v>6.371426488955111E-7</v>
      </c>
      <c r="AF20" s="349">
        <v>2.9480371974720423E-6</v>
      </c>
      <c r="AG20" s="350">
        <v>3.314801657543829E-6</v>
      </c>
      <c r="AH20" s="350">
        <v>2.8257928489738877E-5</v>
      </c>
      <c r="AI20" s="350">
        <v>1.8103282513917029E-6</v>
      </c>
      <c r="AJ20" s="350">
        <v>7.1316233551998589E-5</v>
      </c>
      <c r="AK20" s="350">
        <v>2.45549562341882E-6</v>
      </c>
      <c r="AL20" s="350">
        <v>2.7773591503329986E-5</v>
      </c>
      <c r="AM20" s="350">
        <v>5.5845058347655071E-6</v>
      </c>
      <c r="AN20" s="350">
        <v>1.6957027396120853E-4</v>
      </c>
      <c r="AO20" s="351">
        <v>-6.0894453858447623E-6</v>
      </c>
      <c r="AP20" s="11"/>
      <c r="AQ20" s="11"/>
      <c r="AR20" s="11"/>
      <c r="AS20" s="11"/>
      <c r="AT20" s="11"/>
      <c r="AU20" s="11"/>
      <c r="AV20" s="11"/>
      <c r="AW20" s="11"/>
      <c r="AX20" s="11"/>
      <c r="AY20" s="11"/>
      <c r="AZ20" s="11"/>
      <c r="BA20" s="11"/>
      <c r="BB20" s="11"/>
      <c r="BC20" s="11"/>
      <c r="BD20" s="11"/>
      <c r="BE20" s="11"/>
      <c r="BF20" s="11"/>
      <c r="BG20" s="11"/>
      <c r="BH20" s="11"/>
      <c r="BI20" s="11"/>
      <c r="BJ20" s="11"/>
      <c r="BK20" s="11"/>
      <c r="BL20" s="11"/>
      <c r="BM20" s="11"/>
      <c r="BN20" s="11"/>
      <c r="BO20" s="11"/>
      <c r="BP20" s="11"/>
      <c r="BQ20" s="11"/>
      <c r="BR20" s="11"/>
      <c r="BS20" s="11"/>
      <c r="BT20" s="11"/>
      <c r="BU20" s="11"/>
      <c r="BV20" s="11"/>
      <c r="BW20" s="11"/>
      <c r="BX20" s="11"/>
      <c r="BY20" s="11"/>
      <c r="BZ20" s="11"/>
      <c r="CA20" s="11"/>
      <c r="CB20" s="11"/>
      <c r="CC20" s="11"/>
      <c r="CD20" s="11"/>
      <c r="CE20" s="11"/>
      <c r="CF20" s="11"/>
      <c r="CG20" s="11"/>
      <c r="CH20" s="11"/>
      <c r="CI20" s="11"/>
      <c r="CJ20" s="11"/>
      <c r="CK20" s="11"/>
      <c r="CL20" s="11"/>
      <c r="CM20" s="11"/>
      <c r="CN20" s="11"/>
      <c r="CO20" s="11"/>
      <c r="CP20" s="11"/>
      <c r="CQ20" s="11"/>
      <c r="CR20" s="11"/>
      <c r="CS20" s="11"/>
      <c r="CT20" s="11"/>
      <c r="CU20" s="11"/>
      <c r="CV20" s="11"/>
      <c r="CW20" s="11"/>
      <c r="CX20" s="11"/>
      <c r="CY20" s="11"/>
      <c r="CZ20" s="11"/>
      <c r="DA20" s="11"/>
      <c r="DB20" s="11"/>
      <c r="DC20" s="11"/>
      <c r="DD20" s="11"/>
      <c r="DE20" s="11"/>
      <c r="DF20" s="11"/>
      <c r="DG20" s="11"/>
      <c r="DH20" s="11"/>
      <c r="DI20" s="11"/>
      <c r="DJ20" s="11"/>
      <c r="DK20" s="11"/>
      <c r="DL20" s="11"/>
      <c r="DM20" s="11"/>
      <c r="DN20" s="11"/>
      <c r="DO20" s="11"/>
      <c r="DP20" s="11"/>
      <c r="DQ20" s="11"/>
      <c r="DR20" s="11"/>
      <c r="DS20" s="11"/>
      <c r="DT20" s="11"/>
      <c r="DU20" s="11"/>
      <c r="DV20" s="11"/>
      <c r="DW20" s="11"/>
      <c r="DX20" s="11"/>
      <c r="DY20" s="11"/>
      <c r="DZ20" s="11"/>
      <c r="EA20" s="11"/>
      <c r="EB20" s="11"/>
      <c r="EC20" s="11"/>
      <c r="ED20" s="11"/>
      <c r="EE20" s="11"/>
      <c r="EF20" s="11"/>
      <c r="EG20" s="11"/>
      <c r="EH20" s="11"/>
      <c r="EI20" s="11"/>
      <c r="EJ20" s="11"/>
      <c r="EK20" s="11"/>
      <c r="EL20" s="11"/>
      <c r="EM20" s="11"/>
      <c r="EN20" s="11"/>
      <c r="EO20" s="11"/>
      <c r="EP20" s="11"/>
      <c r="EQ20" s="11"/>
      <c r="ER20" s="11"/>
      <c r="ES20" s="11"/>
      <c r="ET20" s="11"/>
      <c r="EU20" s="11"/>
      <c r="EV20" s="11"/>
      <c r="EW20" s="11"/>
      <c r="EX20" s="11"/>
      <c r="EY20" s="11"/>
      <c r="EZ20" s="11"/>
      <c r="FA20" s="11"/>
      <c r="FB20" s="11"/>
      <c r="FC20" s="11"/>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IN20" s="11"/>
      <c r="IO20" s="11"/>
      <c r="IP20" s="11"/>
      <c r="IQ20" s="11"/>
      <c r="IR20" s="11"/>
    </row>
    <row r="21" spans="1:252" ht="18" customHeight="1">
      <c r="A21" s="11"/>
      <c r="B21" s="346" t="s">
        <v>56</v>
      </c>
      <c r="C21" s="347" t="s">
        <v>37</v>
      </c>
      <c r="D21" s="348"/>
      <c r="E21" s="349">
        <v>5.4813362612535646E-5</v>
      </c>
      <c r="F21" s="349">
        <v>9.9923784833367727E-5</v>
      </c>
      <c r="G21" s="349">
        <v>7.3639890336077072E-5</v>
      </c>
      <c r="H21" s="349">
        <v>7.0042076438552392E-5</v>
      </c>
      <c r="I21" s="349">
        <v>8.3167366851377467E-5</v>
      </c>
      <c r="J21" s="349">
        <v>9.956934840731684E-5</v>
      </c>
      <c r="K21" s="349">
        <v>4.1891010179648847E-5</v>
      </c>
      <c r="L21" s="349">
        <v>7.2172167549699768E-5</v>
      </c>
      <c r="M21" s="349">
        <v>9.4145239480356295E-5</v>
      </c>
      <c r="N21" s="349">
        <v>4.9593264204911283E-5</v>
      </c>
      <c r="O21" s="349">
        <v>1.3640065076835504E-4</v>
      </c>
      <c r="P21" s="349">
        <v>8.5253315116379908E-4</v>
      </c>
      <c r="Q21" s="349">
        <v>3.4790243710716554E-3</v>
      </c>
      <c r="R21" s="349">
        <v>2.3701866783596682E-3</v>
      </c>
      <c r="S21" s="349">
        <v>2.6731563455080189E-2</v>
      </c>
      <c r="T21" s="349">
        <v>1.05692538938185</v>
      </c>
      <c r="U21" s="349">
        <v>3.6296619844844613E-2</v>
      </c>
      <c r="V21" s="349">
        <v>6.4585614229866598E-2</v>
      </c>
      <c r="W21" s="349">
        <v>4.8019283042612104E-3</v>
      </c>
      <c r="X21" s="349">
        <v>3.0541925236919256E-3</v>
      </c>
      <c r="Y21" s="349">
        <v>2.3750060652115993E-4</v>
      </c>
      <c r="Z21" s="349">
        <v>1.0357535196631549E-4</v>
      </c>
      <c r="AA21" s="349">
        <v>1.7744844280523139E-4</v>
      </c>
      <c r="AB21" s="349">
        <v>1.1598922098104701E-4</v>
      </c>
      <c r="AC21" s="349">
        <v>1.5193762558711975E-4</v>
      </c>
      <c r="AD21" s="349">
        <v>2.0358168971201099E-4</v>
      </c>
      <c r="AE21" s="349">
        <v>4.9379495932765546E-5</v>
      </c>
      <c r="AF21" s="349">
        <v>2.0315273807592528E-4</v>
      </c>
      <c r="AG21" s="350">
        <v>3.4446981655206671E-4</v>
      </c>
      <c r="AH21" s="350">
        <v>7.0640580676992486E-4</v>
      </c>
      <c r="AI21" s="350">
        <v>3.4203908978455456E-4</v>
      </c>
      <c r="AJ21" s="350">
        <v>1.0180128033401025E-4</v>
      </c>
      <c r="AK21" s="350">
        <v>1.9770625602213006E-4</v>
      </c>
      <c r="AL21" s="350">
        <v>2.2784163389355065E-3</v>
      </c>
      <c r="AM21" s="350">
        <v>8.8469768941208595E-5</v>
      </c>
      <c r="AN21" s="350">
        <v>7.1685084834005354E-3</v>
      </c>
      <c r="AO21" s="351">
        <v>-3.4974872106905623E-4</v>
      </c>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c r="BS21" s="11"/>
      <c r="BT21" s="11"/>
      <c r="BU21" s="11"/>
      <c r="BV21" s="11"/>
      <c r="BW21" s="11"/>
      <c r="BX21" s="11"/>
      <c r="BY21" s="11"/>
      <c r="BZ21" s="11"/>
      <c r="CA21" s="11"/>
      <c r="CB21" s="11"/>
      <c r="CC21" s="11"/>
      <c r="CD21" s="11"/>
      <c r="CE21" s="11"/>
      <c r="CF21" s="11"/>
      <c r="CG21" s="11"/>
      <c r="CH21" s="11"/>
      <c r="CI21" s="11"/>
      <c r="CJ21" s="11"/>
      <c r="CK21" s="11"/>
      <c r="CL21" s="11"/>
      <c r="CM21" s="11"/>
      <c r="CN21" s="11"/>
      <c r="CO21" s="11"/>
      <c r="CP21" s="11"/>
      <c r="CQ21" s="11"/>
      <c r="CR21" s="11"/>
      <c r="CS21" s="11"/>
      <c r="CT21" s="11"/>
      <c r="CU21" s="11"/>
      <c r="CV21" s="11"/>
      <c r="CW21" s="11"/>
      <c r="CX21" s="11"/>
      <c r="CY21" s="11"/>
      <c r="CZ21" s="11"/>
      <c r="DA21" s="11"/>
      <c r="DB21" s="11"/>
      <c r="DC21" s="11"/>
      <c r="DD21" s="11"/>
      <c r="DE21" s="11"/>
      <c r="DF21" s="11"/>
      <c r="DG21" s="11"/>
      <c r="DH21" s="11"/>
      <c r="DI21" s="11"/>
      <c r="DJ21" s="11"/>
      <c r="DK21" s="11"/>
      <c r="DL21" s="11"/>
      <c r="DM21" s="11"/>
      <c r="DN21" s="11"/>
      <c r="DO21" s="11"/>
      <c r="DP21" s="11"/>
      <c r="DQ21" s="11"/>
      <c r="DR21" s="11"/>
      <c r="DS21" s="11"/>
      <c r="DT21" s="11"/>
      <c r="DU21" s="11"/>
      <c r="DV21" s="11"/>
      <c r="DW21" s="11"/>
      <c r="DX21" s="11"/>
      <c r="DY21" s="11"/>
      <c r="DZ21" s="11"/>
      <c r="EA21" s="11"/>
      <c r="EB21" s="11"/>
      <c r="EC21" s="11"/>
      <c r="ED21" s="11"/>
      <c r="EE21" s="11"/>
      <c r="EF21" s="11"/>
      <c r="EG21" s="11"/>
      <c r="EH21" s="11"/>
      <c r="EI21" s="11"/>
      <c r="EJ21" s="11"/>
      <c r="EK21" s="11"/>
      <c r="EL21" s="11"/>
      <c r="EM21" s="11"/>
      <c r="EN21" s="11"/>
      <c r="EO21" s="11"/>
      <c r="EP21" s="11"/>
      <c r="EQ21" s="11"/>
      <c r="ER21" s="11"/>
      <c r="ES21" s="11"/>
      <c r="ET21" s="11"/>
      <c r="EU21" s="11"/>
      <c r="EV21" s="11"/>
      <c r="EW21" s="11"/>
      <c r="EX21" s="11"/>
      <c r="EY21" s="11"/>
      <c r="EZ21" s="11"/>
      <c r="FA21" s="11"/>
      <c r="FB21" s="11"/>
      <c r="FC21" s="11"/>
      <c r="FD21" s="11"/>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IN21" s="11"/>
      <c r="IO21" s="11"/>
      <c r="IP21" s="11"/>
      <c r="IQ21" s="11"/>
      <c r="IR21" s="11"/>
    </row>
    <row r="22" spans="1:252" ht="18" customHeight="1">
      <c r="A22" s="11"/>
      <c r="B22" s="346" t="s">
        <v>57</v>
      </c>
      <c r="C22" s="347" t="s">
        <v>26</v>
      </c>
      <c r="D22" s="348"/>
      <c r="E22" s="349">
        <v>5.8185782201515696E-5</v>
      </c>
      <c r="F22" s="349">
        <v>6.1797109642460548E-5</v>
      </c>
      <c r="G22" s="349">
        <v>3.7587933814754422E-5</v>
      </c>
      <c r="H22" s="349">
        <v>3.2654732322110006E-5</v>
      </c>
      <c r="I22" s="349">
        <v>8.4322764981228777E-5</v>
      </c>
      <c r="J22" s="349">
        <v>4.8378502170430391E-5</v>
      </c>
      <c r="K22" s="349">
        <v>2.0173966928393027E-5</v>
      </c>
      <c r="L22" s="349">
        <v>4.7748628434060335E-5</v>
      </c>
      <c r="M22" s="349">
        <v>6.3213442095894079E-5</v>
      </c>
      <c r="N22" s="349">
        <v>3.0711996282627562E-5</v>
      </c>
      <c r="O22" s="349">
        <v>3.5055509682008982E-5</v>
      </c>
      <c r="P22" s="349">
        <v>1.1201892599594642E-4</v>
      </c>
      <c r="Q22" s="349">
        <v>6.6265191932634382E-3</v>
      </c>
      <c r="R22" s="349">
        <v>4.1345824569615202E-3</v>
      </c>
      <c r="S22" s="349">
        <v>2.6539797487643677E-3</v>
      </c>
      <c r="T22" s="349">
        <v>2.7319305975824514E-3</v>
      </c>
      <c r="U22" s="349">
        <v>1.0158838566723098</v>
      </c>
      <c r="V22" s="349">
        <v>1.9242439059101533E-3</v>
      </c>
      <c r="W22" s="349">
        <v>6.0276789716679135E-3</v>
      </c>
      <c r="X22" s="349">
        <v>3.5912684216024055E-4</v>
      </c>
      <c r="Y22" s="349">
        <v>1.1813008052117466E-3</v>
      </c>
      <c r="Z22" s="349">
        <v>6.2491870947274772E-5</v>
      </c>
      <c r="AA22" s="349">
        <v>1.375850339056612E-4</v>
      </c>
      <c r="AB22" s="349">
        <v>5.5425027171540393E-5</v>
      </c>
      <c r="AC22" s="349">
        <v>9.8946002682439812E-5</v>
      </c>
      <c r="AD22" s="349">
        <v>8.0871000375650268E-5</v>
      </c>
      <c r="AE22" s="349">
        <v>3.3822667519450111E-5</v>
      </c>
      <c r="AF22" s="349">
        <v>1.5111094387745971E-4</v>
      </c>
      <c r="AG22" s="350">
        <v>1.1030599048057098E-4</v>
      </c>
      <c r="AH22" s="350">
        <v>4.0499860664353879E-4</v>
      </c>
      <c r="AI22" s="350">
        <v>1.5754113071996507E-4</v>
      </c>
      <c r="AJ22" s="350">
        <v>5.2621787386447645E-5</v>
      </c>
      <c r="AK22" s="350">
        <v>6.5138160220672083E-5</v>
      </c>
      <c r="AL22" s="350">
        <v>1.1105235457703267E-3</v>
      </c>
      <c r="AM22" s="350">
        <v>6.1968922183064449E-5</v>
      </c>
      <c r="AN22" s="350">
        <v>6.0649599970251935E-5</v>
      </c>
      <c r="AO22" s="351">
        <v>3.3513638549219257E-4</v>
      </c>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c r="BW22" s="11"/>
      <c r="BX22" s="11"/>
      <c r="BY22" s="11"/>
      <c r="BZ22" s="11"/>
      <c r="CA22" s="11"/>
      <c r="CB22" s="11"/>
      <c r="CC22" s="11"/>
      <c r="CD22" s="11"/>
      <c r="CE22" s="11"/>
      <c r="CF22" s="11"/>
      <c r="CG22" s="11"/>
      <c r="CH22" s="11"/>
      <c r="CI22" s="11"/>
      <c r="CJ22" s="11"/>
      <c r="CK22" s="11"/>
      <c r="CL22" s="11"/>
      <c r="CM22" s="11"/>
      <c r="CN22" s="11"/>
      <c r="CO22" s="11"/>
      <c r="CP22" s="11"/>
      <c r="CQ22" s="11"/>
      <c r="CR22" s="11"/>
      <c r="CS22" s="11"/>
      <c r="CT22" s="11"/>
      <c r="CU22" s="11"/>
      <c r="CV22" s="11"/>
      <c r="CW22" s="11"/>
      <c r="CX22" s="11"/>
      <c r="CY22" s="11"/>
      <c r="CZ22" s="11"/>
      <c r="DA22" s="11"/>
      <c r="DB22" s="11"/>
      <c r="DC22" s="11"/>
      <c r="DD22" s="11"/>
      <c r="DE22" s="11"/>
      <c r="DF22" s="11"/>
      <c r="DG22" s="11"/>
      <c r="DH22" s="11"/>
      <c r="DI22" s="11"/>
      <c r="DJ22" s="11"/>
      <c r="DK22" s="11"/>
      <c r="DL22" s="11"/>
      <c r="DM22" s="11"/>
      <c r="DN22" s="11"/>
      <c r="DO22" s="11"/>
      <c r="DP22" s="11"/>
      <c r="DQ22" s="11"/>
      <c r="DR22" s="11"/>
      <c r="DS22" s="11"/>
      <c r="DT22" s="11"/>
      <c r="DU22" s="11"/>
      <c r="DV22" s="11"/>
      <c r="DW22" s="11"/>
      <c r="DX22" s="11"/>
      <c r="DY22" s="11"/>
      <c r="DZ22" s="11"/>
      <c r="EA22" s="11"/>
      <c r="EB22" s="11"/>
      <c r="EC22" s="11"/>
      <c r="ED22" s="11"/>
      <c r="EE22" s="11"/>
      <c r="EF22" s="11"/>
      <c r="EG22" s="11"/>
      <c r="EH22" s="11"/>
      <c r="EI22" s="11"/>
      <c r="EJ22" s="11"/>
      <c r="EK22" s="11"/>
      <c r="EL22" s="11"/>
      <c r="EM22" s="11"/>
      <c r="EN22" s="11"/>
      <c r="EO22" s="11"/>
      <c r="EP22" s="11"/>
      <c r="EQ22" s="11"/>
      <c r="ER22" s="11"/>
      <c r="ES22" s="11"/>
      <c r="ET22" s="11"/>
      <c r="EU22" s="11"/>
      <c r="EV22" s="11"/>
      <c r="EW22" s="11"/>
      <c r="EX22" s="11"/>
      <c r="EY22" s="11"/>
      <c r="EZ22" s="11"/>
      <c r="FA22" s="11"/>
      <c r="FB22" s="11"/>
      <c r="FC22" s="11"/>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IN22" s="11"/>
      <c r="IO22" s="11"/>
      <c r="IP22" s="11"/>
      <c r="IQ22" s="11"/>
      <c r="IR22" s="11"/>
    </row>
    <row r="23" spans="1:252" ht="18" customHeight="1">
      <c r="A23" s="11"/>
      <c r="B23" s="346" t="s">
        <v>59</v>
      </c>
      <c r="C23" s="347" t="s">
        <v>36</v>
      </c>
      <c r="D23" s="348"/>
      <c r="E23" s="349">
        <v>2.0010515861489753E-7</v>
      </c>
      <c r="F23" s="349">
        <v>2.7347954882576621E-7</v>
      </c>
      <c r="G23" s="349">
        <v>2.3744664856435107E-7</v>
      </c>
      <c r="H23" s="349">
        <v>1.7539874820737564E-7</v>
      </c>
      <c r="I23" s="349">
        <v>2.0988298235916774E-7</v>
      </c>
      <c r="J23" s="349">
        <v>4.4151435053565055E-7</v>
      </c>
      <c r="K23" s="349">
        <v>9.5443762885611964E-8</v>
      </c>
      <c r="L23" s="349">
        <v>2.0654606234296194E-7</v>
      </c>
      <c r="M23" s="349">
        <v>2.7881945589899909E-7</v>
      </c>
      <c r="N23" s="349">
        <v>1.6254413944565374E-7</v>
      </c>
      <c r="O23" s="349">
        <v>1.4112647393695996E-7</v>
      </c>
      <c r="P23" s="349">
        <v>2.2987017378764278E-7</v>
      </c>
      <c r="Q23" s="349">
        <v>9.1220542268172875E-7</v>
      </c>
      <c r="R23" s="349">
        <v>1.1342276280876736E-6</v>
      </c>
      <c r="S23" s="349">
        <v>2.9139036295409194E-7</v>
      </c>
      <c r="T23" s="349">
        <v>3.692496664582605E-7</v>
      </c>
      <c r="U23" s="349">
        <v>2.9850737288185774E-7</v>
      </c>
      <c r="V23" s="349">
        <v>1.0001030356404677</v>
      </c>
      <c r="W23" s="349">
        <v>1.2077071967726992E-6</v>
      </c>
      <c r="X23" s="349">
        <v>4.1863321005426234E-7</v>
      </c>
      <c r="Y23" s="349">
        <v>4.7801348627541285E-6</v>
      </c>
      <c r="Z23" s="349">
        <v>3.1424070214811011E-7</v>
      </c>
      <c r="AA23" s="349">
        <v>4.8911058163796484E-7</v>
      </c>
      <c r="AB23" s="349">
        <v>3.0737852575457309E-7</v>
      </c>
      <c r="AC23" s="349">
        <v>1.1854454616570968E-6</v>
      </c>
      <c r="AD23" s="349">
        <v>7.8082837964393926E-7</v>
      </c>
      <c r="AE23" s="349">
        <v>3.4925827258247149E-7</v>
      </c>
      <c r="AF23" s="349">
        <v>6.7146617919672412E-7</v>
      </c>
      <c r="AG23" s="350">
        <v>8.7746011778023331E-7</v>
      </c>
      <c r="AH23" s="350">
        <v>6.2184311391239201E-6</v>
      </c>
      <c r="AI23" s="350">
        <v>5.5457824278459191E-7</v>
      </c>
      <c r="AJ23" s="350">
        <v>3.0424270113640336E-7</v>
      </c>
      <c r="AK23" s="350">
        <v>5.1346082526829178E-7</v>
      </c>
      <c r="AL23" s="350">
        <v>4.3319420857690772E-6</v>
      </c>
      <c r="AM23" s="350">
        <v>6.1099377956543329E-7</v>
      </c>
      <c r="AN23" s="350">
        <v>2.6241354084421398E-7</v>
      </c>
      <c r="AO23" s="351">
        <v>1.8436796516676733E-6</v>
      </c>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IN23" s="11"/>
      <c r="IO23" s="11"/>
      <c r="IP23" s="11"/>
      <c r="IQ23" s="11"/>
      <c r="IR23" s="11"/>
    </row>
    <row r="24" spans="1:252" ht="18" customHeight="1">
      <c r="A24" s="11"/>
      <c r="B24" s="346" t="s">
        <v>60</v>
      </c>
      <c r="C24" s="347" t="s">
        <v>27</v>
      </c>
      <c r="D24" s="348"/>
      <c r="E24" s="349">
        <v>1.6866432216635925E-3</v>
      </c>
      <c r="F24" s="349">
        <v>8.8080775633407149E-4</v>
      </c>
      <c r="G24" s="349">
        <v>5.534995027428268E-4</v>
      </c>
      <c r="H24" s="349">
        <v>3.4706762096704184E-4</v>
      </c>
      <c r="I24" s="349">
        <v>3.8374496688305766E-4</v>
      </c>
      <c r="J24" s="349">
        <v>5.3643234002572534E-4</v>
      </c>
      <c r="K24" s="349">
        <v>2.3853927435779407E-4</v>
      </c>
      <c r="L24" s="349">
        <v>3.9711665017072659E-4</v>
      </c>
      <c r="M24" s="349">
        <v>5.5516123936567559E-4</v>
      </c>
      <c r="N24" s="349">
        <v>2.9725722389190376E-4</v>
      </c>
      <c r="O24" s="349">
        <v>2.3918964835533568E-4</v>
      </c>
      <c r="P24" s="349">
        <v>3.0169281232230951E-4</v>
      </c>
      <c r="Q24" s="349">
        <v>3.98647424882067E-4</v>
      </c>
      <c r="R24" s="349">
        <v>3.3421410198444405E-4</v>
      </c>
      <c r="S24" s="349">
        <v>3.6403494202224911E-4</v>
      </c>
      <c r="T24" s="349">
        <v>4.1396909204654517E-4</v>
      </c>
      <c r="U24" s="349">
        <v>3.5489172645667642E-4</v>
      </c>
      <c r="V24" s="349">
        <v>3.6370605363825095E-4</v>
      </c>
      <c r="W24" s="349">
        <v>1.1422000593276644</v>
      </c>
      <c r="X24" s="349">
        <v>6.0702976825138062E-4</v>
      </c>
      <c r="Y24" s="349">
        <v>6.9367745406941832E-4</v>
      </c>
      <c r="Z24" s="349">
        <v>5.8376924536406006E-4</v>
      </c>
      <c r="AA24" s="349">
        <v>9.3863159436063665E-4</v>
      </c>
      <c r="AB24" s="349">
        <v>6.2635949347988689E-4</v>
      </c>
      <c r="AC24" s="349">
        <v>8.2230877360613055E-4</v>
      </c>
      <c r="AD24" s="349">
        <v>9.1512407844035655E-4</v>
      </c>
      <c r="AE24" s="349">
        <v>2.5123469759702255E-4</v>
      </c>
      <c r="AF24" s="349">
        <v>3.5982990987302056E-3</v>
      </c>
      <c r="AG24" s="350">
        <v>1.1710358867049366E-3</v>
      </c>
      <c r="AH24" s="350">
        <v>3.0690561733240015E-3</v>
      </c>
      <c r="AI24" s="350">
        <v>6.2761025046740681E-4</v>
      </c>
      <c r="AJ24" s="350">
        <v>4.4779394528280878E-4</v>
      </c>
      <c r="AK24" s="350">
        <v>7.0161969819889942E-4</v>
      </c>
      <c r="AL24" s="350">
        <v>1.3052731674448358E-2</v>
      </c>
      <c r="AM24" s="350">
        <v>4.4778277727486093E-4</v>
      </c>
      <c r="AN24" s="350">
        <v>2.9911303227386814E-4</v>
      </c>
      <c r="AO24" s="351">
        <v>1.3768363629283852E-3</v>
      </c>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c r="BQ24" s="11"/>
      <c r="BR24" s="11"/>
      <c r="BS24" s="11"/>
      <c r="BT24" s="11"/>
      <c r="BU24" s="11"/>
      <c r="BV24" s="11"/>
      <c r="BW24" s="11"/>
      <c r="BX24" s="11"/>
      <c r="BY24" s="11"/>
      <c r="BZ24" s="11"/>
      <c r="CA24" s="11"/>
      <c r="CB24" s="11"/>
      <c r="CC24" s="11"/>
      <c r="CD24" s="11"/>
      <c r="CE24" s="11"/>
      <c r="CF24" s="11"/>
      <c r="CG24" s="11"/>
      <c r="CH24" s="11"/>
      <c r="CI24" s="11"/>
      <c r="CJ24" s="11"/>
      <c r="CK24" s="11"/>
      <c r="CL24" s="11"/>
      <c r="CM24" s="11"/>
      <c r="CN24" s="11"/>
      <c r="CO24" s="11"/>
      <c r="CP24" s="11"/>
      <c r="CQ24" s="11"/>
      <c r="CR24" s="11"/>
      <c r="CS24" s="11"/>
      <c r="CT24" s="11"/>
      <c r="CU24" s="11"/>
      <c r="CV24" s="11"/>
      <c r="CW24" s="11"/>
      <c r="CX24" s="11"/>
      <c r="CY24" s="11"/>
      <c r="CZ24" s="11"/>
      <c r="DA24" s="11"/>
      <c r="DB24" s="11"/>
      <c r="DC24" s="11"/>
      <c r="DD24" s="11"/>
      <c r="DE24" s="11"/>
      <c r="DF24" s="11"/>
      <c r="DG24" s="11"/>
      <c r="DH24" s="11"/>
      <c r="DI24" s="11"/>
      <c r="DJ24" s="11"/>
      <c r="DK24" s="11"/>
      <c r="DL24" s="11"/>
      <c r="DM24" s="11"/>
      <c r="DN24" s="11"/>
      <c r="DO24" s="11"/>
      <c r="DP24" s="11"/>
      <c r="DQ24" s="11"/>
      <c r="DR24" s="11"/>
      <c r="DS24" s="11"/>
      <c r="DT24" s="11"/>
      <c r="DU24" s="11"/>
      <c r="DV24" s="11"/>
      <c r="DW24" s="11"/>
      <c r="DX24" s="11"/>
      <c r="DY24" s="11"/>
      <c r="DZ24" s="11"/>
      <c r="EA24" s="11"/>
      <c r="EB24" s="11"/>
      <c r="EC24" s="11"/>
      <c r="ED24" s="11"/>
      <c r="EE24" s="11"/>
      <c r="EF24" s="11"/>
      <c r="EG24" s="11"/>
      <c r="EH24" s="11"/>
      <c r="EI24" s="11"/>
      <c r="EJ24" s="11"/>
      <c r="EK24" s="11"/>
      <c r="EL24" s="11"/>
      <c r="EM24" s="11"/>
      <c r="EN24" s="11"/>
      <c r="EO24" s="11"/>
      <c r="EP24" s="11"/>
      <c r="EQ24" s="11"/>
      <c r="ER24" s="11"/>
      <c r="ES24" s="11"/>
      <c r="ET24" s="11"/>
      <c r="EU24" s="11"/>
      <c r="EV24" s="11"/>
      <c r="EW24" s="11"/>
      <c r="EX24" s="11"/>
      <c r="EY24" s="11"/>
      <c r="EZ24" s="11"/>
      <c r="FA24" s="11"/>
      <c r="FB24" s="11"/>
      <c r="FC24" s="11"/>
      <c r="FD24" s="11"/>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IM24" s="11"/>
      <c r="IN24" s="11"/>
      <c r="IO24" s="11"/>
      <c r="IP24" s="11"/>
      <c r="IQ24" s="11"/>
      <c r="IR24" s="11"/>
    </row>
    <row r="25" spans="1:252" ht="18" customHeight="1">
      <c r="A25" s="11"/>
      <c r="B25" s="346" t="s">
        <v>61</v>
      </c>
      <c r="C25" s="347" t="s">
        <v>0</v>
      </c>
      <c r="D25" s="352"/>
      <c r="E25" s="349">
        <v>1.1188884223566268E-3</v>
      </c>
      <c r="F25" s="349">
        <v>2.5397889207619579E-3</v>
      </c>
      <c r="G25" s="349">
        <v>3.3023662919199974E-3</v>
      </c>
      <c r="H25" s="349">
        <v>3.2988816026573503E-3</v>
      </c>
      <c r="I25" s="349">
        <v>4.4562088356148695E-3</v>
      </c>
      <c r="J25" s="349">
        <v>1.2851298377560766E-3</v>
      </c>
      <c r="K25" s="349">
        <v>3.9777079028791131E-3</v>
      </c>
      <c r="L25" s="349">
        <v>1.1063128757502819E-3</v>
      </c>
      <c r="M25" s="349">
        <v>1.7671341498734804E-3</v>
      </c>
      <c r="N25" s="349">
        <v>1.4884897203793479E-3</v>
      </c>
      <c r="O25" s="349">
        <v>7.170368437927066E-3</v>
      </c>
      <c r="P25" s="349">
        <v>1.5827217594037476E-3</v>
      </c>
      <c r="Q25" s="349">
        <v>1.1777096687052939E-3</v>
      </c>
      <c r="R25" s="349">
        <v>1.4641133652118362E-3</v>
      </c>
      <c r="S25" s="349">
        <v>2.4469875381113609E-3</v>
      </c>
      <c r="T25" s="349">
        <v>2.0269737579810955E-3</v>
      </c>
      <c r="U25" s="349">
        <v>1.3893876442199239E-3</v>
      </c>
      <c r="V25" s="349">
        <v>1.9029438219475756E-3</v>
      </c>
      <c r="W25" s="349">
        <v>8.2596212698190683E-4</v>
      </c>
      <c r="X25" s="349">
        <v>1.0176507382660609</v>
      </c>
      <c r="Y25" s="349">
        <v>1.5051407395123752E-3</v>
      </c>
      <c r="Z25" s="349">
        <v>3.0555223446991492E-3</v>
      </c>
      <c r="AA25" s="349">
        <v>1.7202102280942646E-3</v>
      </c>
      <c r="AB25" s="349">
        <v>1.8747271222781564E-3</v>
      </c>
      <c r="AC25" s="349">
        <v>2.6618283618339918E-3</v>
      </c>
      <c r="AD25" s="349">
        <v>5.918901795273373E-3</v>
      </c>
      <c r="AE25" s="349">
        <v>5.215250724315021E-4</v>
      </c>
      <c r="AF25" s="349">
        <v>1.5977743350286723E-3</v>
      </c>
      <c r="AG25" s="350">
        <v>5.2410035028949706E-3</v>
      </c>
      <c r="AH25" s="350">
        <v>3.8337436095767269E-3</v>
      </c>
      <c r="AI25" s="350">
        <v>5.9064725120546073E-3</v>
      </c>
      <c r="AJ25" s="350">
        <v>2.2494630177912287E-3</v>
      </c>
      <c r="AK25" s="350">
        <v>1.6279156820408369E-2</v>
      </c>
      <c r="AL25" s="350">
        <v>2.958473712473209E-3</v>
      </c>
      <c r="AM25" s="350">
        <v>2.5948116760043894E-3</v>
      </c>
      <c r="AN25" s="350">
        <v>4.6574080408467958E-2</v>
      </c>
      <c r="AO25" s="351">
        <v>-1.976645378118781E-3</v>
      </c>
      <c r="AP25" s="11"/>
      <c r="AQ25" s="11"/>
      <c r="AR25" s="11"/>
      <c r="AS25" s="11"/>
      <c r="AT25" s="11"/>
      <c r="AU25" s="11"/>
      <c r="AV25" s="11"/>
      <c r="AW25" s="11"/>
      <c r="AX25" s="11"/>
      <c r="AY25" s="11"/>
      <c r="AZ25" s="11"/>
      <c r="BA25" s="11"/>
      <c r="BB25" s="11"/>
      <c r="BC25" s="11"/>
      <c r="BD25" s="11"/>
      <c r="BE25" s="11"/>
      <c r="BF25" s="11"/>
      <c r="BG25" s="11"/>
      <c r="BH25" s="11"/>
      <c r="BI25" s="11"/>
      <c r="BJ25" s="11"/>
      <c r="BK25" s="11"/>
      <c r="BL25" s="11"/>
      <c r="BM25" s="11"/>
      <c r="BN25" s="11"/>
      <c r="BO25" s="11"/>
      <c r="BP25" s="11"/>
      <c r="BQ25" s="11"/>
      <c r="BR25" s="11"/>
      <c r="BS25" s="11"/>
      <c r="BT25" s="11"/>
      <c r="BU25" s="11"/>
      <c r="BV25" s="11"/>
      <c r="BW25" s="11"/>
      <c r="BX25" s="11"/>
      <c r="BY25" s="11"/>
      <c r="BZ25" s="11"/>
      <c r="CA25" s="11"/>
      <c r="CB25" s="11"/>
      <c r="CC25" s="11"/>
      <c r="CD25" s="11"/>
      <c r="CE25" s="11"/>
      <c r="CF25" s="11"/>
      <c r="CG25" s="11"/>
      <c r="CH25" s="11"/>
      <c r="CI25" s="11"/>
      <c r="CJ25" s="11"/>
      <c r="CK25" s="11"/>
      <c r="CL25" s="11"/>
      <c r="CM25" s="11"/>
      <c r="CN25" s="11"/>
      <c r="CO25" s="11"/>
      <c r="CP25" s="11"/>
      <c r="CQ25" s="11"/>
      <c r="CR25" s="11"/>
      <c r="CS25" s="11"/>
      <c r="CT25" s="11"/>
      <c r="CU25" s="11"/>
      <c r="CV25" s="11"/>
      <c r="CW25" s="11"/>
      <c r="CX25" s="11"/>
      <c r="CY25" s="11"/>
      <c r="CZ25" s="11"/>
      <c r="DA25" s="11"/>
      <c r="DB25" s="11"/>
      <c r="DC25" s="11"/>
      <c r="DD25" s="11"/>
      <c r="DE25" s="11"/>
      <c r="DF25" s="11"/>
      <c r="DG25" s="11"/>
      <c r="DH25" s="11"/>
      <c r="DI25" s="11"/>
      <c r="DJ25" s="11"/>
      <c r="DK25" s="11"/>
      <c r="DL25" s="11"/>
      <c r="DM25" s="11"/>
      <c r="DN25" s="11"/>
      <c r="DO25" s="11"/>
      <c r="DP25" s="11"/>
      <c r="DQ25" s="11"/>
      <c r="DR25" s="11"/>
      <c r="DS25" s="11"/>
      <c r="DT25" s="11"/>
      <c r="DU25" s="11"/>
      <c r="DV25" s="11"/>
      <c r="DW25" s="11"/>
      <c r="DX25" s="11"/>
      <c r="DY25" s="11"/>
      <c r="DZ25" s="11"/>
      <c r="EA25" s="11"/>
      <c r="EB25" s="11"/>
      <c r="EC25" s="11"/>
      <c r="ED25" s="11"/>
      <c r="EE25" s="11"/>
      <c r="EF25" s="11"/>
      <c r="EG25" s="11"/>
      <c r="EH25" s="11"/>
      <c r="EI25" s="11"/>
      <c r="EJ25" s="11"/>
      <c r="EK25" s="11"/>
      <c r="EL25" s="11"/>
      <c r="EM25" s="11"/>
      <c r="EN25" s="11"/>
      <c r="EO25" s="11"/>
      <c r="EP25" s="11"/>
      <c r="EQ25" s="11"/>
      <c r="ER25" s="11"/>
      <c r="ES25" s="11"/>
      <c r="ET25" s="11"/>
      <c r="EU25" s="11"/>
      <c r="EV25" s="11"/>
      <c r="EW25" s="11"/>
      <c r="EX25" s="11"/>
      <c r="EY25" s="11"/>
      <c r="EZ25" s="11"/>
      <c r="FA25" s="11"/>
      <c r="FB25" s="11"/>
      <c r="FC25" s="11"/>
      <c r="FD25" s="11"/>
      <c r="FE25" s="11"/>
      <c r="FF25" s="11"/>
      <c r="FG25" s="11"/>
      <c r="FH25" s="11"/>
      <c r="FI25" s="11"/>
      <c r="FJ25" s="11"/>
      <c r="FK25" s="11"/>
      <c r="FL25" s="11"/>
      <c r="FM25" s="11"/>
      <c r="FN25" s="11"/>
      <c r="FO25" s="11"/>
      <c r="FP25" s="11"/>
      <c r="FQ25" s="11"/>
      <c r="FR25" s="11"/>
      <c r="FS25" s="11"/>
      <c r="FT25" s="11"/>
      <c r="FU25" s="11"/>
      <c r="FV25" s="11"/>
      <c r="FW25" s="11"/>
      <c r="FX25" s="11"/>
      <c r="FY25" s="11"/>
      <c r="FZ25" s="11"/>
      <c r="GA25" s="11"/>
      <c r="GB25" s="11"/>
      <c r="GC25" s="11"/>
      <c r="GD25" s="11"/>
      <c r="GE25" s="11"/>
      <c r="GF25" s="11"/>
      <c r="GG25" s="11"/>
      <c r="GH25" s="11"/>
      <c r="GI25" s="11"/>
      <c r="GJ25" s="11"/>
      <c r="GK25" s="11"/>
      <c r="GL25" s="11"/>
      <c r="GM25" s="11"/>
      <c r="GN25" s="11"/>
      <c r="GO25" s="11"/>
      <c r="GP25" s="11"/>
      <c r="GQ25" s="11"/>
      <c r="GR25" s="11"/>
      <c r="GS25" s="11"/>
      <c r="GT25" s="11"/>
      <c r="GU25" s="11"/>
      <c r="GV25" s="11"/>
      <c r="GW25" s="11"/>
      <c r="GX25" s="11"/>
      <c r="GY25" s="11"/>
      <c r="GZ25" s="11"/>
      <c r="HA25" s="11"/>
      <c r="HB25" s="11"/>
      <c r="HC25" s="11"/>
      <c r="HD25" s="11"/>
      <c r="HE25" s="11"/>
      <c r="HF25" s="11"/>
      <c r="HG25" s="11"/>
      <c r="HH25" s="11"/>
      <c r="HI25" s="11"/>
      <c r="HJ25" s="11"/>
      <c r="HK25" s="11"/>
      <c r="HL25" s="11"/>
      <c r="HM25" s="11"/>
      <c r="HN25" s="11"/>
      <c r="HO25" s="11"/>
      <c r="HP25" s="11"/>
      <c r="HQ25" s="11"/>
      <c r="HR25" s="11"/>
      <c r="HS25" s="11"/>
      <c r="HT25" s="11"/>
      <c r="HU25" s="11"/>
      <c r="HV25" s="11"/>
      <c r="HW25" s="11"/>
      <c r="HX25" s="11"/>
      <c r="HY25" s="11"/>
      <c r="HZ25" s="11"/>
      <c r="IA25" s="11"/>
      <c r="IB25" s="11"/>
      <c r="IC25" s="11"/>
      <c r="ID25" s="11"/>
      <c r="IE25" s="11"/>
      <c r="IF25" s="11"/>
      <c r="IG25" s="11"/>
      <c r="IH25" s="11"/>
      <c r="II25" s="11"/>
      <c r="IJ25" s="11"/>
      <c r="IK25" s="11"/>
      <c r="IL25" s="11"/>
      <c r="IM25" s="11"/>
      <c r="IN25" s="11"/>
      <c r="IO25" s="11"/>
      <c r="IP25" s="11"/>
      <c r="IQ25" s="11"/>
      <c r="IR25" s="11"/>
    </row>
    <row r="26" spans="1:252" ht="18" customHeight="1">
      <c r="A26" s="11"/>
      <c r="B26" s="346" t="s">
        <v>39</v>
      </c>
      <c r="C26" s="347" t="s">
        <v>28</v>
      </c>
      <c r="D26" s="348"/>
      <c r="E26" s="349">
        <v>3.9949495708692228E-3</v>
      </c>
      <c r="F26" s="349">
        <v>5.467659294253008E-3</v>
      </c>
      <c r="G26" s="349">
        <v>1.6145714361219879E-3</v>
      </c>
      <c r="H26" s="349">
        <v>3.366576499923299E-3</v>
      </c>
      <c r="I26" s="349">
        <v>2.798543803815356E-3</v>
      </c>
      <c r="J26" s="349">
        <v>2.7522939999703681E-3</v>
      </c>
      <c r="K26" s="349">
        <v>2.3286709793966564E-3</v>
      </c>
      <c r="L26" s="349">
        <v>4.1574206774764623E-3</v>
      </c>
      <c r="M26" s="349">
        <v>6.4853167130887119E-3</v>
      </c>
      <c r="N26" s="349">
        <v>4.3291813925319788E-3</v>
      </c>
      <c r="O26" s="349">
        <v>3.2378541843519231E-3</v>
      </c>
      <c r="P26" s="349">
        <v>3.5545193194438836E-3</v>
      </c>
      <c r="Q26" s="349">
        <v>2.318678843000892E-3</v>
      </c>
      <c r="R26" s="349">
        <v>2.1394204825687479E-3</v>
      </c>
      <c r="S26" s="349">
        <v>2.4511754214830588E-3</v>
      </c>
      <c r="T26" s="349">
        <v>4.9712842687988446E-3</v>
      </c>
      <c r="U26" s="349">
        <v>2.2920041700853254E-3</v>
      </c>
      <c r="V26" s="349">
        <v>3.0071962906618572E-3</v>
      </c>
      <c r="W26" s="349">
        <v>1.2602640635960278E-3</v>
      </c>
      <c r="X26" s="349">
        <v>2.6445280383134043E-3</v>
      </c>
      <c r="Y26" s="349">
        <v>1.0013547630007484</v>
      </c>
      <c r="Z26" s="349">
        <v>1.276537282418419E-2</v>
      </c>
      <c r="AA26" s="349">
        <v>2.7226603037492775E-2</v>
      </c>
      <c r="AB26" s="349">
        <v>4.0417356441962097E-3</v>
      </c>
      <c r="AC26" s="349">
        <v>4.0958526115339325E-3</v>
      </c>
      <c r="AD26" s="349">
        <v>3.1696954520525661E-3</v>
      </c>
      <c r="AE26" s="349">
        <v>9.6703814868664625E-3</v>
      </c>
      <c r="AF26" s="349">
        <v>9.1161497600317758E-3</v>
      </c>
      <c r="AG26" s="350">
        <v>4.2075904920905348E-3</v>
      </c>
      <c r="AH26" s="350">
        <v>9.5943798665242726E-3</v>
      </c>
      <c r="AI26" s="350">
        <v>8.5555728051133588E-3</v>
      </c>
      <c r="AJ26" s="350">
        <v>3.3019442343577882E-3</v>
      </c>
      <c r="AK26" s="350">
        <v>2.578171313719031E-3</v>
      </c>
      <c r="AL26" s="350">
        <v>1.7479883350466022E-3</v>
      </c>
      <c r="AM26" s="350">
        <v>3.255512987339245E-3</v>
      </c>
      <c r="AN26" s="350">
        <v>1.3109295433653217E-3</v>
      </c>
      <c r="AO26" s="351">
        <v>3.7219326601652062E-3</v>
      </c>
      <c r="AP26" s="11"/>
      <c r="AQ26" s="11"/>
      <c r="AR26" s="11"/>
      <c r="AS26" s="11"/>
      <c r="AT26" s="11"/>
      <c r="AU26" s="11"/>
      <c r="AV26" s="11"/>
      <c r="AW26" s="11"/>
      <c r="AX26" s="11"/>
      <c r="AY26" s="11"/>
      <c r="AZ26" s="11"/>
      <c r="BA26" s="11"/>
      <c r="BB26" s="11"/>
      <c r="BC26" s="11"/>
      <c r="BD26" s="11"/>
      <c r="BE26" s="11"/>
      <c r="BF26" s="11"/>
      <c r="BG26" s="11"/>
      <c r="BH26" s="11"/>
      <c r="BI26" s="11"/>
      <c r="BJ26" s="11"/>
      <c r="BK26" s="11"/>
      <c r="BL26" s="11"/>
      <c r="BM26" s="11"/>
      <c r="BN26" s="11"/>
      <c r="BO26" s="11"/>
      <c r="BP26" s="11"/>
      <c r="BQ26" s="11"/>
      <c r="BR26" s="11"/>
      <c r="BS26" s="11"/>
      <c r="BT26" s="11"/>
      <c r="BU26" s="11"/>
      <c r="BV26" s="11"/>
      <c r="BW26" s="11"/>
      <c r="BX26" s="11"/>
      <c r="BY26" s="11"/>
      <c r="BZ26" s="11"/>
      <c r="CA26" s="11"/>
      <c r="CB26" s="11"/>
      <c r="CC26" s="11"/>
      <c r="CD26" s="11"/>
      <c r="CE26" s="11"/>
      <c r="CF26" s="11"/>
      <c r="CG26" s="11"/>
      <c r="CH26" s="11"/>
      <c r="CI26" s="11"/>
      <c r="CJ26" s="11"/>
      <c r="CK26" s="11"/>
      <c r="CL26" s="11"/>
      <c r="CM26" s="11"/>
      <c r="CN26" s="11"/>
      <c r="CO26" s="11"/>
      <c r="CP26" s="11"/>
      <c r="CQ26" s="11"/>
      <c r="CR26" s="11"/>
      <c r="CS26" s="11"/>
      <c r="CT26" s="11"/>
      <c r="CU26" s="11"/>
      <c r="CV26" s="11"/>
      <c r="CW26" s="11"/>
      <c r="CX26" s="11"/>
      <c r="CY26" s="11"/>
      <c r="CZ26" s="11"/>
      <c r="DA26" s="11"/>
      <c r="DB26" s="11"/>
      <c r="DC26" s="11"/>
      <c r="DD26" s="11"/>
      <c r="DE26" s="11"/>
      <c r="DF26" s="11"/>
      <c r="DG26" s="11"/>
      <c r="DH26" s="11"/>
      <c r="DI26" s="11"/>
      <c r="DJ26" s="11"/>
      <c r="DK26" s="11"/>
      <c r="DL26" s="11"/>
      <c r="DM26" s="11"/>
      <c r="DN26" s="11"/>
      <c r="DO26" s="11"/>
      <c r="DP26" s="11"/>
      <c r="DQ26" s="11"/>
      <c r="DR26" s="11"/>
      <c r="DS26" s="11"/>
      <c r="DT26" s="11"/>
      <c r="DU26" s="11"/>
      <c r="DV26" s="11"/>
      <c r="DW26" s="11"/>
      <c r="DX26" s="11"/>
      <c r="DY26" s="11"/>
      <c r="DZ26" s="11"/>
      <c r="EA26" s="11"/>
      <c r="EB26" s="11"/>
      <c r="EC26" s="11"/>
      <c r="ED26" s="11"/>
      <c r="EE26" s="11"/>
      <c r="EF26" s="11"/>
      <c r="EG26" s="11"/>
      <c r="EH26" s="11"/>
      <c r="EI26" s="11"/>
      <c r="EJ26" s="11"/>
      <c r="EK26" s="11"/>
      <c r="EL26" s="11"/>
      <c r="EM26" s="11"/>
      <c r="EN26" s="11"/>
      <c r="EO26" s="11"/>
      <c r="EP26" s="11"/>
      <c r="EQ26" s="11"/>
      <c r="ER26" s="11"/>
      <c r="ES26" s="11"/>
      <c r="ET26" s="11"/>
      <c r="EU26" s="11"/>
      <c r="EV26" s="11"/>
      <c r="EW26" s="11"/>
      <c r="EX26" s="11"/>
      <c r="EY26" s="11"/>
      <c r="EZ26" s="11"/>
      <c r="FA26" s="11"/>
      <c r="FB26" s="11"/>
      <c r="FC26" s="11"/>
      <c r="FD26" s="11"/>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IN26" s="11"/>
      <c r="IO26" s="11"/>
      <c r="IP26" s="11"/>
      <c r="IQ26" s="11"/>
      <c r="IR26" s="11"/>
    </row>
    <row r="27" spans="1:252" ht="18" customHeight="1">
      <c r="A27" s="11"/>
      <c r="B27" s="346" t="s">
        <v>62</v>
      </c>
      <c r="C27" s="347" t="s">
        <v>29</v>
      </c>
      <c r="D27" s="348"/>
      <c r="E27" s="349">
        <v>4.5439233820168592E-3</v>
      </c>
      <c r="F27" s="349">
        <v>1.0070584378844142E-2</v>
      </c>
      <c r="G27" s="349">
        <v>7.0005081941540382E-3</v>
      </c>
      <c r="H27" s="349">
        <v>1.4219519421370994E-2</v>
      </c>
      <c r="I27" s="349">
        <v>8.0842144399735725E-3</v>
      </c>
      <c r="J27" s="349">
        <v>1.4380855054405265E-2</v>
      </c>
      <c r="K27" s="349">
        <v>5.1997282660003422E-3</v>
      </c>
      <c r="L27" s="349">
        <v>1.4382991089227427E-2</v>
      </c>
      <c r="M27" s="349">
        <v>1.9418223061345986E-2</v>
      </c>
      <c r="N27" s="349">
        <v>2.0918203208836309E-2</v>
      </c>
      <c r="O27" s="349">
        <v>1.1808635082931665E-2</v>
      </c>
      <c r="P27" s="349">
        <v>1.0421694034912186E-2</v>
      </c>
      <c r="Q27" s="349">
        <v>6.6189619835599449E-3</v>
      </c>
      <c r="R27" s="349">
        <v>5.1649950222437948E-3</v>
      </c>
      <c r="S27" s="349">
        <v>5.4663750751118853E-3</v>
      </c>
      <c r="T27" s="349">
        <v>1.1594084153098852E-2</v>
      </c>
      <c r="U27" s="349">
        <v>4.4203224358012857E-3</v>
      </c>
      <c r="V27" s="349">
        <v>5.5796318817212332E-3</v>
      </c>
      <c r="W27" s="349">
        <v>7.370076331894221E-3</v>
      </c>
      <c r="X27" s="349">
        <v>7.7087904296251845E-3</v>
      </c>
      <c r="Y27" s="349">
        <v>2.563609883531253E-3</v>
      </c>
      <c r="Z27" s="349">
        <v>1.0354754769114771</v>
      </c>
      <c r="AA27" s="349">
        <v>1.5047972201623848E-2</v>
      </c>
      <c r="AB27" s="349">
        <v>2.8237632553426529E-2</v>
      </c>
      <c r="AC27" s="349">
        <v>1.0594166774862459E-2</v>
      </c>
      <c r="AD27" s="349">
        <v>2.5580838947612742E-3</v>
      </c>
      <c r="AE27" s="349">
        <v>1.6431619304789001E-3</v>
      </c>
      <c r="AF27" s="349">
        <v>5.495151480095206E-3</v>
      </c>
      <c r="AG27" s="350">
        <v>3.6806494587064698E-3</v>
      </c>
      <c r="AH27" s="350">
        <v>6.3610914033829496E-3</v>
      </c>
      <c r="AI27" s="350">
        <v>1.1968142074941315E-2</v>
      </c>
      <c r="AJ27" s="350">
        <v>6.4161409517683194E-3</v>
      </c>
      <c r="AK27" s="350">
        <v>2.7313498407958584E-3</v>
      </c>
      <c r="AL27" s="350">
        <v>2.7024554721999015E-3</v>
      </c>
      <c r="AM27" s="350">
        <v>1.4753859999761863E-2</v>
      </c>
      <c r="AN27" s="350">
        <v>3.0025080742296264E-3</v>
      </c>
      <c r="AO27" s="351">
        <v>4.528624925484879E-3</v>
      </c>
      <c r="AP27" s="11"/>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1"/>
      <c r="CC27" s="11"/>
      <c r="CD27" s="11"/>
      <c r="CE27" s="11"/>
      <c r="CF27" s="11"/>
      <c r="CG27" s="11"/>
      <c r="CH27" s="11"/>
      <c r="CI27" s="11"/>
      <c r="CJ27" s="11"/>
      <c r="CK27" s="11"/>
      <c r="CL27" s="11"/>
      <c r="CM27" s="11"/>
      <c r="CN27" s="11"/>
      <c r="CO27" s="11"/>
      <c r="CP27" s="11"/>
      <c r="CQ27" s="11"/>
      <c r="CR27" s="11"/>
      <c r="CS27" s="11"/>
      <c r="CT27" s="11"/>
      <c r="CU27" s="11"/>
      <c r="CV27" s="11"/>
      <c r="CW27" s="11"/>
      <c r="CX27" s="11"/>
      <c r="CY27" s="11"/>
      <c r="CZ27" s="11"/>
      <c r="DA27" s="11"/>
      <c r="DB27" s="11"/>
      <c r="DC27" s="11"/>
      <c r="DD27" s="11"/>
      <c r="DE27" s="11"/>
      <c r="DF27" s="11"/>
      <c r="DG27" s="11"/>
      <c r="DH27" s="11"/>
      <c r="DI27" s="11"/>
      <c r="DJ27" s="11"/>
      <c r="DK27" s="11"/>
      <c r="DL27" s="11"/>
      <c r="DM27" s="11"/>
      <c r="DN27" s="11"/>
      <c r="DO27" s="11"/>
      <c r="DP27" s="11"/>
      <c r="DQ27" s="11"/>
      <c r="DR27" s="11"/>
      <c r="DS27" s="11"/>
      <c r="DT27" s="11"/>
      <c r="DU27" s="11"/>
      <c r="DV27" s="11"/>
      <c r="DW27" s="11"/>
      <c r="DX27" s="11"/>
      <c r="DY27" s="11"/>
      <c r="DZ27" s="11"/>
      <c r="EA27" s="11"/>
      <c r="EB27" s="11"/>
      <c r="EC27" s="11"/>
      <c r="ED27" s="11"/>
      <c r="EE27" s="11"/>
      <c r="EF27" s="11"/>
      <c r="EG27" s="11"/>
      <c r="EH27" s="11"/>
      <c r="EI27" s="11"/>
      <c r="EJ27" s="11"/>
      <c r="EK27" s="11"/>
      <c r="EL27" s="11"/>
      <c r="EM27" s="11"/>
      <c r="EN27" s="11"/>
      <c r="EO27" s="11"/>
      <c r="EP27" s="11"/>
      <c r="EQ27" s="11"/>
      <c r="ER27" s="11"/>
      <c r="ES27" s="11"/>
      <c r="ET27" s="11"/>
      <c r="EU27" s="11"/>
      <c r="EV27" s="11"/>
      <c r="EW27" s="11"/>
      <c r="EX27" s="11"/>
      <c r="EY27" s="11"/>
      <c r="EZ27" s="11"/>
      <c r="FA27" s="11"/>
      <c r="FB27" s="11"/>
      <c r="FC27" s="11"/>
      <c r="FD27" s="11"/>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IJ27" s="11"/>
      <c r="IK27" s="11"/>
      <c r="IL27" s="11"/>
      <c r="IM27" s="11"/>
      <c r="IN27" s="11"/>
      <c r="IO27" s="11"/>
      <c r="IP27" s="11"/>
      <c r="IQ27" s="11"/>
      <c r="IR27" s="11"/>
    </row>
    <row r="28" spans="1:252" ht="18" customHeight="1">
      <c r="A28" s="11"/>
      <c r="B28" s="346" t="s">
        <v>63</v>
      </c>
      <c r="C28" s="347" t="s">
        <v>64</v>
      </c>
      <c r="D28" s="348"/>
      <c r="E28" s="349">
        <v>7.9484364501233504E-4</v>
      </c>
      <c r="F28" s="349">
        <v>3.0480177296872825E-3</v>
      </c>
      <c r="G28" s="349">
        <v>2.5800383329289659E-3</v>
      </c>
      <c r="H28" s="349">
        <v>2.1963470807127355E-3</v>
      </c>
      <c r="I28" s="349">
        <v>1.3284594078687253E-3</v>
      </c>
      <c r="J28" s="349">
        <v>3.2745616812849374E-3</v>
      </c>
      <c r="K28" s="349">
        <v>2.172931395138176E-3</v>
      </c>
      <c r="L28" s="349">
        <v>1.4795475567997236E-3</v>
      </c>
      <c r="M28" s="349">
        <v>1.5813440736914799E-3</v>
      </c>
      <c r="N28" s="349">
        <v>9.3916077981037174E-4</v>
      </c>
      <c r="O28" s="349">
        <v>9.0994311335167882E-4</v>
      </c>
      <c r="P28" s="349">
        <v>9.8315903172452529E-4</v>
      </c>
      <c r="Q28" s="349">
        <v>1.1090077160884769E-3</v>
      </c>
      <c r="R28" s="349">
        <v>9.5443176696010767E-4</v>
      </c>
      <c r="S28" s="349">
        <v>1.0242141184686579E-3</v>
      </c>
      <c r="T28" s="349">
        <v>2.0626294704942862E-3</v>
      </c>
      <c r="U28" s="349">
        <v>9.0439083791815536E-4</v>
      </c>
      <c r="V28" s="349">
        <v>1.0329948468314936E-3</v>
      </c>
      <c r="W28" s="349">
        <v>6.952632155887104E-4</v>
      </c>
      <c r="X28" s="349">
        <v>1.6194330454065292E-3</v>
      </c>
      <c r="Y28" s="349">
        <v>1.1664430463795821E-3</v>
      </c>
      <c r="Z28" s="349">
        <v>8.3878908355853416E-4</v>
      </c>
      <c r="AA28" s="349">
        <v>1.0818047557448587</v>
      </c>
      <c r="AB28" s="349">
        <v>1.0175263311865981E-2</v>
      </c>
      <c r="AC28" s="349">
        <v>3.295865694799208E-3</v>
      </c>
      <c r="AD28" s="349">
        <v>1.7377832780614264E-3</v>
      </c>
      <c r="AE28" s="349">
        <v>5.6032082865221022E-4</v>
      </c>
      <c r="AF28" s="349">
        <v>5.0200982417247884E-3</v>
      </c>
      <c r="AG28" s="350">
        <v>3.668244353400242E-3</v>
      </c>
      <c r="AH28" s="350">
        <v>5.3259485327838757E-3</v>
      </c>
      <c r="AI28" s="350">
        <v>1.2503722029304221E-2</v>
      </c>
      <c r="AJ28" s="350">
        <v>5.9233746837015272E-3</v>
      </c>
      <c r="AK28" s="350">
        <v>2.9033408867858643E-3</v>
      </c>
      <c r="AL28" s="350">
        <v>1.1301587811238993E-3</v>
      </c>
      <c r="AM28" s="350">
        <v>9.9345481368005931E-3</v>
      </c>
      <c r="AN28" s="350">
        <v>8.9089496538162841E-4</v>
      </c>
      <c r="AO28" s="351">
        <v>3.6777161831383536E-3</v>
      </c>
      <c r="AP28" s="11"/>
      <c r="AQ28" s="11"/>
      <c r="AR28" s="11"/>
      <c r="AS28" s="11"/>
      <c r="AT28" s="11"/>
      <c r="AU28" s="11"/>
      <c r="AV28" s="11"/>
      <c r="AW28" s="11"/>
      <c r="AX28" s="11"/>
      <c r="AY28" s="11"/>
      <c r="AZ28" s="11"/>
      <c r="BA28" s="11"/>
      <c r="BB28" s="11"/>
      <c r="BC28" s="11"/>
      <c r="BD28" s="11"/>
      <c r="BE28" s="11"/>
      <c r="BF28" s="11"/>
      <c r="BG28" s="11"/>
      <c r="BH28" s="11"/>
      <c r="BI28" s="11"/>
      <c r="BJ28" s="11"/>
      <c r="BK28" s="11"/>
      <c r="BL28" s="11"/>
      <c r="BM28" s="11"/>
      <c r="BN28" s="11"/>
      <c r="BO28" s="11"/>
      <c r="BP28" s="11"/>
      <c r="BQ28" s="11"/>
      <c r="BR28" s="11"/>
      <c r="BS28" s="11"/>
      <c r="BT28" s="11"/>
      <c r="BU28" s="11"/>
      <c r="BV28" s="11"/>
      <c r="BW28" s="11"/>
      <c r="BX28" s="11"/>
      <c r="BY28" s="11"/>
      <c r="BZ28" s="11"/>
      <c r="CA28" s="11"/>
      <c r="CB28" s="11"/>
      <c r="CC28" s="11"/>
      <c r="CD28" s="11"/>
      <c r="CE28" s="11"/>
      <c r="CF28" s="11"/>
      <c r="CG28" s="11"/>
      <c r="CH28" s="11"/>
      <c r="CI28" s="11"/>
      <c r="CJ28" s="11"/>
      <c r="CK28" s="11"/>
      <c r="CL28" s="11"/>
      <c r="CM28" s="11"/>
      <c r="CN28" s="11"/>
      <c r="CO28" s="11"/>
      <c r="CP28" s="11"/>
      <c r="CQ28" s="11"/>
      <c r="CR28" s="11"/>
      <c r="CS28" s="11"/>
      <c r="CT28" s="11"/>
      <c r="CU28" s="11"/>
      <c r="CV28" s="11"/>
      <c r="CW28" s="11"/>
      <c r="CX28" s="11"/>
      <c r="CY28" s="11"/>
      <c r="CZ28" s="11"/>
      <c r="DA28" s="11"/>
      <c r="DB28" s="11"/>
      <c r="DC28" s="11"/>
      <c r="DD28" s="11"/>
      <c r="DE28" s="11"/>
      <c r="DF28" s="11"/>
      <c r="DG28" s="11"/>
      <c r="DH28" s="11"/>
      <c r="DI28" s="11"/>
      <c r="DJ28" s="11"/>
      <c r="DK28" s="11"/>
      <c r="DL28" s="11"/>
      <c r="DM28" s="11"/>
      <c r="DN28" s="11"/>
      <c r="DO28" s="11"/>
      <c r="DP28" s="11"/>
      <c r="DQ28" s="11"/>
      <c r="DR28" s="11"/>
      <c r="DS28" s="11"/>
      <c r="DT28" s="11"/>
      <c r="DU28" s="11"/>
      <c r="DV28" s="11"/>
      <c r="DW28" s="11"/>
      <c r="DX28" s="11"/>
      <c r="DY28" s="11"/>
      <c r="DZ28" s="11"/>
      <c r="EA28" s="11"/>
      <c r="EB28" s="11"/>
      <c r="EC28" s="11"/>
      <c r="ED28" s="11"/>
      <c r="EE28" s="11"/>
      <c r="EF28" s="11"/>
      <c r="EG28" s="11"/>
      <c r="EH28" s="11"/>
      <c r="EI28" s="11"/>
      <c r="EJ28" s="11"/>
      <c r="EK28" s="11"/>
      <c r="EL28" s="11"/>
      <c r="EM28" s="11"/>
      <c r="EN28" s="11"/>
      <c r="EO28" s="11"/>
      <c r="EP28" s="11"/>
      <c r="EQ28" s="11"/>
      <c r="ER28" s="11"/>
      <c r="ES28" s="11"/>
      <c r="ET28" s="11"/>
      <c r="EU28" s="11"/>
      <c r="EV28" s="11"/>
      <c r="EW28" s="11"/>
      <c r="EX28" s="11"/>
      <c r="EY28" s="11"/>
      <c r="EZ28" s="11"/>
      <c r="FA28" s="11"/>
      <c r="FB28" s="11"/>
      <c r="FC28" s="11"/>
      <c r="FD28" s="11"/>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IN28" s="11"/>
      <c r="IO28" s="11"/>
      <c r="IP28" s="11"/>
      <c r="IQ28" s="11"/>
      <c r="IR28" s="11"/>
    </row>
    <row r="29" spans="1:252" ht="18" customHeight="1">
      <c r="A29" s="11"/>
      <c r="B29" s="346" t="s">
        <v>65</v>
      </c>
      <c r="C29" s="347" t="s">
        <v>84</v>
      </c>
      <c r="D29" s="348"/>
      <c r="E29" s="349">
        <v>6.9251974568635018E-4</v>
      </c>
      <c r="F29" s="349">
        <v>3.3989708937088117E-3</v>
      </c>
      <c r="G29" s="349">
        <v>1.3496880511281804E-3</v>
      </c>
      <c r="H29" s="349">
        <v>6.0618639263582401E-4</v>
      </c>
      <c r="I29" s="349">
        <v>8.0819059570972479E-4</v>
      </c>
      <c r="J29" s="349">
        <v>3.8740015357178192E-3</v>
      </c>
      <c r="K29" s="349">
        <v>5.2955286135910771E-4</v>
      </c>
      <c r="L29" s="349">
        <v>4.9181034405184764E-4</v>
      </c>
      <c r="M29" s="349">
        <v>3.6908642749882304E-3</v>
      </c>
      <c r="N29" s="349">
        <v>6.9282729068795399E-4</v>
      </c>
      <c r="O29" s="349">
        <v>9.5403169033618659E-4</v>
      </c>
      <c r="P29" s="349">
        <v>4.7735733406521113E-4</v>
      </c>
      <c r="Q29" s="349">
        <v>9.311510610646508E-4</v>
      </c>
      <c r="R29" s="349">
        <v>3.6500538830091747E-4</v>
      </c>
      <c r="S29" s="349">
        <v>5.526804826783766E-4</v>
      </c>
      <c r="T29" s="349">
        <v>1.2017687237761143E-3</v>
      </c>
      <c r="U29" s="349">
        <v>5.7078242519591541E-4</v>
      </c>
      <c r="V29" s="349">
        <v>7.5341942460670317E-4</v>
      </c>
      <c r="W29" s="349">
        <v>5.5800193459994867E-4</v>
      </c>
      <c r="X29" s="349">
        <v>9.9953883947204733E-4</v>
      </c>
      <c r="Y29" s="349">
        <v>2.2185502323611456E-3</v>
      </c>
      <c r="Z29" s="349">
        <v>1.2088888350520971E-2</v>
      </c>
      <c r="AA29" s="349">
        <v>2.4302201488116252E-3</v>
      </c>
      <c r="AB29" s="349">
        <v>1.0010238747787166</v>
      </c>
      <c r="AC29" s="349">
        <v>2.0742966643733664E-3</v>
      </c>
      <c r="AD29" s="349">
        <v>3.68213452569595E-3</v>
      </c>
      <c r="AE29" s="349">
        <v>3.6308717190904294E-4</v>
      </c>
      <c r="AF29" s="349">
        <v>5.9799605197990791E-3</v>
      </c>
      <c r="AG29" s="350">
        <v>5.7121213943915243E-3</v>
      </c>
      <c r="AH29" s="350">
        <v>2.9836356399850248E-2</v>
      </c>
      <c r="AI29" s="350">
        <v>7.559527820526454E-3</v>
      </c>
      <c r="AJ29" s="350">
        <v>4.3642042408954008E-3</v>
      </c>
      <c r="AK29" s="350">
        <v>6.4738236660281218E-4</v>
      </c>
      <c r="AL29" s="350">
        <v>6.9474505730849614E-4</v>
      </c>
      <c r="AM29" s="350">
        <v>1.7905427587594291E-2</v>
      </c>
      <c r="AN29" s="350">
        <v>6.4046107381229801E-4</v>
      </c>
      <c r="AO29" s="351">
        <v>2.4248290697967339E-2</v>
      </c>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11"/>
      <c r="BS29" s="11"/>
      <c r="BT29" s="11"/>
      <c r="BU29" s="11"/>
      <c r="BV29" s="11"/>
      <c r="BW29" s="11"/>
      <c r="BX29" s="11"/>
      <c r="BY29" s="11"/>
      <c r="BZ29" s="11"/>
      <c r="CA29" s="11"/>
      <c r="CB29" s="11"/>
      <c r="CC29" s="11"/>
      <c r="CD29" s="11"/>
      <c r="CE29" s="11"/>
      <c r="CF29" s="11"/>
      <c r="CG29" s="11"/>
      <c r="CH29" s="11"/>
      <c r="CI29" s="11"/>
      <c r="CJ29" s="11"/>
      <c r="CK29" s="11"/>
      <c r="CL29" s="11"/>
      <c r="CM29" s="11"/>
      <c r="CN29" s="11"/>
      <c r="CO29" s="11"/>
      <c r="CP29" s="11"/>
      <c r="CQ29" s="11"/>
      <c r="CR29" s="11"/>
      <c r="CS29" s="11"/>
      <c r="CT29" s="11"/>
      <c r="CU29" s="11"/>
      <c r="CV29" s="11"/>
      <c r="CW29" s="11"/>
      <c r="CX29" s="11"/>
      <c r="CY29" s="11"/>
      <c r="CZ29" s="11"/>
      <c r="DA29" s="11"/>
      <c r="DB29" s="11"/>
      <c r="DC29" s="11"/>
      <c r="DD29" s="11"/>
      <c r="DE29" s="11"/>
      <c r="DF29" s="11"/>
      <c r="DG29" s="11"/>
      <c r="DH29" s="11"/>
      <c r="DI29" s="11"/>
      <c r="DJ29" s="11"/>
      <c r="DK29" s="11"/>
      <c r="DL29" s="11"/>
      <c r="DM29" s="11"/>
      <c r="DN29" s="11"/>
      <c r="DO29" s="11"/>
      <c r="DP29" s="11"/>
      <c r="DQ29" s="11"/>
      <c r="DR29" s="11"/>
      <c r="DS29" s="11"/>
      <c r="DT29" s="11"/>
      <c r="DU29" s="11"/>
      <c r="DV29" s="11"/>
      <c r="DW29" s="11"/>
      <c r="DX29" s="11"/>
      <c r="DY29" s="11"/>
      <c r="DZ29" s="11"/>
      <c r="EA29" s="11"/>
      <c r="EB29" s="11"/>
      <c r="EC29" s="11"/>
      <c r="ED29" s="11"/>
      <c r="EE29" s="11"/>
      <c r="EF29" s="11"/>
      <c r="EG29" s="11"/>
      <c r="EH29" s="11"/>
      <c r="EI29" s="11"/>
      <c r="EJ29" s="11"/>
      <c r="EK29" s="11"/>
      <c r="EL29" s="11"/>
      <c r="EM29" s="11"/>
      <c r="EN29" s="11"/>
      <c r="EO29" s="11"/>
      <c r="EP29" s="11"/>
      <c r="EQ29" s="11"/>
      <c r="ER29" s="11"/>
      <c r="ES29" s="11"/>
      <c r="ET29" s="11"/>
      <c r="EU29" s="11"/>
      <c r="EV29" s="11"/>
      <c r="EW29" s="11"/>
      <c r="EX29" s="11"/>
      <c r="EY29" s="11"/>
      <c r="EZ29" s="11"/>
      <c r="FA29" s="11"/>
      <c r="FB29" s="11"/>
      <c r="FC29" s="11"/>
      <c r="FD29" s="11"/>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IN29" s="11"/>
      <c r="IO29" s="11"/>
      <c r="IP29" s="11"/>
      <c r="IQ29" s="11"/>
      <c r="IR29" s="11"/>
    </row>
    <row r="30" spans="1:252" ht="18" customHeight="1">
      <c r="A30" s="11"/>
      <c r="B30" s="346" t="s">
        <v>66</v>
      </c>
      <c r="C30" s="347" t="s">
        <v>12</v>
      </c>
      <c r="D30" s="348"/>
      <c r="E30" s="349">
        <v>5.9458175827840812E-2</v>
      </c>
      <c r="F30" s="349">
        <v>2.2796384650595546E-2</v>
      </c>
      <c r="G30" s="349">
        <v>6.2326346172666573E-2</v>
      </c>
      <c r="H30" s="349">
        <v>4.9728502595757104E-2</v>
      </c>
      <c r="I30" s="349">
        <v>5.4128402619202071E-2</v>
      </c>
      <c r="J30" s="349">
        <v>2.8441413488185303E-2</v>
      </c>
      <c r="K30" s="349">
        <v>1.9475359232249922E-2</v>
      </c>
      <c r="L30" s="349">
        <v>4.507575187011726E-2</v>
      </c>
      <c r="M30" s="349">
        <v>2.4667311718190102E-2</v>
      </c>
      <c r="N30" s="349">
        <v>5.0100795552826753E-2</v>
      </c>
      <c r="O30" s="349">
        <v>3.4097717095133019E-2</v>
      </c>
      <c r="P30" s="349">
        <v>3.0133124100451998E-2</v>
      </c>
      <c r="Q30" s="349">
        <v>3.3191477348810276E-2</v>
      </c>
      <c r="R30" s="349">
        <v>2.9510145359243997E-2</v>
      </c>
      <c r="S30" s="349">
        <v>3.6880419272427634E-2</v>
      </c>
      <c r="T30" s="349">
        <v>3.1209245898973104E-2</v>
      </c>
      <c r="U30" s="349">
        <v>3.4343741801981964E-2</v>
      </c>
      <c r="V30" s="349">
        <v>2.892295875935285E-2</v>
      </c>
      <c r="W30" s="349">
        <v>4.3470848544759098E-2</v>
      </c>
      <c r="X30" s="349">
        <v>5.3808270907689956E-2</v>
      </c>
      <c r="Y30" s="349">
        <v>3.8231820689947529E-2</v>
      </c>
      <c r="Z30" s="349">
        <v>1.3341718373606469E-2</v>
      </c>
      <c r="AA30" s="349">
        <v>1.4576109834214665E-2</v>
      </c>
      <c r="AB30" s="349">
        <v>1.3043610080016607E-2</v>
      </c>
      <c r="AC30" s="349">
        <v>1.0102120506115737</v>
      </c>
      <c r="AD30" s="349">
        <v>6.7154866977175067E-3</v>
      </c>
      <c r="AE30" s="349">
        <v>2.0471771541854381E-3</v>
      </c>
      <c r="AF30" s="349">
        <v>2.361556578737474E-2</v>
      </c>
      <c r="AG30" s="350">
        <v>8.3717055118284651E-3</v>
      </c>
      <c r="AH30" s="350">
        <v>1.0837354593105412E-2</v>
      </c>
      <c r="AI30" s="350">
        <v>1.5187939657817862E-2</v>
      </c>
      <c r="AJ30" s="350">
        <v>3.5860406889415615E-2</v>
      </c>
      <c r="AK30" s="350">
        <v>2.9988265217032788E-2</v>
      </c>
      <c r="AL30" s="350">
        <v>1.6514636026373913E-2</v>
      </c>
      <c r="AM30" s="350">
        <v>5.4739066901176046E-2</v>
      </c>
      <c r="AN30" s="350">
        <v>0.18510746888331203</v>
      </c>
      <c r="AO30" s="351">
        <v>-3.0100556997029477E-3</v>
      </c>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c r="BW30" s="11"/>
      <c r="BX30" s="11"/>
      <c r="BY30" s="11"/>
      <c r="BZ30" s="11"/>
      <c r="CA30" s="11"/>
      <c r="CB30" s="11"/>
      <c r="CC30" s="11"/>
      <c r="CD30" s="11"/>
      <c r="CE30" s="11"/>
      <c r="CF30" s="11"/>
      <c r="CG30" s="11"/>
      <c r="CH30" s="11"/>
      <c r="CI30" s="11"/>
      <c r="CJ30" s="11"/>
      <c r="CK30" s="11"/>
      <c r="CL30" s="11"/>
      <c r="CM30" s="11"/>
      <c r="CN30" s="11"/>
      <c r="CO30" s="11"/>
      <c r="CP30" s="11"/>
      <c r="CQ30" s="11"/>
      <c r="CR30" s="11"/>
      <c r="CS30" s="11"/>
      <c r="CT30" s="11"/>
      <c r="CU30" s="11"/>
      <c r="CV30" s="11"/>
      <c r="CW30" s="11"/>
      <c r="CX30" s="11"/>
      <c r="CY30" s="11"/>
      <c r="CZ30" s="11"/>
      <c r="DA30" s="11"/>
      <c r="DB30" s="11"/>
      <c r="DC30" s="11"/>
      <c r="DD30" s="11"/>
      <c r="DE30" s="11"/>
      <c r="DF30" s="11"/>
      <c r="DG30" s="11"/>
      <c r="DH30" s="11"/>
      <c r="DI30" s="11"/>
      <c r="DJ30" s="11"/>
      <c r="DK30" s="11"/>
      <c r="DL30" s="11"/>
      <c r="DM30" s="11"/>
      <c r="DN30" s="11"/>
      <c r="DO30" s="11"/>
      <c r="DP30" s="11"/>
      <c r="DQ30" s="11"/>
      <c r="DR30" s="11"/>
      <c r="DS30" s="11"/>
      <c r="DT30" s="11"/>
      <c r="DU30" s="11"/>
      <c r="DV30" s="11"/>
      <c r="DW30" s="11"/>
      <c r="DX30" s="11"/>
      <c r="DY30" s="11"/>
      <c r="DZ30" s="11"/>
      <c r="EA30" s="11"/>
      <c r="EB30" s="11"/>
      <c r="EC30" s="11"/>
      <c r="ED30" s="11"/>
      <c r="EE30" s="11"/>
      <c r="EF30" s="11"/>
      <c r="EG30" s="11"/>
      <c r="EH30" s="11"/>
      <c r="EI30" s="11"/>
      <c r="EJ30" s="11"/>
      <c r="EK30" s="11"/>
      <c r="EL30" s="11"/>
      <c r="EM30" s="11"/>
      <c r="EN30" s="11"/>
      <c r="EO30" s="11"/>
      <c r="EP30" s="11"/>
      <c r="EQ30" s="11"/>
      <c r="ER30" s="11"/>
      <c r="ES30" s="11"/>
      <c r="ET30" s="11"/>
      <c r="EU30" s="11"/>
      <c r="EV30" s="11"/>
      <c r="EW30" s="11"/>
      <c r="EX30" s="11"/>
      <c r="EY30" s="11"/>
      <c r="EZ30" s="11"/>
      <c r="FA30" s="11"/>
      <c r="FB30" s="11"/>
      <c r="FC30" s="11"/>
      <c r="FD30" s="11"/>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IN30" s="11"/>
      <c r="IO30" s="11"/>
      <c r="IP30" s="11"/>
      <c r="IQ30" s="11"/>
      <c r="IR30" s="11"/>
    </row>
    <row r="31" spans="1:252" ht="18" customHeight="1">
      <c r="A31" s="11"/>
      <c r="B31" s="346" t="s">
        <v>67</v>
      </c>
      <c r="C31" s="347" t="s">
        <v>13</v>
      </c>
      <c r="D31" s="348"/>
      <c r="E31" s="349">
        <v>8.3133673840655817E-3</v>
      </c>
      <c r="F31" s="349">
        <v>5.2931811542929079E-2</v>
      </c>
      <c r="G31" s="349">
        <v>7.4537492642980261E-3</v>
      </c>
      <c r="H31" s="349">
        <v>1.9560086931549273E-2</v>
      </c>
      <c r="I31" s="349">
        <v>1.2638150655568477E-2</v>
      </c>
      <c r="J31" s="349">
        <v>8.0620691855864991E-3</v>
      </c>
      <c r="K31" s="349">
        <v>7.4555611502164854E-3</v>
      </c>
      <c r="L31" s="349">
        <v>6.1943628141066425E-3</v>
      </c>
      <c r="M31" s="349">
        <v>1.1714626937644102E-2</v>
      </c>
      <c r="N31" s="349">
        <v>9.3738457484943347E-3</v>
      </c>
      <c r="O31" s="349">
        <v>8.6397660052490964E-3</v>
      </c>
      <c r="P31" s="349">
        <v>1.0971239614069862E-2</v>
      </c>
      <c r="Q31" s="349">
        <v>7.6034584002578403E-3</v>
      </c>
      <c r="R31" s="349">
        <v>8.443568698702027E-3</v>
      </c>
      <c r="S31" s="349">
        <v>1.6326515023136867E-2</v>
      </c>
      <c r="T31" s="349">
        <v>8.4674555335813254E-3</v>
      </c>
      <c r="U31" s="349">
        <v>7.6940291592097945E-3</v>
      </c>
      <c r="V31" s="349">
        <v>8.7165920782652836E-3</v>
      </c>
      <c r="W31" s="349">
        <v>5.7390591571562901E-3</v>
      </c>
      <c r="X31" s="349">
        <v>1.9040403886706268E-2</v>
      </c>
      <c r="Y31" s="349">
        <v>1.3199937947496569E-2</v>
      </c>
      <c r="Z31" s="349">
        <v>2.0042608159906231E-2</v>
      </c>
      <c r="AA31" s="349">
        <v>2.248719445630953E-2</v>
      </c>
      <c r="AB31" s="349">
        <v>2.7976351013646723E-2</v>
      </c>
      <c r="AC31" s="349">
        <v>1.9300636234763378E-2</v>
      </c>
      <c r="AD31" s="349">
        <v>1.0435342536349603</v>
      </c>
      <c r="AE31" s="349">
        <v>7.365602257733074E-2</v>
      </c>
      <c r="AF31" s="349">
        <v>2.2854076740776403E-2</v>
      </c>
      <c r="AG31" s="350">
        <v>9.7095768435607067E-3</v>
      </c>
      <c r="AH31" s="350">
        <v>2.4580740310198006E-2</v>
      </c>
      <c r="AI31" s="350">
        <v>1.4380540320460603E-2</v>
      </c>
      <c r="AJ31" s="350">
        <v>1.3278477545469139E-2</v>
      </c>
      <c r="AK31" s="350">
        <v>2.7865407683670351E-2</v>
      </c>
      <c r="AL31" s="350">
        <v>1.0250340481236809E-2</v>
      </c>
      <c r="AM31" s="350">
        <v>1.0560745662216839E-2</v>
      </c>
      <c r="AN31" s="350">
        <v>5.6233352794327366E-3</v>
      </c>
      <c r="AO31" s="351">
        <v>1.4307529955021639E-2</v>
      </c>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c r="BS31" s="11"/>
      <c r="BT31" s="11"/>
      <c r="BU31" s="11"/>
      <c r="BV31" s="11"/>
      <c r="BW31" s="11"/>
      <c r="BX31" s="11"/>
      <c r="BY31" s="11"/>
      <c r="BZ31" s="11"/>
      <c r="CA31" s="11"/>
      <c r="CB31" s="11"/>
      <c r="CC31" s="11"/>
      <c r="CD31" s="11"/>
      <c r="CE31" s="11"/>
      <c r="CF31" s="11"/>
      <c r="CG31" s="11"/>
      <c r="CH31" s="11"/>
      <c r="CI31" s="11"/>
      <c r="CJ31" s="11"/>
      <c r="CK31" s="11"/>
      <c r="CL31" s="11"/>
      <c r="CM31" s="11"/>
      <c r="CN31" s="11"/>
      <c r="CO31" s="11"/>
      <c r="CP31" s="11"/>
      <c r="CQ31" s="11"/>
      <c r="CR31" s="11"/>
      <c r="CS31" s="11"/>
      <c r="CT31" s="11"/>
      <c r="CU31" s="11"/>
      <c r="CV31" s="11"/>
      <c r="CW31" s="11"/>
      <c r="CX31" s="11"/>
      <c r="CY31" s="11"/>
      <c r="CZ31" s="11"/>
      <c r="DA31" s="11"/>
      <c r="DB31" s="11"/>
      <c r="DC31" s="11"/>
      <c r="DD31" s="11"/>
      <c r="DE31" s="11"/>
      <c r="DF31" s="11"/>
      <c r="DG31" s="11"/>
      <c r="DH31" s="11"/>
      <c r="DI31" s="11"/>
      <c r="DJ31" s="11"/>
      <c r="DK31" s="11"/>
      <c r="DL31" s="11"/>
      <c r="DM31" s="11"/>
      <c r="DN31" s="11"/>
      <c r="DO31" s="11"/>
      <c r="DP31" s="11"/>
      <c r="DQ31" s="11"/>
      <c r="DR31" s="11"/>
      <c r="DS31" s="11"/>
      <c r="DT31" s="11"/>
      <c r="DU31" s="11"/>
      <c r="DV31" s="11"/>
      <c r="DW31" s="11"/>
      <c r="DX31" s="11"/>
      <c r="DY31" s="11"/>
      <c r="DZ31" s="11"/>
      <c r="EA31" s="11"/>
      <c r="EB31" s="11"/>
      <c r="EC31" s="11"/>
      <c r="ED31" s="11"/>
      <c r="EE31" s="11"/>
      <c r="EF31" s="11"/>
      <c r="EG31" s="11"/>
      <c r="EH31" s="11"/>
      <c r="EI31" s="11"/>
      <c r="EJ31" s="11"/>
      <c r="EK31" s="11"/>
      <c r="EL31" s="11"/>
      <c r="EM31" s="11"/>
      <c r="EN31" s="11"/>
      <c r="EO31" s="11"/>
      <c r="EP31" s="11"/>
      <c r="EQ31" s="11"/>
      <c r="ER31" s="11"/>
      <c r="ES31" s="11"/>
      <c r="ET31" s="11"/>
      <c r="EU31" s="11"/>
      <c r="EV31" s="11"/>
      <c r="EW31" s="11"/>
      <c r="EX31" s="11"/>
      <c r="EY31" s="11"/>
      <c r="EZ31" s="11"/>
      <c r="FA31" s="11"/>
      <c r="FB31" s="11"/>
      <c r="FC31" s="11"/>
      <c r="FD31" s="11"/>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IJ31" s="11"/>
      <c r="IK31" s="11"/>
      <c r="IL31" s="11"/>
      <c r="IM31" s="11"/>
      <c r="IN31" s="11"/>
      <c r="IO31" s="11"/>
      <c r="IP31" s="11"/>
      <c r="IQ31" s="11"/>
      <c r="IR31" s="11"/>
    </row>
    <row r="32" spans="1:252" ht="18" customHeight="1">
      <c r="A32" s="11"/>
      <c r="B32" s="346" t="s">
        <v>68</v>
      </c>
      <c r="C32" s="347" t="s">
        <v>30</v>
      </c>
      <c r="D32" s="348"/>
      <c r="E32" s="349">
        <v>3.4000349162264863E-3</v>
      </c>
      <c r="F32" s="349">
        <v>1.1271700921043166E-2</v>
      </c>
      <c r="G32" s="349">
        <v>5.2837671270293549E-3</v>
      </c>
      <c r="H32" s="349">
        <v>5.9502750220501149E-3</v>
      </c>
      <c r="I32" s="349">
        <v>5.838106032045964E-3</v>
      </c>
      <c r="J32" s="349">
        <v>5.1702516908786007E-3</v>
      </c>
      <c r="K32" s="349">
        <v>2.4328002436963224E-3</v>
      </c>
      <c r="L32" s="349">
        <v>5.8085372217591639E-3</v>
      </c>
      <c r="M32" s="349">
        <v>5.4739692623092112E-3</v>
      </c>
      <c r="N32" s="349">
        <v>4.7099774542717779E-3</v>
      </c>
      <c r="O32" s="349">
        <v>2.9761999938498424E-3</v>
      </c>
      <c r="P32" s="349">
        <v>4.7915663170954364E-3</v>
      </c>
      <c r="Q32" s="349">
        <v>4.2807085428433365E-3</v>
      </c>
      <c r="R32" s="349">
        <v>4.8099002700134732E-3</v>
      </c>
      <c r="S32" s="349">
        <v>4.0108613980711621E-3</v>
      </c>
      <c r="T32" s="349">
        <v>3.685684350659771E-3</v>
      </c>
      <c r="U32" s="349">
        <v>4.2908534436508989E-3</v>
      </c>
      <c r="V32" s="349">
        <v>3.8740540101735188E-3</v>
      </c>
      <c r="W32" s="349">
        <v>2.5337994209596064E-3</v>
      </c>
      <c r="X32" s="349">
        <v>6.254102777115223E-3</v>
      </c>
      <c r="Y32" s="349">
        <v>7.2125510945234327E-3</v>
      </c>
      <c r="Z32" s="349">
        <v>6.7827141030245902E-3</v>
      </c>
      <c r="AA32" s="349">
        <v>3.7433881227150862E-3</v>
      </c>
      <c r="AB32" s="349">
        <v>4.4681099004154441E-3</v>
      </c>
      <c r="AC32" s="349">
        <v>2.8484627481666025E-2</v>
      </c>
      <c r="AD32" s="349">
        <v>1.7704639823433795E-2</v>
      </c>
      <c r="AE32" s="349">
        <v>1.0304156068738666</v>
      </c>
      <c r="AF32" s="349">
        <v>1.9093470151330887E-2</v>
      </c>
      <c r="AG32" s="350">
        <v>2.2562029697459442E-2</v>
      </c>
      <c r="AH32" s="350">
        <v>3.9877616437170244E-3</v>
      </c>
      <c r="AI32" s="350">
        <v>8.1373723286626808E-3</v>
      </c>
      <c r="AJ32" s="350">
        <v>1.7599684840188916E-2</v>
      </c>
      <c r="AK32" s="350">
        <v>2.1732855677124564E-2</v>
      </c>
      <c r="AL32" s="350">
        <v>1.0020028484963344E-2</v>
      </c>
      <c r="AM32" s="350">
        <v>1.6398994830058272E-2</v>
      </c>
      <c r="AN32" s="350">
        <v>6.2251800131752095E-3</v>
      </c>
      <c r="AO32" s="351">
        <v>3.8279784898308487E-2</v>
      </c>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c r="BU32" s="11"/>
      <c r="BV32" s="11"/>
      <c r="BW32" s="11"/>
      <c r="BX32" s="11"/>
      <c r="BY32" s="11"/>
      <c r="BZ32" s="11"/>
      <c r="CA32" s="11"/>
      <c r="CB32" s="11"/>
      <c r="CC32" s="11"/>
      <c r="CD32" s="11"/>
      <c r="CE32" s="11"/>
      <c r="CF32" s="11"/>
      <c r="CG32" s="11"/>
      <c r="CH32" s="11"/>
      <c r="CI32" s="11"/>
      <c r="CJ32" s="11"/>
      <c r="CK32" s="11"/>
      <c r="CL32" s="11"/>
      <c r="CM32" s="11"/>
      <c r="CN32" s="11"/>
      <c r="CO32" s="11"/>
      <c r="CP32" s="11"/>
      <c r="CQ32" s="11"/>
      <c r="CR32" s="11"/>
      <c r="CS32" s="11"/>
      <c r="CT32" s="11"/>
      <c r="CU32" s="11"/>
      <c r="CV32" s="11"/>
      <c r="CW32" s="11"/>
      <c r="CX32" s="11"/>
      <c r="CY32" s="11"/>
      <c r="CZ32" s="11"/>
      <c r="DA32" s="11"/>
      <c r="DB32" s="11"/>
      <c r="DC32" s="11"/>
      <c r="DD32" s="11"/>
      <c r="DE32" s="11"/>
      <c r="DF32" s="11"/>
      <c r="DG32" s="11"/>
      <c r="DH32" s="11"/>
      <c r="DI32" s="11"/>
      <c r="DJ32" s="11"/>
      <c r="DK32" s="11"/>
      <c r="DL32" s="11"/>
      <c r="DM32" s="11"/>
      <c r="DN32" s="11"/>
      <c r="DO32" s="11"/>
      <c r="DP32" s="11"/>
      <c r="DQ32" s="11"/>
      <c r="DR32" s="11"/>
      <c r="DS32" s="11"/>
      <c r="DT32" s="11"/>
      <c r="DU32" s="11"/>
      <c r="DV32" s="11"/>
      <c r="DW32" s="11"/>
      <c r="DX32" s="11"/>
      <c r="DY32" s="11"/>
      <c r="DZ32" s="11"/>
      <c r="EA32" s="11"/>
      <c r="EB32" s="11"/>
      <c r="EC32" s="11"/>
      <c r="ED32" s="11"/>
      <c r="EE32" s="11"/>
      <c r="EF32" s="11"/>
      <c r="EG32" s="11"/>
      <c r="EH32" s="11"/>
      <c r="EI32" s="11"/>
      <c r="EJ32" s="11"/>
      <c r="EK32" s="11"/>
      <c r="EL32" s="11"/>
      <c r="EM32" s="11"/>
      <c r="EN32" s="11"/>
      <c r="EO32" s="11"/>
      <c r="EP32" s="11"/>
      <c r="EQ32" s="11"/>
      <c r="ER32" s="11"/>
      <c r="ES32" s="11"/>
      <c r="ET32" s="11"/>
      <c r="EU32" s="11"/>
      <c r="EV32" s="11"/>
      <c r="EW32" s="11"/>
      <c r="EX32" s="11"/>
      <c r="EY32" s="11"/>
      <c r="EZ32" s="11"/>
      <c r="FA32" s="11"/>
      <c r="FB32" s="11"/>
      <c r="FC32" s="11"/>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IN32" s="11"/>
      <c r="IO32" s="11"/>
      <c r="IP32" s="11"/>
      <c r="IQ32" s="11"/>
      <c r="IR32" s="11"/>
    </row>
    <row r="33" spans="1:252" ht="18" customHeight="1">
      <c r="A33" s="11"/>
      <c r="B33" s="346" t="s">
        <v>69</v>
      </c>
      <c r="C33" s="347" t="s">
        <v>70</v>
      </c>
      <c r="D33" s="348"/>
      <c r="E33" s="349">
        <v>4.588755161170685E-2</v>
      </c>
      <c r="F33" s="349">
        <v>0.1616545100741448</v>
      </c>
      <c r="G33" s="349">
        <v>3.00150638793346E-2</v>
      </c>
      <c r="H33" s="349">
        <v>2.1064496313391978E-2</v>
      </c>
      <c r="I33" s="349">
        <v>2.8948958338058373E-2</v>
      </c>
      <c r="J33" s="349">
        <v>1.8721956290668276E-2</v>
      </c>
      <c r="K33" s="349">
        <v>3.1512368554728679E-2</v>
      </c>
      <c r="L33" s="349">
        <v>1.6988684533004599E-2</v>
      </c>
      <c r="M33" s="349">
        <v>4.1478189136528773E-2</v>
      </c>
      <c r="N33" s="349">
        <v>2.894857421525359E-2</v>
      </c>
      <c r="O33" s="349">
        <v>2.0389152750894868E-2</v>
      </c>
      <c r="P33" s="349">
        <v>1.8991816735293293E-2</v>
      </c>
      <c r="Q33" s="349">
        <v>1.6476994810068545E-2</v>
      </c>
      <c r="R33" s="349">
        <v>1.5108782332763493E-2</v>
      </c>
      <c r="S33" s="349">
        <v>1.9349237479205649E-2</v>
      </c>
      <c r="T33" s="349">
        <v>1.5493626782379514E-2</v>
      </c>
      <c r="U33" s="349">
        <v>1.593188129828849E-2</v>
      </c>
      <c r="V33" s="349">
        <v>1.6070643094334307E-2</v>
      </c>
      <c r="W33" s="349">
        <v>1.3474399022556221E-2</v>
      </c>
      <c r="X33" s="349">
        <v>7.451036997712103E-2</v>
      </c>
      <c r="Y33" s="349">
        <v>2.8831819590013751E-2</v>
      </c>
      <c r="Z33" s="349">
        <v>2.6194967871638875E-2</v>
      </c>
      <c r="AA33" s="349">
        <v>1.4920306749673028E-2</v>
      </c>
      <c r="AB33" s="349">
        <v>4.1141884900153941E-2</v>
      </c>
      <c r="AC33" s="349">
        <v>5.3377482922700122E-2</v>
      </c>
      <c r="AD33" s="349">
        <v>2.4638178190385895E-2</v>
      </c>
      <c r="AE33" s="349">
        <v>3.882907130864839E-3</v>
      </c>
      <c r="AF33" s="349">
        <v>1.0373602182191837</v>
      </c>
      <c r="AG33" s="350">
        <v>1.7499507694058759E-2</v>
      </c>
      <c r="AH33" s="350">
        <v>2.7068957130200771E-2</v>
      </c>
      <c r="AI33" s="350">
        <v>2.1624867251627142E-2</v>
      </c>
      <c r="AJ33" s="350">
        <v>1.3678374616665137E-2</v>
      </c>
      <c r="AK33" s="350">
        <v>2.8068432242176242E-2</v>
      </c>
      <c r="AL33" s="350">
        <v>1.2343143092969647E-2</v>
      </c>
      <c r="AM33" s="350">
        <v>2.8595307270808553E-2</v>
      </c>
      <c r="AN33" s="350">
        <v>4.3653914498842726E-2</v>
      </c>
      <c r="AO33" s="351">
        <v>6.8186400774354186E-2</v>
      </c>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c r="BQ33" s="11"/>
      <c r="BR33" s="11"/>
      <c r="BS33" s="11"/>
      <c r="BT33" s="11"/>
      <c r="BU33" s="11"/>
      <c r="BV33" s="11"/>
      <c r="BW33" s="11"/>
      <c r="BX33" s="11"/>
      <c r="BY33" s="11"/>
      <c r="BZ33" s="11"/>
      <c r="CA33" s="11"/>
      <c r="CB33" s="11"/>
      <c r="CC33" s="11"/>
      <c r="CD33" s="11"/>
      <c r="CE33" s="11"/>
      <c r="CF33" s="11"/>
      <c r="CG33" s="11"/>
      <c r="CH33" s="11"/>
      <c r="CI33" s="11"/>
      <c r="CJ33" s="11"/>
      <c r="CK33" s="11"/>
      <c r="CL33" s="11"/>
      <c r="CM33" s="11"/>
      <c r="CN33" s="11"/>
      <c r="CO33" s="11"/>
      <c r="CP33" s="11"/>
      <c r="CQ33" s="11"/>
      <c r="CR33" s="11"/>
      <c r="CS33" s="11"/>
      <c r="CT33" s="11"/>
      <c r="CU33" s="11"/>
      <c r="CV33" s="11"/>
      <c r="CW33" s="11"/>
      <c r="CX33" s="11"/>
      <c r="CY33" s="11"/>
      <c r="CZ33" s="11"/>
      <c r="DA33" s="11"/>
      <c r="DB33" s="11"/>
      <c r="DC33" s="11"/>
      <c r="DD33" s="11"/>
      <c r="DE33" s="11"/>
      <c r="DF33" s="11"/>
      <c r="DG33" s="11"/>
      <c r="DH33" s="11"/>
      <c r="DI33" s="11"/>
      <c r="DJ33" s="11"/>
      <c r="DK33" s="11"/>
      <c r="DL33" s="11"/>
      <c r="DM33" s="11"/>
      <c r="DN33" s="11"/>
      <c r="DO33" s="11"/>
      <c r="DP33" s="11"/>
      <c r="DQ33" s="11"/>
      <c r="DR33" s="11"/>
      <c r="DS33" s="11"/>
      <c r="DT33" s="11"/>
      <c r="DU33" s="11"/>
      <c r="DV33" s="11"/>
      <c r="DW33" s="11"/>
      <c r="DX33" s="11"/>
      <c r="DY33" s="11"/>
      <c r="DZ33" s="11"/>
      <c r="EA33" s="11"/>
      <c r="EB33" s="11"/>
      <c r="EC33" s="11"/>
      <c r="ED33" s="11"/>
      <c r="EE33" s="11"/>
      <c r="EF33" s="11"/>
      <c r="EG33" s="11"/>
      <c r="EH33" s="11"/>
      <c r="EI33" s="11"/>
      <c r="EJ33" s="11"/>
      <c r="EK33" s="11"/>
      <c r="EL33" s="11"/>
      <c r="EM33" s="11"/>
      <c r="EN33" s="11"/>
      <c r="EO33" s="11"/>
      <c r="EP33" s="11"/>
      <c r="EQ33" s="11"/>
      <c r="ER33" s="11"/>
      <c r="ES33" s="11"/>
      <c r="ET33" s="11"/>
      <c r="EU33" s="11"/>
      <c r="EV33" s="11"/>
      <c r="EW33" s="11"/>
      <c r="EX33" s="11"/>
      <c r="EY33" s="11"/>
      <c r="EZ33" s="11"/>
      <c r="FA33" s="11"/>
      <c r="FB33" s="11"/>
      <c r="FC33" s="11"/>
      <c r="FD33" s="11"/>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IM33" s="11"/>
      <c r="IN33" s="11"/>
      <c r="IO33" s="11"/>
      <c r="IP33" s="11"/>
      <c r="IQ33" s="11"/>
      <c r="IR33" s="11"/>
    </row>
    <row r="34" spans="1:252" ht="18" customHeight="1">
      <c r="A34" s="11"/>
      <c r="B34" s="346" t="s">
        <v>71</v>
      </c>
      <c r="C34" s="347" t="s">
        <v>38</v>
      </c>
      <c r="D34" s="348"/>
      <c r="E34" s="349">
        <v>3.4769861533299517E-3</v>
      </c>
      <c r="F34" s="349">
        <v>5.0316051213553275E-3</v>
      </c>
      <c r="G34" s="349">
        <v>4.0488831587827427E-3</v>
      </c>
      <c r="H34" s="349">
        <v>4.3842383900008341E-3</v>
      </c>
      <c r="I34" s="349">
        <v>4.5927459411765816E-3</v>
      </c>
      <c r="J34" s="349">
        <v>1.1120941930237792E-2</v>
      </c>
      <c r="K34" s="349">
        <v>1.64988745904422E-3</v>
      </c>
      <c r="L34" s="349">
        <v>4.5124952129516477E-3</v>
      </c>
      <c r="M34" s="349">
        <v>4.3446203969711673E-3</v>
      </c>
      <c r="N34" s="349">
        <v>4.1467632905387609E-3</v>
      </c>
      <c r="O34" s="349">
        <v>3.1092228190326967E-3</v>
      </c>
      <c r="P34" s="349">
        <v>3.974263386222596E-3</v>
      </c>
      <c r="Q34" s="349">
        <v>4.9551491950290379E-3</v>
      </c>
      <c r="R34" s="349">
        <v>5.3286098267837012E-3</v>
      </c>
      <c r="S34" s="349">
        <v>5.6322527566761505E-3</v>
      </c>
      <c r="T34" s="349">
        <v>6.1919432374216701E-3</v>
      </c>
      <c r="U34" s="349">
        <v>6.8447491529727376E-3</v>
      </c>
      <c r="V34" s="349">
        <v>1.162017504368037E-2</v>
      </c>
      <c r="W34" s="349">
        <v>2.9153727601189373E-3</v>
      </c>
      <c r="X34" s="349">
        <v>5.4375721219583339E-3</v>
      </c>
      <c r="Y34" s="349">
        <v>5.8033028931091827E-3</v>
      </c>
      <c r="Z34" s="349">
        <v>6.5086583155175631E-3</v>
      </c>
      <c r="AA34" s="349">
        <v>1.7482279766201321E-2</v>
      </c>
      <c r="AB34" s="349">
        <v>6.6719405998853561E-3</v>
      </c>
      <c r="AC34" s="349">
        <v>1.7750022012114272E-2</v>
      </c>
      <c r="AD34" s="349">
        <v>2.6092907195093738E-2</v>
      </c>
      <c r="AE34" s="349">
        <v>3.5646404943126225E-3</v>
      </c>
      <c r="AF34" s="349">
        <v>7.6289311243006889E-3</v>
      </c>
      <c r="AG34" s="350">
        <v>1.0810713175495164</v>
      </c>
      <c r="AH34" s="350">
        <v>1.6147760098204497E-2</v>
      </c>
      <c r="AI34" s="350">
        <v>1.1433962674191321E-2</v>
      </c>
      <c r="AJ34" s="350">
        <v>8.2697252471572186E-3</v>
      </c>
      <c r="AK34" s="350">
        <v>3.1093193834980149E-2</v>
      </c>
      <c r="AL34" s="350">
        <v>2.1654993770093174E-2</v>
      </c>
      <c r="AM34" s="350">
        <v>1.0307170266874742E-2</v>
      </c>
      <c r="AN34" s="350">
        <v>3.9108720647945657E-3</v>
      </c>
      <c r="AO34" s="351">
        <v>3.9330771344594888E-2</v>
      </c>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c r="BS34" s="11"/>
      <c r="BT34" s="11"/>
      <c r="BU34" s="11"/>
      <c r="BV34" s="11"/>
      <c r="BW34" s="11"/>
      <c r="BX34" s="11"/>
      <c r="BY34" s="11"/>
      <c r="BZ34" s="11"/>
      <c r="CA34" s="11"/>
      <c r="CB34" s="11"/>
      <c r="CC34" s="11"/>
      <c r="CD34" s="11"/>
      <c r="CE34" s="11"/>
      <c r="CF34" s="11"/>
      <c r="CG34" s="11"/>
      <c r="CH34" s="11"/>
      <c r="CI34" s="11"/>
      <c r="CJ34" s="11"/>
      <c r="CK34" s="11"/>
      <c r="CL34" s="11"/>
      <c r="CM34" s="11"/>
      <c r="CN34" s="11"/>
      <c r="CO34" s="11"/>
      <c r="CP34" s="11"/>
      <c r="CQ34" s="11"/>
      <c r="CR34" s="11"/>
      <c r="CS34" s="11"/>
      <c r="CT34" s="11"/>
      <c r="CU34" s="11"/>
      <c r="CV34" s="11"/>
      <c r="CW34" s="11"/>
      <c r="CX34" s="11"/>
      <c r="CY34" s="11"/>
      <c r="CZ34" s="11"/>
      <c r="DA34" s="11"/>
      <c r="DB34" s="11"/>
      <c r="DC34" s="11"/>
      <c r="DD34" s="11"/>
      <c r="DE34" s="11"/>
      <c r="DF34" s="11"/>
      <c r="DG34" s="11"/>
      <c r="DH34" s="11"/>
      <c r="DI34" s="11"/>
      <c r="DJ34" s="11"/>
      <c r="DK34" s="11"/>
      <c r="DL34" s="11"/>
      <c r="DM34" s="11"/>
      <c r="DN34" s="11"/>
      <c r="DO34" s="11"/>
      <c r="DP34" s="11"/>
      <c r="DQ34" s="11"/>
      <c r="DR34" s="11"/>
      <c r="DS34" s="11"/>
      <c r="DT34" s="11"/>
      <c r="DU34" s="11"/>
      <c r="DV34" s="11"/>
      <c r="DW34" s="11"/>
      <c r="DX34" s="11"/>
      <c r="DY34" s="11"/>
      <c r="DZ34" s="11"/>
      <c r="EA34" s="11"/>
      <c r="EB34" s="11"/>
      <c r="EC34" s="11"/>
      <c r="ED34" s="11"/>
      <c r="EE34" s="11"/>
      <c r="EF34" s="11"/>
      <c r="EG34" s="11"/>
      <c r="EH34" s="11"/>
      <c r="EI34" s="11"/>
      <c r="EJ34" s="11"/>
      <c r="EK34" s="11"/>
      <c r="EL34" s="11"/>
      <c r="EM34" s="11"/>
      <c r="EN34" s="11"/>
      <c r="EO34" s="11"/>
      <c r="EP34" s="11"/>
      <c r="EQ34" s="11"/>
      <c r="ER34" s="11"/>
      <c r="ES34" s="11"/>
      <c r="ET34" s="11"/>
      <c r="EU34" s="11"/>
      <c r="EV34" s="11"/>
      <c r="EW34" s="11"/>
      <c r="EX34" s="11"/>
      <c r="EY34" s="11"/>
      <c r="EZ34" s="11"/>
      <c r="FA34" s="11"/>
      <c r="FB34" s="11"/>
      <c r="FC34" s="11"/>
      <c r="FD34" s="11"/>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1"/>
      <c r="IL34" s="11"/>
      <c r="IM34" s="11"/>
      <c r="IN34" s="11"/>
      <c r="IO34" s="11"/>
      <c r="IP34" s="11"/>
      <c r="IQ34" s="11"/>
      <c r="IR34" s="11"/>
    </row>
    <row r="35" spans="1:252" ht="18" customHeight="1">
      <c r="A35" s="11"/>
      <c r="B35" s="346" t="s">
        <v>72</v>
      </c>
      <c r="C35" s="347" t="s">
        <v>14</v>
      </c>
      <c r="D35" s="348"/>
      <c r="E35" s="349">
        <v>9.6769853897319313E-4</v>
      </c>
      <c r="F35" s="349">
        <v>2.1593445248724741E-3</v>
      </c>
      <c r="G35" s="349">
        <v>9.2158721394153178E-4</v>
      </c>
      <c r="H35" s="349">
        <v>5.1995080735548372E-4</v>
      </c>
      <c r="I35" s="349">
        <v>6.4461125499285692E-4</v>
      </c>
      <c r="J35" s="349">
        <v>4.1827512076057403E-4</v>
      </c>
      <c r="K35" s="349">
        <v>3.830878073137001E-4</v>
      </c>
      <c r="L35" s="349">
        <v>4.6001809342346869E-4</v>
      </c>
      <c r="M35" s="349">
        <v>1.4217068725842011E-3</v>
      </c>
      <c r="N35" s="349">
        <v>1.6569514885907092E-3</v>
      </c>
      <c r="O35" s="349">
        <v>1.2668967382292377E-3</v>
      </c>
      <c r="P35" s="349">
        <v>7.7986320495745021E-4</v>
      </c>
      <c r="Q35" s="349">
        <v>1.3795407628639247E-3</v>
      </c>
      <c r="R35" s="349">
        <v>9.2814379202978755E-4</v>
      </c>
      <c r="S35" s="349">
        <v>5.0704887915391076E-4</v>
      </c>
      <c r="T35" s="349">
        <v>2.3028459124737911E-4</v>
      </c>
      <c r="U35" s="349">
        <v>4.6833801777630154E-4</v>
      </c>
      <c r="V35" s="349">
        <v>2.7880321129474472E-4</v>
      </c>
      <c r="W35" s="349">
        <v>3.0282042772766576E-4</v>
      </c>
      <c r="X35" s="349">
        <v>5.2055648307077743E-4</v>
      </c>
      <c r="Y35" s="349">
        <v>2.1814998434367167E-3</v>
      </c>
      <c r="Z35" s="349">
        <v>6.4871496969835872E-4</v>
      </c>
      <c r="AA35" s="349">
        <v>1.4353666611516959E-3</v>
      </c>
      <c r="AB35" s="349">
        <v>3.4248918584120127E-3</v>
      </c>
      <c r="AC35" s="349">
        <v>1.2178653850604597E-3</v>
      </c>
      <c r="AD35" s="349">
        <v>8.630364875646697E-4</v>
      </c>
      <c r="AE35" s="349">
        <v>3.3839651963046965E-4</v>
      </c>
      <c r="AF35" s="349">
        <v>1.264776187779388E-3</v>
      </c>
      <c r="AG35" s="350">
        <v>4.8777501155154496E-4</v>
      </c>
      <c r="AH35" s="350">
        <v>1.0003900005782149</v>
      </c>
      <c r="AI35" s="350">
        <v>2.3088916702137681E-3</v>
      </c>
      <c r="AJ35" s="350">
        <v>9.3509601010937238E-4</v>
      </c>
      <c r="AK35" s="350">
        <v>8.6207400123145049E-4</v>
      </c>
      <c r="AL35" s="350">
        <v>5.8811679407064026E-4</v>
      </c>
      <c r="AM35" s="350">
        <v>6.776115811821077E-4</v>
      </c>
      <c r="AN35" s="350">
        <v>4.0093718265106764E-4</v>
      </c>
      <c r="AO35" s="351">
        <v>0.26859671447875322</v>
      </c>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c r="BS35" s="11"/>
      <c r="BT35" s="11"/>
      <c r="BU35" s="11"/>
      <c r="BV35" s="11"/>
      <c r="BW35" s="11"/>
      <c r="BX35" s="11"/>
      <c r="BY35" s="11"/>
      <c r="BZ35" s="11"/>
      <c r="CA35" s="11"/>
      <c r="CB35" s="11"/>
      <c r="CC35" s="11"/>
      <c r="CD35" s="11"/>
      <c r="CE35" s="11"/>
      <c r="CF35" s="11"/>
      <c r="CG35" s="11"/>
      <c r="CH35" s="11"/>
      <c r="CI35" s="11"/>
      <c r="CJ35" s="11"/>
      <c r="CK35" s="11"/>
      <c r="CL35" s="11"/>
      <c r="CM35" s="11"/>
      <c r="CN35" s="11"/>
      <c r="CO35" s="11"/>
      <c r="CP35" s="11"/>
      <c r="CQ35" s="11"/>
      <c r="CR35" s="11"/>
      <c r="CS35" s="11"/>
      <c r="CT35" s="11"/>
      <c r="CU35" s="11"/>
      <c r="CV35" s="11"/>
      <c r="CW35" s="11"/>
      <c r="CX35" s="11"/>
      <c r="CY35" s="11"/>
      <c r="CZ35" s="11"/>
      <c r="DA35" s="11"/>
      <c r="DB35" s="11"/>
      <c r="DC35" s="11"/>
      <c r="DD35" s="11"/>
      <c r="DE35" s="11"/>
      <c r="DF35" s="11"/>
      <c r="DG35" s="11"/>
      <c r="DH35" s="11"/>
      <c r="DI35" s="11"/>
      <c r="DJ35" s="11"/>
      <c r="DK35" s="11"/>
      <c r="DL35" s="11"/>
      <c r="DM35" s="11"/>
      <c r="DN35" s="11"/>
      <c r="DO35" s="11"/>
      <c r="DP35" s="11"/>
      <c r="DQ35" s="11"/>
      <c r="DR35" s="11"/>
      <c r="DS35" s="11"/>
      <c r="DT35" s="11"/>
      <c r="DU35" s="11"/>
      <c r="DV35" s="11"/>
      <c r="DW35" s="11"/>
      <c r="DX35" s="11"/>
      <c r="DY35" s="11"/>
      <c r="DZ35" s="11"/>
      <c r="EA35" s="11"/>
      <c r="EB35" s="11"/>
      <c r="EC35" s="11"/>
      <c r="ED35" s="11"/>
      <c r="EE35" s="11"/>
      <c r="EF35" s="11"/>
      <c r="EG35" s="11"/>
      <c r="EH35" s="11"/>
      <c r="EI35" s="11"/>
      <c r="EJ35" s="11"/>
      <c r="EK35" s="11"/>
      <c r="EL35" s="11"/>
      <c r="EM35" s="11"/>
      <c r="EN35" s="11"/>
      <c r="EO35" s="11"/>
      <c r="EP35" s="11"/>
      <c r="EQ35" s="11"/>
      <c r="ER35" s="11"/>
      <c r="ES35" s="11"/>
      <c r="ET35" s="11"/>
      <c r="EU35" s="11"/>
      <c r="EV35" s="11"/>
      <c r="EW35" s="11"/>
      <c r="EX35" s="11"/>
      <c r="EY35" s="11"/>
      <c r="EZ35" s="11"/>
      <c r="FA35" s="11"/>
      <c r="FB35" s="11"/>
      <c r="FC35" s="11"/>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IN35" s="11"/>
      <c r="IO35" s="11"/>
      <c r="IP35" s="11"/>
      <c r="IQ35" s="11"/>
      <c r="IR35" s="11"/>
    </row>
    <row r="36" spans="1:252" ht="18" customHeight="1">
      <c r="A36" s="11"/>
      <c r="B36" s="346" t="s">
        <v>73</v>
      </c>
      <c r="C36" s="347" t="s">
        <v>31</v>
      </c>
      <c r="D36" s="348"/>
      <c r="E36" s="349">
        <v>8.3427233993668028E-5</v>
      </c>
      <c r="F36" s="349">
        <v>1.8975941702722266E-4</v>
      </c>
      <c r="G36" s="349">
        <v>3.1101284124453882E-4</v>
      </c>
      <c r="H36" s="349">
        <v>6.9661734809077771E-5</v>
      </c>
      <c r="I36" s="349">
        <v>1.9088347358316119E-4</v>
      </c>
      <c r="J36" s="349">
        <v>2.9242516536593006E-4</v>
      </c>
      <c r="K36" s="349">
        <v>4.488263457446079E-5</v>
      </c>
      <c r="L36" s="349">
        <v>1.6398486810297196E-4</v>
      </c>
      <c r="M36" s="349">
        <v>2.5367674498177732E-4</v>
      </c>
      <c r="N36" s="349">
        <v>1.64413056319696E-4</v>
      </c>
      <c r="O36" s="349">
        <v>6.220906531315495E-5</v>
      </c>
      <c r="P36" s="349">
        <v>2.5013906761360067E-4</v>
      </c>
      <c r="Q36" s="349">
        <v>6.9065170765973401E-4</v>
      </c>
      <c r="R36" s="349">
        <v>3.115573331493722E-4</v>
      </c>
      <c r="S36" s="349">
        <v>3.5602317490487765E-4</v>
      </c>
      <c r="T36" s="349">
        <v>1.1475786167983012E-3</v>
      </c>
      <c r="U36" s="349">
        <v>7.8636347303830459E-4</v>
      </c>
      <c r="V36" s="349">
        <v>6.2728015117061609E-4</v>
      </c>
      <c r="W36" s="349">
        <v>2.3719027233225296E-4</v>
      </c>
      <c r="X36" s="349">
        <v>1.5686801846521729E-4</v>
      </c>
      <c r="Y36" s="349">
        <v>1.8645096772477231E-4</v>
      </c>
      <c r="Z36" s="349">
        <v>4.8358623580931569E-4</v>
      </c>
      <c r="AA36" s="349">
        <v>1.8987594904572698E-4</v>
      </c>
      <c r="AB36" s="349">
        <v>2.0354449258520483E-4</v>
      </c>
      <c r="AC36" s="349">
        <v>2.9717400423383386E-4</v>
      </c>
      <c r="AD36" s="349">
        <v>3.1376726912845835E-4</v>
      </c>
      <c r="AE36" s="349">
        <v>3.838415343480855E-5</v>
      </c>
      <c r="AF36" s="349">
        <v>9.5554583362953999E-4</v>
      </c>
      <c r="AG36" s="350">
        <v>3.996489524748628E-3</v>
      </c>
      <c r="AH36" s="350">
        <v>2.2571291203263478E-4</v>
      </c>
      <c r="AI36" s="350">
        <v>1.0000918635396987</v>
      </c>
      <c r="AJ36" s="350">
        <v>1.3914883934785691E-4</v>
      </c>
      <c r="AK36" s="350">
        <v>1.6867155135201093E-4</v>
      </c>
      <c r="AL36" s="350">
        <v>4.6446828022617912E-4</v>
      </c>
      <c r="AM36" s="350">
        <v>4.1339417016757006E-4</v>
      </c>
      <c r="AN36" s="350">
        <v>1.0436857447194685E-4</v>
      </c>
      <c r="AO36" s="351">
        <v>3.8053940989612084E-4</v>
      </c>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c r="BS36" s="11"/>
      <c r="BT36" s="11"/>
      <c r="BU36" s="11"/>
      <c r="BV36" s="11"/>
      <c r="BW36" s="11"/>
      <c r="BX36" s="11"/>
      <c r="BY36" s="11"/>
      <c r="BZ36" s="11"/>
      <c r="CA36" s="11"/>
      <c r="CB36" s="11"/>
      <c r="CC36" s="11"/>
      <c r="CD36" s="11"/>
      <c r="CE36" s="11"/>
      <c r="CF36" s="11"/>
      <c r="CG36" s="11"/>
      <c r="CH36" s="11"/>
      <c r="CI36" s="11"/>
      <c r="CJ36" s="11"/>
      <c r="CK36" s="11"/>
      <c r="CL36" s="11"/>
      <c r="CM36" s="11"/>
      <c r="CN36" s="11"/>
      <c r="CO36" s="11"/>
      <c r="CP36" s="11"/>
      <c r="CQ36" s="11"/>
      <c r="CR36" s="11"/>
      <c r="CS36" s="11"/>
      <c r="CT36" s="11"/>
      <c r="CU36" s="11"/>
      <c r="CV36" s="11"/>
      <c r="CW36" s="11"/>
      <c r="CX36" s="11"/>
      <c r="CY36" s="11"/>
      <c r="CZ36" s="11"/>
      <c r="DA36" s="11"/>
      <c r="DB36" s="11"/>
      <c r="DC36" s="11"/>
      <c r="DD36" s="11"/>
      <c r="DE36" s="11"/>
      <c r="DF36" s="11"/>
      <c r="DG36" s="11"/>
      <c r="DH36" s="11"/>
      <c r="DI36" s="11"/>
      <c r="DJ36" s="11"/>
      <c r="DK36" s="11"/>
      <c r="DL36" s="11"/>
      <c r="DM36" s="11"/>
      <c r="DN36" s="11"/>
      <c r="DO36" s="11"/>
      <c r="DP36" s="11"/>
      <c r="DQ36" s="11"/>
      <c r="DR36" s="11"/>
      <c r="DS36" s="11"/>
      <c r="DT36" s="11"/>
      <c r="DU36" s="11"/>
      <c r="DV36" s="11"/>
      <c r="DW36" s="11"/>
      <c r="DX36" s="11"/>
      <c r="DY36" s="11"/>
      <c r="DZ36" s="11"/>
      <c r="EA36" s="11"/>
      <c r="EB36" s="11"/>
      <c r="EC36" s="11"/>
      <c r="ED36" s="11"/>
      <c r="EE36" s="11"/>
      <c r="EF36" s="11"/>
      <c r="EG36" s="11"/>
      <c r="EH36" s="11"/>
      <c r="EI36" s="11"/>
      <c r="EJ36" s="11"/>
      <c r="EK36" s="11"/>
      <c r="EL36" s="11"/>
      <c r="EM36" s="11"/>
      <c r="EN36" s="11"/>
      <c r="EO36" s="11"/>
      <c r="EP36" s="11"/>
      <c r="EQ36" s="11"/>
      <c r="ER36" s="11"/>
      <c r="ES36" s="11"/>
      <c r="ET36" s="11"/>
      <c r="EU36" s="11"/>
      <c r="EV36" s="11"/>
      <c r="EW36" s="11"/>
      <c r="EX36" s="11"/>
      <c r="EY36" s="11"/>
      <c r="EZ36" s="11"/>
      <c r="FA36" s="11"/>
      <c r="FB36" s="11"/>
      <c r="FC36" s="11"/>
      <c r="FD36" s="11"/>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1"/>
      <c r="GE36" s="11"/>
      <c r="GF36" s="11"/>
      <c r="GG36" s="11"/>
      <c r="GH36" s="11"/>
      <c r="GI36" s="11"/>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IJ36" s="11"/>
      <c r="IK36" s="11"/>
      <c r="IL36" s="11"/>
      <c r="IM36" s="11"/>
      <c r="IN36" s="11"/>
      <c r="IO36" s="11"/>
      <c r="IP36" s="11"/>
      <c r="IQ36" s="11"/>
      <c r="IR36" s="11"/>
    </row>
    <row r="37" spans="1:252" ht="18" customHeight="1">
      <c r="A37" s="11"/>
      <c r="B37" s="346" t="s">
        <v>74</v>
      </c>
      <c r="C37" s="347" t="s">
        <v>75</v>
      </c>
      <c r="D37" s="348"/>
      <c r="E37" s="349">
        <v>6.4474625529647536E-5</v>
      </c>
      <c r="F37" s="349">
        <v>1.752204494227115E-4</v>
      </c>
      <c r="G37" s="349">
        <v>4.388919525380094E-5</v>
      </c>
      <c r="H37" s="349">
        <v>3.3185387190059848E-5</v>
      </c>
      <c r="I37" s="349">
        <v>4.1438631182356746E-5</v>
      </c>
      <c r="J37" s="349">
        <v>7.1855442430986252E-5</v>
      </c>
      <c r="K37" s="349">
        <v>3.5023166079820483E-5</v>
      </c>
      <c r="L37" s="349">
        <v>2.8529275166201261E-5</v>
      </c>
      <c r="M37" s="349">
        <v>5.7953894452658633E-5</v>
      </c>
      <c r="N37" s="349">
        <v>4.8792525860183499E-5</v>
      </c>
      <c r="O37" s="349">
        <v>3.5908001574162969E-5</v>
      </c>
      <c r="P37" s="349">
        <v>3.1123131725912228E-5</v>
      </c>
      <c r="Q37" s="349">
        <v>3.546298575375701E-5</v>
      </c>
      <c r="R37" s="349">
        <v>2.9868863503241641E-5</v>
      </c>
      <c r="S37" s="349">
        <v>3.1278978464150958E-5</v>
      </c>
      <c r="T37" s="349">
        <v>2.4984062570851376E-5</v>
      </c>
      <c r="U37" s="349">
        <v>2.7483728668375381E-5</v>
      </c>
      <c r="V37" s="349">
        <v>2.9847476523383568E-5</v>
      </c>
      <c r="W37" s="349">
        <v>2.0282388364532197E-5</v>
      </c>
      <c r="X37" s="349">
        <v>8.7321658625861016E-5</v>
      </c>
      <c r="Y37" s="349">
        <v>5.7333361145701352E-5</v>
      </c>
      <c r="Z37" s="349">
        <v>6.9498030122563912E-5</v>
      </c>
      <c r="AA37" s="349">
        <v>3.0900627779443504E-4</v>
      </c>
      <c r="AB37" s="349">
        <v>8.3929188445247243E-5</v>
      </c>
      <c r="AC37" s="349">
        <v>1.056029826896389E-4</v>
      </c>
      <c r="AD37" s="349">
        <v>2.2080189755665483E-4</v>
      </c>
      <c r="AE37" s="349">
        <v>2.8129715677728704E-5</v>
      </c>
      <c r="AF37" s="349">
        <v>9.1584505512484629E-4</v>
      </c>
      <c r="AG37" s="350">
        <v>9.2709069255022939E-4</v>
      </c>
      <c r="AH37" s="350">
        <v>7.8815361997061989E-5</v>
      </c>
      <c r="AI37" s="350">
        <v>9.2995774057880808E-5</v>
      </c>
      <c r="AJ37" s="350">
        <v>1.0143173141751356</v>
      </c>
      <c r="AK37" s="350">
        <v>8.1013229572761373E-5</v>
      </c>
      <c r="AL37" s="350">
        <v>7.8753216847149432E-5</v>
      </c>
      <c r="AM37" s="350">
        <v>1.2084091310252245E-4</v>
      </c>
      <c r="AN37" s="350">
        <v>5.1692346391543418E-5</v>
      </c>
      <c r="AO37" s="351">
        <v>2.7118841827562102E-3</v>
      </c>
      <c r="AP37" s="11"/>
      <c r="AQ37" s="11"/>
      <c r="AR37" s="11"/>
      <c r="AS37" s="11"/>
      <c r="AT37" s="11"/>
      <c r="AU37" s="11"/>
      <c r="AV37" s="11"/>
      <c r="AW37" s="11"/>
      <c r="AX37" s="11"/>
      <c r="AY37" s="11"/>
      <c r="AZ37" s="11"/>
      <c r="BA37" s="11"/>
      <c r="BB37" s="11"/>
      <c r="BC37" s="11"/>
      <c r="BD37" s="11"/>
      <c r="BE37" s="11"/>
      <c r="BF37" s="11"/>
      <c r="BG37" s="11"/>
      <c r="BH37" s="11"/>
      <c r="BI37" s="11"/>
      <c r="BJ37" s="11"/>
      <c r="BK37" s="11"/>
      <c r="BL37" s="11"/>
      <c r="BM37" s="11"/>
      <c r="BN37" s="11"/>
      <c r="BO37" s="11"/>
      <c r="BP37" s="11"/>
      <c r="BQ37" s="11"/>
      <c r="BR37" s="11"/>
      <c r="BS37" s="11"/>
      <c r="BT37" s="11"/>
      <c r="BU37" s="11"/>
      <c r="BV37" s="11"/>
      <c r="BW37" s="11"/>
      <c r="BX37" s="11"/>
      <c r="BY37" s="11"/>
      <c r="BZ37" s="11"/>
      <c r="CA37" s="11"/>
      <c r="CB37" s="11"/>
      <c r="CC37" s="11"/>
      <c r="CD37" s="11"/>
      <c r="CE37" s="11"/>
      <c r="CF37" s="11"/>
      <c r="CG37" s="11"/>
      <c r="CH37" s="11"/>
      <c r="CI37" s="11"/>
      <c r="CJ37" s="11"/>
      <c r="CK37" s="11"/>
      <c r="CL37" s="11"/>
      <c r="CM37" s="11"/>
      <c r="CN37" s="11"/>
      <c r="CO37" s="11"/>
      <c r="CP37" s="11"/>
      <c r="CQ37" s="11"/>
      <c r="CR37" s="11"/>
      <c r="CS37" s="11"/>
      <c r="CT37" s="11"/>
      <c r="CU37" s="11"/>
      <c r="CV37" s="11"/>
      <c r="CW37" s="11"/>
      <c r="CX37" s="11"/>
      <c r="CY37" s="11"/>
      <c r="CZ37" s="11"/>
      <c r="DA37" s="11"/>
      <c r="DB37" s="11"/>
      <c r="DC37" s="11"/>
      <c r="DD37" s="11"/>
      <c r="DE37" s="11"/>
      <c r="DF37" s="11"/>
      <c r="DG37" s="11"/>
      <c r="DH37" s="11"/>
      <c r="DI37" s="11"/>
      <c r="DJ37" s="11"/>
      <c r="DK37" s="11"/>
      <c r="DL37" s="11"/>
      <c r="DM37" s="11"/>
      <c r="DN37" s="11"/>
      <c r="DO37" s="11"/>
      <c r="DP37" s="11"/>
      <c r="DQ37" s="11"/>
      <c r="DR37" s="11"/>
      <c r="DS37" s="11"/>
      <c r="DT37" s="11"/>
      <c r="DU37" s="11"/>
      <c r="DV37" s="11"/>
      <c r="DW37" s="11"/>
      <c r="DX37" s="11"/>
      <c r="DY37" s="11"/>
      <c r="DZ37" s="11"/>
      <c r="EA37" s="11"/>
      <c r="EB37" s="11"/>
      <c r="EC37" s="11"/>
      <c r="ED37" s="11"/>
      <c r="EE37" s="11"/>
      <c r="EF37" s="11"/>
      <c r="EG37" s="11"/>
      <c r="EH37" s="11"/>
      <c r="EI37" s="11"/>
      <c r="EJ37" s="11"/>
      <c r="EK37" s="11"/>
      <c r="EL37" s="11"/>
      <c r="EM37" s="11"/>
      <c r="EN37" s="11"/>
      <c r="EO37" s="11"/>
      <c r="EP37" s="11"/>
      <c r="EQ37" s="11"/>
      <c r="ER37" s="11"/>
      <c r="ES37" s="11"/>
      <c r="ET37" s="11"/>
      <c r="EU37" s="11"/>
      <c r="EV37" s="11"/>
      <c r="EW37" s="11"/>
      <c r="EX37" s="11"/>
      <c r="EY37" s="11"/>
      <c r="EZ37" s="11"/>
      <c r="FA37" s="11"/>
      <c r="FB37" s="11"/>
      <c r="FC37" s="11"/>
      <c r="FD37" s="11"/>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IM37" s="11"/>
      <c r="IN37" s="11"/>
      <c r="IO37" s="11"/>
      <c r="IP37" s="11"/>
      <c r="IQ37" s="11"/>
      <c r="IR37" s="11"/>
    </row>
    <row r="38" spans="1:252" ht="18" customHeight="1">
      <c r="A38" s="11"/>
      <c r="B38" s="346" t="s">
        <v>77</v>
      </c>
      <c r="C38" s="347" t="s">
        <v>76</v>
      </c>
      <c r="D38" s="352"/>
      <c r="E38" s="349">
        <v>5.893031940235507E-4</v>
      </c>
      <c r="F38" s="349">
        <v>1.8313682225727396E-3</v>
      </c>
      <c r="G38" s="349">
        <v>6.1372215554222106E-4</v>
      </c>
      <c r="H38" s="349">
        <v>4.3177614619874851E-4</v>
      </c>
      <c r="I38" s="349">
        <v>1.011243003502321E-3</v>
      </c>
      <c r="J38" s="349">
        <v>2.049468395649377E-3</v>
      </c>
      <c r="K38" s="349">
        <v>4.4224865536871498E-4</v>
      </c>
      <c r="L38" s="349">
        <v>4.9953804084568914E-4</v>
      </c>
      <c r="M38" s="349">
        <v>8.2921373955395115E-4</v>
      </c>
      <c r="N38" s="349">
        <v>7.5608863132649014E-4</v>
      </c>
      <c r="O38" s="349">
        <v>3.8139578938456881E-4</v>
      </c>
      <c r="P38" s="349">
        <v>6.5601376171388738E-4</v>
      </c>
      <c r="Q38" s="349">
        <v>2.440055778296495E-3</v>
      </c>
      <c r="R38" s="349">
        <v>1.4840507565998242E-3</v>
      </c>
      <c r="S38" s="349">
        <v>6.8993543420078299E-4</v>
      </c>
      <c r="T38" s="349">
        <v>6.312660629994131E-4</v>
      </c>
      <c r="U38" s="349">
        <v>5.6089270951765731E-4</v>
      </c>
      <c r="V38" s="349">
        <v>6.48637901059549E-4</v>
      </c>
      <c r="W38" s="349">
        <v>1.987067767765568E-4</v>
      </c>
      <c r="X38" s="349">
        <v>8.0316304964192238E-4</v>
      </c>
      <c r="Y38" s="349">
        <v>8.5071639813676201E-4</v>
      </c>
      <c r="Z38" s="349">
        <v>8.5962698094583731E-4</v>
      </c>
      <c r="AA38" s="349">
        <v>5.7473042952400615E-3</v>
      </c>
      <c r="AB38" s="349">
        <v>1.5613569456171573E-3</v>
      </c>
      <c r="AC38" s="349">
        <v>6.3156157788470135E-4</v>
      </c>
      <c r="AD38" s="349">
        <v>2.2124285360980282E-3</v>
      </c>
      <c r="AE38" s="349">
        <v>3.955459872872265E-4</v>
      </c>
      <c r="AF38" s="349">
        <v>1.0213222774134107E-3</v>
      </c>
      <c r="AG38" s="350">
        <v>9.1701840289644626E-4</v>
      </c>
      <c r="AH38" s="350">
        <v>2.5696184196581483E-4</v>
      </c>
      <c r="AI38" s="350">
        <v>1.2026051270691744E-3</v>
      </c>
      <c r="AJ38" s="350">
        <v>7.7362626580840081E-4</v>
      </c>
      <c r="AK38" s="350">
        <v>1.0002299384296762</v>
      </c>
      <c r="AL38" s="350">
        <v>1.4942950231981481E-3</v>
      </c>
      <c r="AM38" s="350">
        <v>1.9329892821254107E-3</v>
      </c>
      <c r="AN38" s="350">
        <v>2.3037053328962077E-4</v>
      </c>
      <c r="AO38" s="351">
        <v>3.7350030851121697E-3</v>
      </c>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c r="BQ38" s="11"/>
      <c r="BR38" s="11"/>
      <c r="BS38" s="11"/>
      <c r="BT38" s="11"/>
      <c r="BU38" s="11"/>
      <c r="BV38" s="11"/>
      <c r="BW38" s="11"/>
      <c r="BX38" s="11"/>
      <c r="BY38" s="11"/>
      <c r="BZ38" s="11"/>
      <c r="CA38" s="11"/>
      <c r="CB38" s="11"/>
      <c r="CC38" s="11"/>
      <c r="CD38" s="11"/>
      <c r="CE38" s="11"/>
      <c r="CF38" s="11"/>
      <c r="CG38" s="11"/>
      <c r="CH38" s="11"/>
      <c r="CI38" s="11"/>
      <c r="CJ38" s="11"/>
      <c r="CK38" s="11"/>
      <c r="CL38" s="11"/>
      <c r="CM38" s="11"/>
      <c r="CN38" s="11"/>
      <c r="CO38" s="11"/>
      <c r="CP38" s="11"/>
      <c r="CQ38" s="11"/>
      <c r="CR38" s="11"/>
      <c r="CS38" s="11"/>
      <c r="CT38" s="11"/>
      <c r="CU38" s="11"/>
      <c r="CV38" s="11"/>
      <c r="CW38" s="11"/>
      <c r="CX38" s="11"/>
      <c r="CY38" s="11"/>
      <c r="CZ38" s="11"/>
      <c r="DA38" s="11"/>
      <c r="DB38" s="11"/>
      <c r="DC38" s="11"/>
      <c r="DD38" s="11"/>
      <c r="DE38" s="11"/>
      <c r="DF38" s="11"/>
      <c r="DG38" s="11"/>
      <c r="DH38" s="11"/>
      <c r="DI38" s="11"/>
      <c r="DJ38" s="11"/>
      <c r="DK38" s="11"/>
      <c r="DL38" s="11"/>
      <c r="DM38" s="11"/>
      <c r="DN38" s="11"/>
      <c r="DO38" s="11"/>
      <c r="DP38" s="11"/>
      <c r="DQ38" s="11"/>
      <c r="DR38" s="11"/>
      <c r="DS38" s="11"/>
      <c r="DT38" s="11"/>
      <c r="DU38" s="11"/>
      <c r="DV38" s="11"/>
      <c r="DW38" s="11"/>
      <c r="DX38" s="11"/>
      <c r="DY38" s="11"/>
      <c r="DZ38" s="11"/>
      <c r="EA38" s="11"/>
      <c r="EB38" s="11"/>
      <c r="EC38" s="11"/>
      <c r="ED38" s="11"/>
      <c r="EE38" s="11"/>
      <c r="EF38" s="11"/>
      <c r="EG38" s="11"/>
      <c r="EH38" s="11"/>
      <c r="EI38" s="11"/>
      <c r="EJ38" s="11"/>
      <c r="EK38" s="11"/>
      <c r="EL38" s="11"/>
      <c r="EM38" s="11"/>
      <c r="EN38" s="11"/>
      <c r="EO38" s="11"/>
      <c r="EP38" s="11"/>
      <c r="EQ38" s="11"/>
      <c r="ER38" s="11"/>
      <c r="ES38" s="11"/>
      <c r="ET38" s="11"/>
      <c r="EU38" s="11"/>
      <c r="EV38" s="11"/>
      <c r="EW38" s="11"/>
      <c r="EX38" s="11"/>
      <c r="EY38" s="11"/>
      <c r="EZ38" s="11"/>
      <c r="FA38" s="11"/>
      <c r="FB38" s="11"/>
      <c r="FC38" s="11"/>
      <c r="FD38" s="11"/>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c r="GG38" s="11"/>
      <c r="GH38" s="11"/>
      <c r="GI38" s="11"/>
      <c r="GJ38" s="11"/>
      <c r="GK38" s="11"/>
      <c r="GL38" s="11"/>
      <c r="GM38" s="11"/>
      <c r="GN38" s="11"/>
      <c r="GO38" s="11"/>
      <c r="GP38" s="11"/>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c r="IA38" s="11"/>
      <c r="IB38" s="11"/>
      <c r="IC38" s="11"/>
      <c r="ID38" s="11"/>
      <c r="IE38" s="11"/>
      <c r="IF38" s="11"/>
      <c r="IG38" s="11"/>
      <c r="IH38" s="11"/>
      <c r="II38" s="11"/>
      <c r="IJ38" s="11"/>
      <c r="IK38" s="11"/>
      <c r="IL38" s="11"/>
      <c r="IM38" s="11"/>
      <c r="IN38" s="11"/>
      <c r="IO38" s="11"/>
      <c r="IP38" s="11"/>
      <c r="IQ38" s="11"/>
      <c r="IR38" s="11"/>
    </row>
    <row r="39" spans="1:252" ht="18" customHeight="1">
      <c r="A39" s="11"/>
      <c r="B39" s="346" t="s">
        <v>78</v>
      </c>
      <c r="C39" s="347" t="s">
        <v>32</v>
      </c>
      <c r="D39" s="348"/>
      <c r="E39" s="349">
        <v>1.8380061171385124E-2</v>
      </c>
      <c r="F39" s="349">
        <v>3.6237639576996605E-2</v>
      </c>
      <c r="G39" s="349">
        <v>2.5618765406957268E-2</v>
      </c>
      <c r="H39" s="349">
        <v>2.3702312356162877E-2</v>
      </c>
      <c r="I39" s="349">
        <v>2.3545994931583859E-2</v>
      </c>
      <c r="J39" s="349">
        <v>4.0226796708130889E-2</v>
      </c>
      <c r="K39" s="349">
        <v>1.2999642230812299E-2</v>
      </c>
      <c r="L39" s="349">
        <v>2.8856211226203458E-2</v>
      </c>
      <c r="M39" s="349">
        <v>3.7010893618287619E-2</v>
      </c>
      <c r="N39" s="349">
        <v>1.825246649353527E-2</v>
      </c>
      <c r="O39" s="349">
        <v>1.529794088563974E-2</v>
      </c>
      <c r="P39" s="349">
        <v>2.0869167918073375E-2</v>
      </c>
      <c r="Q39" s="349">
        <v>2.9312267648044014E-2</v>
      </c>
      <c r="R39" s="349">
        <v>2.2343106553347047E-2</v>
      </c>
      <c r="S39" s="349">
        <v>2.6003111548646748E-2</v>
      </c>
      <c r="T39" s="349">
        <v>3.0999414427390022E-2</v>
      </c>
      <c r="U39" s="349">
        <v>2.5970153003348366E-2</v>
      </c>
      <c r="V39" s="349">
        <v>2.6707559062625223E-2</v>
      </c>
      <c r="W39" s="349">
        <v>2.2293123302042233E-2</v>
      </c>
      <c r="X39" s="349">
        <v>3.4054302321629336E-2</v>
      </c>
      <c r="Y39" s="349">
        <v>5.0958705268707098E-2</v>
      </c>
      <c r="Z39" s="349">
        <v>4.2711932640714573E-2</v>
      </c>
      <c r="AA39" s="349">
        <v>7.4374093174737144E-2</v>
      </c>
      <c r="AB39" s="349">
        <v>4.2638047719945067E-2</v>
      </c>
      <c r="AC39" s="349">
        <v>5.6708719683699817E-2</v>
      </c>
      <c r="AD39" s="349">
        <v>7.049900846898606E-2</v>
      </c>
      <c r="AE39" s="349">
        <v>1.9938772644983404E-2</v>
      </c>
      <c r="AF39" s="349">
        <v>8.0522234019981306E-2</v>
      </c>
      <c r="AG39" s="350">
        <v>9.3255982250359054E-2</v>
      </c>
      <c r="AH39" s="350">
        <v>6.3098856380518167E-2</v>
      </c>
      <c r="AI39" s="350">
        <v>4.4062133983913267E-2</v>
      </c>
      <c r="AJ39" s="350">
        <v>3.3811724819030435E-2</v>
      </c>
      <c r="AK39" s="350">
        <v>5.1931805890989814E-2</v>
      </c>
      <c r="AL39" s="350">
        <v>1.0788844217305253</v>
      </c>
      <c r="AM39" s="350">
        <v>2.849180191243458E-2</v>
      </c>
      <c r="AN39" s="350">
        <v>1.5446777017273171E-2</v>
      </c>
      <c r="AO39" s="351">
        <v>4.9982479938801623E-2</v>
      </c>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c r="BS39" s="11"/>
      <c r="BT39" s="11"/>
      <c r="BU39" s="11"/>
      <c r="BV39" s="11"/>
      <c r="BW39" s="11"/>
      <c r="BX39" s="11"/>
      <c r="BY39" s="11"/>
      <c r="BZ39" s="11"/>
      <c r="CA39" s="11"/>
      <c r="CB39" s="11"/>
      <c r="CC39" s="11"/>
      <c r="CD39" s="11"/>
      <c r="CE39" s="11"/>
      <c r="CF39" s="11"/>
      <c r="CG39" s="11"/>
      <c r="CH39" s="11"/>
      <c r="CI39" s="11"/>
      <c r="CJ39" s="11"/>
      <c r="CK39" s="11"/>
      <c r="CL39" s="11"/>
      <c r="CM39" s="11"/>
      <c r="CN39" s="11"/>
      <c r="CO39" s="11"/>
      <c r="CP39" s="11"/>
      <c r="CQ39" s="11"/>
      <c r="CR39" s="11"/>
      <c r="CS39" s="11"/>
      <c r="CT39" s="11"/>
      <c r="CU39" s="11"/>
      <c r="CV39" s="11"/>
      <c r="CW39" s="11"/>
      <c r="CX39" s="11"/>
      <c r="CY39" s="11"/>
      <c r="CZ39" s="11"/>
      <c r="DA39" s="11"/>
      <c r="DB39" s="11"/>
      <c r="DC39" s="11"/>
      <c r="DD39" s="11"/>
      <c r="DE39" s="11"/>
      <c r="DF39" s="11"/>
      <c r="DG39" s="11"/>
      <c r="DH39" s="11"/>
      <c r="DI39" s="11"/>
      <c r="DJ39" s="11"/>
      <c r="DK39" s="11"/>
      <c r="DL39" s="11"/>
      <c r="DM39" s="11"/>
      <c r="DN39" s="11"/>
      <c r="DO39" s="11"/>
      <c r="DP39" s="11"/>
      <c r="DQ39" s="11"/>
      <c r="DR39" s="11"/>
      <c r="DS39" s="11"/>
      <c r="DT39" s="11"/>
      <c r="DU39" s="11"/>
      <c r="DV39" s="11"/>
      <c r="DW39" s="11"/>
      <c r="DX39" s="11"/>
      <c r="DY39" s="11"/>
      <c r="DZ39" s="11"/>
      <c r="EA39" s="11"/>
      <c r="EB39" s="11"/>
      <c r="EC39" s="11"/>
      <c r="ED39" s="11"/>
      <c r="EE39" s="11"/>
      <c r="EF39" s="11"/>
      <c r="EG39" s="11"/>
      <c r="EH39" s="11"/>
      <c r="EI39" s="11"/>
      <c r="EJ39" s="11"/>
      <c r="EK39" s="11"/>
      <c r="EL39" s="11"/>
      <c r="EM39" s="11"/>
      <c r="EN39" s="11"/>
      <c r="EO39" s="11"/>
      <c r="EP39" s="11"/>
      <c r="EQ39" s="11"/>
      <c r="ER39" s="11"/>
      <c r="ES39" s="11"/>
      <c r="ET39" s="11"/>
      <c r="EU39" s="11"/>
      <c r="EV39" s="11"/>
      <c r="EW39" s="11"/>
      <c r="EX39" s="11"/>
      <c r="EY39" s="11"/>
      <c r="EZ39" s="11"/>
      <c r="FA39" s="11"/>
      <c r="FB39" s="11"/>
      <c r="FC39" s="11"/>
      <c r="FD39" s="11"/>
      <c r="FE39" s="11"/>
      <c r="FF39" s="11"/>
      <c r="FG39" s="11"/>
      <c r="FH39" s="11"/>
      <c r="FI39" s="11"/>
      <c r="FJ39" s="11"/>
      <c r="FK39" s="11"/>
      <c r="FL39" s="11"/>
      <c r="FM39" s="11"/>
      <c r="FN39" s="11"/>
      <c r="FO39" s="11"/>
      <c r="FP39" s="11"/>
      <c r="FQ39" s="11"/>
      <c r="FR39" s="11"/>
      <c r="FS39" s="11"/>
      <c r="FT39" s="11"/>
      <c r="FU39" s="11"/>
      <c r="FV39" s="11"/>
      <c r="FW39" s="11"/>
      <c r="FX39" s="11"/>
      <c r="FY39" s="11"/>
      <c r="FZ39" s="11"/>
      <c r="GA39" s="11"/>
      <c r="GB39" s="11"/>
      <c r="GC39" s="11"/>
      <c r="GD39" s="11"/>
      <c r="GE39" s="11"/>
      <c r="GF39" s="11"/>
      <c r="GG39" s="11"/>
      <c r="GH39" s="11"/>
      <c r="GI39" s="11"/>
      <c r="GJ39" s="11"/>
      <c r="GK39" s="11"/>
      <c r="GL39" s="11"/>
      <c r="GM39" s="11"/>
      <c r="GN39" s="11"/>
      <c r="GO39" s="11"/>
      <c r="GP39" s="11"/>
      <c r="GQ39" s="11"/>
      <c r="GR39" s="11"/>
      <c r="GS39" s="11"/>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c r="HT39" s="11"/>
      <c r="HU39" s="11"/>
      <c r="HV39" s="11"/>
      <c r="HW39" s="11"/>
      <c r="HX39" s="11"/>
      <c r="HY39" s="11"/>
      <c r="HZ39" s="11"/>
      <c r="IA39" s="11"/>
      <c r="IB39" s="11"/>
      <c r="IC39" s="11"/>
      <c r="ID39" s="11"/>
      <c r="IE39" s="11"/>
      <c r="IF39" s="11"/>
      <c r="IG39" s="11"/>
      <c r="IH39" s="11"/>
      <c r="II39" s="11"/>
      <c r="IJ39" s="11"/>
      <c r="IK39" s="11"/>
      <c r="IL39" s="11"/>
      <c r="IM39" s="11"/>
      <c r="IN39" s="11"/>
      <c r="IO39" s="11"/>
      <c r="IP39" s="11"/>
      <c r="IQ39" s="11"/>
      <c r="IR39" s="11"/>
    </row>
    <row r="40" spans="1:252" ht="18" customHeight="1">
      <c r="A40" s="11"/>
      <c r="B40" s="346" t="s">
        <v>79</v>
      </c>
      <c r="C40" s="347" t="s">
        <v>33</v>
      </c>
      <c r="D40" s="348"/>
      <c r="E40" s="349">
        <v>1.6469142037670487E-4</v>
      </c>
      <c r="F40" s="349">
        <v>2.8455800608134769E-4</v>
      </c>
      <c r="G40" s="349">
        <v>2.142353559525667E-4</v>
      </c>
      <c r="H40" s="349">
        <v>2.0212855374873525E-4</v>
      </c>
      <c r="I40" s="349">
        <v>1.6268063915274438E-4</v>
      </c>
      <c r="J40" s="349">
        <v>2.0613874391227621E-4</v>
      </c>
      <c r="K40" s="349">
        <v>9.8531440540118703E-5</v>
      </c>
      <c r="L40" s="349">
        <v>1.521378554357995E-4</v>
      </c>
      <c r="M40" s="349">
        <v>1.2994662701299313E-4</v>
      </c>
      <c r="N40" s="349">
        <v>1.6711340028652285E-4</v>
      </c>
      <c r="O40" s="349">
        <v>1.4353013489065982E-4</v>
      </c>
      <c r="P40" s="349">
        <v>1.3183712897326419E-4</v>
      </c>
      <c r="Q40" s="349">
        <v>1.7861730021756115E-4</v>
      </c>
      <c r="R40" s="349">
        <v>1.92170621531852E-4</v>
      </c>
      <c r="S40" s="349">
        <v>1.5336416696951281E-4</v>
      </c>
      <c r="T40" s="349">
        <v>2.129714194834337E-4</v>
      </c>
      <c r="U40" s="349">
        <v>1.6095455266041205E-4</v>
      </c>
      <c r="V40" s="349">
        <v>2.0992806264823538E-4</v>
      </c>
      <c r="W40" s="349">
        <v>1.5458468412769415E-4</v>
      </c>
      <c r="X40" s="349">
        <v>4.6915380431509606E-4</v>
      </c>
      <c r="Y40" s="349">
        <v>2.8178510376906924E-4</v>
      </c>
      <c r="Z40" s="349">
        <v>1.4705680429484425E-4</v>
      </c>
      <c r="AA40" s="349">
        <v>3.3385528434830432E-4</v>
      </c>
      <c r="AB40" s="349">
        <v>1.4620150284419862E-4</v>
      </c>
      <c r="AC40" s="349">
        <v>7.2734280066143035E-4</v>
      </c>
      <c r="AD40" s="349">
        <v>2.8969150331119639E-4</v>
      </c>
      <c r="AE40" s="349">
        <v>4.2629995919690072E-4</v>
      </c>
      <c r="AF40" s="349">
        <v>6.0605613269276888E-4</v>
      </c>
      <c r="AG40" s="350">
        <v>1.6670244447978056E-3</v>
      </c>
      <c r="AH40" s="350">
        <v>5.2229853298110319E-4</v>
      </c>
      <c r="AI40" s="350">
        <v>3.1994965701309772E-3</v>
      </c>
      <c r="AJ40" s="350">
        <v>9.7549136467094833E-3</v>
      </c>
      <c r="AK40" s="350">
        <v>2.1119572109757232E-3</v>
      </c>
      <c r="AL40" s="350">
        <v>9.7686047753812555E-4</v>
      </c>
      <c r="AM40" s="350">
        <v>1.0118076918244723</v>
      </c>
      <c r="AN40" s="350">
        <v>1.7798657684417422E-4</v>
      </c>
      <c r="AO40" s="351">
        <v>1.6697214354957882E-3</v>
      </c>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c r="BS40" s="11"/>
      <c r="BT40" s="11"/>
      <c r="BU40" s="11"/>
      <c r="BV40" s="11"/>
      <c r="BW40" s="11"/>
      <c r="BX40" s="11"/>
      <c r="BY40" s="11"/>
      <c r="BZ40" s="11"/>
      <c r="CA40" s="11"/>
      <c r="CB40" s="11"/>
      <c r="CC40" s="11"/>
      <c r="CD40" s="11"/>
      <c r="CE40" s="11"/>
      <c r="CF40" s="11"/>
      <c r="CG40" s="11"/>
      <c r="CH40" s="11"/>
      <c r="CI40" s="11"/>
      <c r="CJ40" s="11"/>
      <c r="CK40" s="11"/>
      <c r="CL40" s="11"/>
      <c r="CM40" s="11"/>
      <c r="CN40" s="11"/>
      <c r="CO40" s="11"/>
      <c r="CP40" s="11"/>
      <c r="CQ40" s="11"/>
      <c r="CR40" s="11"/>
      <c r="CS40" s="11"/>
      <c r="CT40" s="11"/>
      <c r="CU40" s="11"/>
      <c r="CV40" s="11"/>
      <c r="CW40" s="11"/>
      <c r="CX40" s="11"/>
      <c r="CY40" s="11"/>
      <c r="CZ40" s="11"/>
      <c r="DA40" s="11"/>
      <c r="DB40" s="11"/>
      <c r="DC40" s="11"/>
      <c r="DD40" s="11"/>
      <c r="DE40" s="11"/>
      <c r="DF40" s="11"/>
      <c r="DG40" s="11"/>
      <c r="DH40" s="11"/>
      <c r="DI40" s="11"/>
      <c r="DJ40" s="11"/>
      <c r="DK40" s="11"/>
      <c r="DL40" s="11"/>
      <c r="DM40" s="11"/>
      <c r="DN40" s="11"/>
      <c r="DO40" s="11"/>
      <c r="DP40" s="11"/>
      <c r="DQ40" s="11"/>
      <c r="DR40" s="11"/>
      <c r="DS40" s="11"/>
      <c r="DT40" s="11"/>
      <c r="DU40" s="11"/>
      <c r="DV40" s="11"/>
      <c r="DW40" s="11"/>
      <c r="DX40" s="11"/>
      <c r="DY40" s="11"/>
      <c r="DZ40" s="11"/>
      <c r="EA40" s="11"/>
      <c r="EB40" s="11"/>
      <c r="EC40" s="11"/>
      <c r="ED40" s="11"/>
      <c r="EE40" s="11"/>
      <c r="EF40" s="11"/>
      <c r="EG40" s="11"/>
      <c r="EH40" s="11"/>
      <c r="EI40" s="11"/>
      <c r="EJ40" s="11"/>
      <c r="EK40" s="11"/>
      <c r="EL40" s="11"/>
      <c r="EM40" s="11"/>
      <c r="EN40" s="11"/>
      <c r="EO40" s="11"/>
      <c r="EP40" s="11"/>
      <c r="EQ40" s="11"/>
      <c r="ER40" s="11"/>
      <c r="ES40" s="11"/>
      <c r="ET40" s="11"/>
      <c r="EU40" s="11"/>
      <c r="EV40" s="11"/>
      <c r="EW40" s="11"/>
      <c r="EX40" s="11"/>
      <c r="EY40" s="11"/>
      <c r="EZ40" s="11"/>
      <c r="FA40" s="11"/>
      <c r="FB40" s="11"/>
      <c r="FC40" s="11"/>
      <c r="FD40" s="11"/>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IN40" s="11"/>
      <c r="IO40" s="11"/>
      <c r="IP40" s="11"/>
      <c r="IQ40" s="11"/>
      <c r="IR40" s="11"/>
    </row>
    <row r="41" spans="1:252" ht="18" customHeight="1">
      <c r="A41" s="11"/>
      <c r="B41" s="346" t="s">
        <v>80</v>
      </c>
      <c r="C41" s="347" t="s">
        <v>1</v>
      </c>
      <c r="D41" s="348"/>
      <c r="E41" s="349">
        <v>5.3261719412625911E-4</v>
      </c>
      <c r="F41" s="349">
        <v>4.1763734499510025E-4</v>
      </c>
      <c r="G41" s="349">
        <v>8.1963757475805898E-4</v>
      </c>
      <c r="H41" s="349">
        <v>1.2162781432780889E-3</v>
      </c>
      <c r="I41" s="349">
        <v>1.1047744708191181E-3</v>
      </c>
      <c r="J41" s="349">
        <v>6.9510197873756967E-4</v>
      </c>
      <c r="K41" s="349">
        <v>1.7597601093041076E-4</v>
      </c>
      <c r="L41" s="349">
        <v>2.4857464743034181E-4</v>
      </c>
      <c r="M41" s="349">
        <v>6.992491593194464E-4</v>
      </c>
      <c r="N41" s="349">
        <v>3.5714233029474459E-4</v>
      </c>
      <c r="O41" s="349">
        <v>2.5117945651547801E-4</v>
      </c>
      <c r="P41" s="349">
        <v>3.5341291804682107E-4</v>
      </c>
      <c r="Q41" s="349">
        <v>1.0693074426891931E-3</v>
      </c>
      <c r="R41" s="349">
        <v>1.064805360456987E-3</v>
      </c>
      <c r="S41" s="349">
        <v>1.4093819302671575E-3</v>
      </c>
      <c r="T41" s="349">
        <v>1.0190673419662266E-3</v>
      </c>
      <c r="U41" s="349">
        <v>8.5172343764038159E-4</v>
      </c>
      <c r="V41" s="349">
        <v>9.7311116916146058E-4</v>
      </c>
      <c r="W41" s="349">
        <v>5.2460043100691284E-4</v>
      </c>
      <c r="X41" s="349">
        <v>1.5728076361647208E-3</v>
      </c>
      <c r="Y41" s="349">
        <v>3.2752418016594221E-4</v>
      </c>
      <c r="Z41" s="349">
        <v>1.1615440046218154E-4</v>
      </c>
      <c r="AA41" s="349">
        <v>7.2446069412464146E-4</v>
      </c>
      <c r="AB41" s="349">
        <v>2.4507826934648956E-3</v>
      </c>
      <c r="AC41" s="349">
        <v>2.0118181252974441E-3</v>
      </c>
      <c r="AD41" s="349">
        <v>3.6968546016184788E-3</v>
      </c>
      <c r="AE41" s="349">
        <v>5.111023123043814E-4</v>
      </c>
      <c r="AF41" s="349">
        <v>1.7271714733475066E-3</v>
      </c>
      <c r="AG41" s="350">
        <v>2.2725391888074611E-3</v>
      </c>
      <c r="AH41" s="350">
        <v>3.3975156224474675E-3</v>
      </c>
      <c r="AI41" s="350">
        <v>2.8498293440560253E-3</v>
      </c>
      <c r="AJ41" s="350">
        <v>2.6249067962953415E-3</v>
      </c>
      <c r="AK41" s="350">
        <v>5.1488431212433575E-3</v>
      </c>
      <c r="AL41" s="350">
        <v>1.6534320252098431E-3</v>
      </c>
      <c r="AM41" s="350">
        <v>1.9812095846167329E-3</v>
      </c>
      <c r="AN41" s="350">
        <v>1.0005043792408548</v>
      </c>
      <c r="AO41" s="351">
        <v>-8.6707109554067921E-2</v>
      </c>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c r="CK41" s="11"/>
      <c r="CL41" s="11"/>
      <c r="CM41" s="11"/>
      <c r="CN41" s="11"/>
      <c r="CO41" s="11"/>
      <c r="CP41" s="11"/>
      <c r="CQ41" s="11"/>
      <c r="CR41" s="11"/>
      <c r="CS41" s="11"/>
      <c r="CT41" s="11"/>
      <c r="CU41" s="11"/>
      <c r="CV41" s="11"/>
      <c r="CW41" s="11"/>
      <c r="CX41" s="11"/>
      <c r="CY41" s="11"/>
      <c r="CZ41" s="11"/>
      <c r="DA41" s="11"/>
      <c r="DB41" s="11"/>
      <c r="DC41" s="11"/>
      <c r="DD41" s="11"/>
      <c r="DE41" s="11"/>
      <c r="DF41" s="11"/>
      <c r="DG41" s="11"/>
      <c r="DH41" s="11"/>
      <c r="DI41" s="11"/>
      <c r="DJ41" s="11"/>
      <c r="DK41" s="11"/>
      <c r="DL41" s="11"/>
      <c r="DM41" s="11"/>
      <c r="DN41" s="11"/>
      <c r="DO41" s="11"/>
      <c r="DP41" s="11"/>
      <c r="DQ41" s="11"/>
      <c r="DR41" s="11"/>
      <c r="DS41" s="11"/>
      <c r="DT41" s="11"/>
      <c r="DU41" s="11"/>
      <c r="DV41" s="11"/>
      <c r="DW41" s="11"/>
      <c r="DX41" s="11"/>
      <c r="DY41" s="11"/>
      <c r="DZ41" s="11"/>
      <c r="EA41" s="11"/>
      <c r="EB41" s="11"/>
      <c r="EC41" s="11"/>
      <c r="ED41" s="11"/>
      <c r="EE41" s="11"/>
      <c r="EF41" s="11"/>
      <c r="EG41" s="11"/>
      <c r="EH41" s="11"/>
      <c r="EI41" s="11"/>
      <c r="EJ41" s="11"/>
      <c r="EK41" s="11"/>
      <c r="EL41" s="11"/>
      <c r="EM41" s="11"/>
      <c r="EN41" s="11"/>
      <c r="EO41" s="11"/>
      <c r="EP41" s="11"/>
      <c r="EQ41" s="11"/>
      <c r="ER41" s="11"/>
      <c r="ES41" s="11"/>
      <c r="ET41" s="11"/>
      <c r="EU41" s="11"/>
      <c r="EV41" s="11"/>
      <c r="EW41" s="11"/>
      <c r="EX41" s="11"/>
      <c r="EY41" s="11"/>
      <c r="EZ41" s="11"/>
      <c r="FA41" s="11"/>
      <c r="FB41" s="11"/>
      <c r="FC41" s="11"/>
      <c r="FD41" s="11"/>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11"/>
      <c r="IL41" s="11"/>
      <c r="IM41" s="11"/>
      <c r="IN41" s="11"/>
      <c r="IO41" s="11"/>
      <c r="IP41" s="11"/>
      <c r="IQ41" s="11"/>
      <c r="IR41" s="11"/>
    </row>
    <row r="42" spans="1:252" ht="18" customHeight="1">
      <c r="A42" s="11"/>
      <c r="B42" s="353" t="s">
        <v>81</v>
      </c>
      <c r="C42" s="354" t="s">
        <v>2</v>
      </c>
      <c r="D42" s="355"/>
      <c r="E42" s="356">
        <v>3.6063665656050911E-3</v>
      </c>
      <c r="F42" s="356">
        <v>8.0473283615634609E-3</v>
      </c>
      <c r="G42" s="356">
        <v>3.4345213739544098E-3</v>
      </c>
      <c r="H42" s="356">
        <v>1.9377245411529285E-3</v>
      </c>
      <c r="I42" s="356">
        <v>2.4023023536706768E-3</v>
      </c>
      <c r="J42" s="356">
        <v>1.5588050926851227E-3</v>
      </c>
      <c r="K42" s="356">
        <v>1.4276709164540394E-3</v>
      </c>
      <c r="L42" s="356">
        <v>1.7143705450419757E-3</v>
      </c>
      <c r="M42" s="356">
        <v>5.2983402628870475E-3</v>
      </c>
      <c r="N42" s="356">
        <v>6.1750371718280054E-3</v>
      </c>
      <c r="O42" s="356">
        <v>4.7214022289131866E-3</v>
      </c>
      <c r="P42" s="356">
        <v>2.9063520040946236E-3</v>
      </c>
      <c r="Q42" s="356">
        <v>5.1411978862351253E-3</v>
      </c>
      <c r="R42" s="356">
        <v>3.458956074483517E-3</v>
      </c>
      <c r="S42" s="356">
        <v>1.889642333084948E-3</v>
      </c>
      <c r="T42" s="356">
        <v>8.5821215699033806E-4</v>
      </c>
      <c r="U42" s="356">
        <v>1.7453767890384349E-3</v>
      </c>
      <c r="V42" s="356">
        <v>1.0390287254784748E-3</v>
      </c>
      <c r="W42" s="356">
        <v>1.1285347884249922E-3</v>
      </c>
      <c r="X42" s="356">
        <v>1.9399817406435384E-3</v>
      </c>
      <c r="Y42" s="356">
        <v>8.1298956042557928E-3</v>
      </c>
      <c r="Z42" s="356">
        <v>2.4175958556371126E-3</v>
      </c>
      <c r="AA42" s="356">
        <v>5.3492468239688899E-3</v>
      </c>
      <c r="AB42" s="356">
        <v>1.2763701702077617E-2</v>
      </c>
      <c r="AC42" s="356">
        <v>4.5386748343654157E-3</v>
      </c>
      <c r="AD42" s="356">
        <v>3.2163176943028312E-3</v>
      </c>
      <c r="AE42" s="356">
        <v>1.2611178431739466E-3</v>
      </c>
      <c r="AF42" s="356">
        <v>4.7134994762117804E-3</v>
      </c>
      <c r="AG42" s="357">
        <v>1.8178135259599257E-3</v>
      </c>
      <c r="AH42" s="357">
        <v>1.4534330570896926E-3</v>
      </c>
      <c r="AI42" s="357">
        <v>8.6046525727922936E-3</v>
      </c>
      <c r="AJ42" s="357">
        <v>3.4848652247294332E-3</v>
      </c>
      <c r="AK42" s="357">
        <v>3.212730752303666E-3</v>
      </c>
      <c r="AL42" s="357">
        <v>2.1917618528779922E-3</v>
      </c>
      <c r="AM42" s="357">
        <v>2.5252861840991663E-3</v>
      </c>
      <c r="AN42" s="357">
        <v>1.4941910028664065E-3</v>
      </c>
      <c r="AO42" s="358">
        <v>1.0009917052839385</v>
      </c>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c r="BY42" s="11"/>
      <c r="BZ42" s="11"/>
      <c r="CA42" s="11"/>
      <c r="CB42" s="11"/>
      <c r="CC42" s="11"/>
      <c r="CD42" s="11"/>
      <c r="CE42" s="11"/>
      <c r="CF42" s="11"/>
      <c r="CG42" s="11"/>
      <c r="CH42" s="11"/>
      <c r="CI42" s="11"/>
      <c r="CJ42" s="11"/>
      <c r="CK42" s="11"/>
      <c r="CL42" s="11"/>
      <c r="CM42" s="11"/>
      <c r="CN42" s="11"/>
      <c r="CO42" s="11"/>
      <c r="CP42" s="11"/>
      <c r="CQ42" s="11"/>
      <c r="CR42" s="11"/>
      <c r="CS42" s="11"/>
      <c r="CT42" s="11"/>
      <c r="CU42" s="11"/>
      <c r="CV42" s="11"/>
      <c r="CW42" s="11"/>
      <c r="CX42" s="11"/>
      <c r="CY42" s="11"/>
      <c r="CZ42" s="11"/>
      <c r="DA42" s="11"/>
      <c r="DB42" s="11"/>
      <c r="DC42" s="11"/>
      <c r="DD42" s="11"/>
      <c r="DE42" s="11"/>
      <c r="DF42" s="11"/>
      <c r="DG42" s="11"/>
      <c r="DH42" s="11"/>
      <c r="DI42" s="11"/>
      <c r="DJ42" s="11"/>
      <c r="DK42" s="11"/>
      <c r="DL42" s="11"/>
      <c r="DM42" s="11"/>
      <c r="DN42" s="11"/>
      <c r="DO42" s="11"/>
      <c r="DP42" s="11"/>
      <c r="DQ42" s="11"/>
      <c r="DR42" s="11"/>
      <c r="DS42" s="11"/>
      <c r="DT42" s="11"/>
      <c r="DU42" s="11"/>
      <c r="DV42" s="11"/>
      <c r="DW42" s="11"/>
      <c r="DX42" s="11"/>
      <c r="DY42" s="11"/>
      <c r="DZ42" s="11"/>
      <c r="EA42" s="11"/>
      <c r="EB42" s="11"/>
      <c r="EC42" s="11"/>
      <c r="ED42" s="11"/>
      <c r="EE42" s="11"/>
      <c r="EF42" s="11"/>
      <c r="EG42" s="11"/>
      <c r="EH42" s="11"/>
      <c r="EI42" s="11"/>
      <c r="EJ42" s="11"/>
      <c r="EK42" s="11"/>
      <c r="EL42" s="11"/>
      <c r="EM42" s="11"/>
      <c r="EN42" s="11"/>
      <c r="EO42" s="11"/>
      <c r="EP42" s="11"/>
      <c r="EQ42" s="11"/>
      <c r="ER42" s="11"/>
      <c r="ES42" s="11"/>
      <c r="ET42" s="11"/>
      <c r="EU42" s="11"/>
      <c r="EV42" s="11"/>
      <c r="EW42" s="11"/>
      <c r="EX42" s="11"/>
      <c r="EY42" s="11"/>
      <c r="EZ42" s="11"/>
      <c r="FA42" s="11"/>
      <c r="FB42" s="11"/>
      <c r="FC42" s="11"/>
      <c r="FD42" s="11"/>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11"/>
      <c r="HQ42" s="11"/>
      <c r="HR42" s="11"/>
      <c r="HS42" s="11"/>
      <c r="HT42" s="11"/>
      <c r="HU42" s="11"/>
      <c r="HV42" s="11"/>
      <c r="HW42" s="11"/>
      <c r="HX42" s="11"/>
      <c r="HY42" s="11"/>
      <c r="HZ42" s="11"/>
      <c r="IA42" s="11"/>
      <c r="IB42" s="11"/>
      <c r="IC42" s="11"/>
      <c r="ID42" s="11"/>
      <c r="IE42" s="11"/>
      <c r="IF42" s="11"/>
      <c r="IG42" s="11"/>
      <c r="IH42" s="11"/>
      <c r="II42" s="11"/>
      <c r="IJ42" s="11"/>
      <c r="IK42" s="11"/>
      <c r="IL42" s="11"/>
      <c r="IM42" s="11"/>
      <c r="IN42" s="11"/>
      <c r="IO42" s="11"/>
      <c r="IP42" s="11"/>
      <c r="IQ42" s="11"/>
      <c r="IR42" s="11"/>
    </row>
    <row r="43" spans="1:252" ht="18" customHeight="1"/>
    <row r="44" spans="1:252" ht="18" customHeight="1"/>
    <row r="45" spans="1:252" ht="18" customHeight="1"/>
  </sheetData>
  <sheetProtection algorithmName="SHA-512" hashValue="FjPfCzG1Q/hjsqH3Es8VjurMx5w2akqixYu9ooSWBb92edq64eSYPX8dywZI2KzTZ5KUjS2Hkso1B/9izDRXkQ==" saltValue="39i7OEzKm5hZ4MGQ2yoR3g==" spinCount="100000" sheet="1" objects="1" scenarios="1"/>
  <phoneticPr fontId="12"/>
  <pageMargins left="0.70866141732283472" right="0.70866141732283472" top="0.74803149606299213" bottom="0.74803149606299213" header="0.31496062992125984" footer="0.31496062992125984"/>
  <pageSetup paperSize="9" scale="65"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62"/>
  <sheetViews>
    <sheetView showGridLines="0" showRowColHeaders="0" zoomScale="85" zoomScaleNormal="85" workbookViewId="0">
      <pane xSplit="3" ySplit="4" topLeftCell="D5" activePane="bottomRight" state="frozen"/>
      <selection pane="topRight" activeCell="D1" sqref="D1"/>
      <selection pane="bottomLeft" activeCell="A8" sqref="A8"/>
      <selection pane="bottomRight"/>
    </sheetView>
  </sheetViews>
  <sheetFormatPr defaultRowHeight="12"/>
  <cols>
    <col min="1" max="1" width="1.625" style="74" customWidth="1"/>
    <col min="2" max="2" width="3.125" style="74" customWidth="1"/>
    <col min="3" max="3" width="13.625" style="74" customWidth="1"/>
    <col min="4" max="50" width="8.625" style="198" customWidth="1"/>
    <col min="51" max="56" width="8.625" style="199" customWidth="1"/>
    <col min="57" max="62" width="8.625" style="198" customWidth="1"/>
    <col min="63" max="63" width="9" style="74"/>
    <col min="64" max="64" width="8.875" style="177" hidden="1" customWidth="1"/>
    <col min="65" max="65" width="8.875" style="96" hidden="1" customWidth="1"/>
    <col min="66" max="67" width="8.875" style="185" hidden="1" customWidth="1"/>
    <col min="68" max="68" width="8.875" style="19" hidden="1" customWidth="1"/>
    <col min="69" max="69" width="8.875" style="185" hidden="1" customWidth="1"/>
    <col min="70" max="70" width="8.875" style="19" hidden="1" customWidth="1"/>
    <col min="71" max="71" width="8.875" style="185" hidden="1" customWidth="1"/>
    <col min="72" max="72" width="8.875" style="98" hidden="1" customWidth="1"/>
    <col min="73" max="73" width="9" style="188" hidden="1" customWidth="1"/>
    <col min="74" max="74" width="9" style="156" hidden="1" customWidth="1"/>
    <col min="75" max="252" width="9" style="74"/>
    <col min="253" max="253" width="1.625" style="74" customWidth="1"/>
    <col min="254" max="254" width="3.375" style="74" customWidth="1"/>
    <col min="255" max="255" width="16.625" style="74" customWidth="1"/>
    <col min="256" max="292" width="8.625" style="74" customWidth="1"/>
    <col min="293" max="293" width="9.625" style="74" customWidth="1"/>
    <col min="294" max="310" width="10.125" style="74" customWidth="1"/>
    <col min="311" max="508" width="9" style="74"/>
    <col min="509" max="509" width="1.625" style="74" customWidth="1"/>
    <col min="510" max="510" width="3.375" style="74" customWidth="1"/>
    <col min="511" max="511" width="16.625" style="74" customWidth="1"/>
    <col min="512" max="548" width="8.625" style="74" customWidth="1"/>
    <col min="549" max="549" width="9.625" style="74" customWidth="1"/>
    <col min="550" max="566" width="10.125" style="74" customWidth="1"/>
    <col min="567" max="764" width="9" style="74"/>
    <col min="765" max="765" width="1.625" style="74" customWidth="1"/>
    <col min="766" max="766" width="3.375" style="74" customWidth="1"/>
    <col min="767" max="767" width="16.625" style="74" customWidth="1"/>
    <col min="768" max="804" width="8.625" style="74" customWidth="1"/>
    <col min="805" max="805" width="9.625" style="74" customWidth="1"/>
    <col min="806" max="822" width="10.125" style="74" customWidth="1"/>
    <col min="823" max="1020" width="9" style="74"/>
    <col min="1021" max="1021" width="1.625" style="74" customWidth="1"/>
    <col min="1022" max="1022" width="3.375" style="74" customWidth="1"/>
    <col min="1023" max="1023" width="16.625" style="74" customWidth="1"/>
    <col min="1024" max="1060" width="8.625" style="74" customWidth="1"/>
    <col min="1061" max="1061" width="9.625" style="74" customWidth="1"/>
    <col min="1062" max="1078" width="10.125" style="74" customWidth="1"/>
    <col min="1079" max="1276" width="9" style="74"/>
    <col min="1277" max="1277" width="1.625" style="74" customWidth="1"/>
    <col min="1278" max="1278" width="3.375" style="74" customWidth="1"/>
    <col min="1279" max="1279" width="16.625" style="74" customWidth="1"/>
    <col min="1280" max="1316" width="8.625" style="74" customWidth="1"/>
    <col min="1317" max="1317" width="9.625" style="74" customWidth="1"/>
    <col min="1318" max="1334" width="10.125" style="74" customWidth="1"/>
    <col min="1335" max="1532" width="9" style="74"/>
    <col min="1533" max="1533" width="1.625" style="74" customWidth="1"/>
    <col min="1534" max="1534" width="3.375" style="74" customWidth="1"/>
    <col min="1535" max="1535" width="16.625" style="74" customWidth="1"/>
    <col min="1536" max="1572" width="8.625" style="74" customWidth="1"/>
    <col min="1573" max="1573" width="9.625" style="74" customWidth="1"/>
    <col min="1574" max="1590" width="10.125" style="74" customWidth="1"/>
    <col min="1591" max="1788" width="9" style="74"/>
    <col min="1789" max="1789" width="1.625" style="74" customWidth="1"/>
    <col min="1790" max="1790" width="3.375" style="74" customWidth="1"/>
    <col min="1791" max="1791" width="16.625" style="74" customWidth="1"/>
    <col min="1792" max="1828" width="8.625" style="74" customWidth="1"/>
    <col min="1829" max="1829" width="9.625" style="74" customWidth="1"/>
    <col min="1830" max="1846" width="10.125" style="74" customWidth="1"/>
    <col min="1847" max="2044" width="9" style="74"/>
    <col min="2045" max="2045" width="1.625" style="74" customWidth="1"/>
    <col min="2046" max="2046" width="3.375" style="74" customWidth="1"/>
    <col min="2047" max="2047" width="16.625" style="74" customWidth="1"/>
    <col min="2048" max="2084" width="8.625" style="74" customWidth="1"/>
    <col min="2085" max="2085" width="9.625" style="74" customWidth="1"/>
    <col min="2086" max="2102" width="10.125" style="74" customWidth="1"/>
    <col min="2103" max="2300" width="9" style="74"/>
    <col min="2301" max="2301" width="1.625" style="74" customWidth="1"/>
    <col min="2302" max="2302" width="3.375" style="74" customWidth="1"/>
    <col min="2303" max="2303" width="16.625" style="74" customWidth="1"/>
    <col min="2304" max="2340" width="8.625" style="74" customWidth="1"/>
    <col min="2341" max="2341" width="9.625" style="74" customWidth="1"/>
    <col min="2342" max="2358" width="10.125" style="74" customWidth="1"/>
    <col min="2359" max="2556" width="9" style="74"/>
    <col min="2557" max="2557" width="1.625" style="74" customWidth="1"/>
    <col min="2558" max="2558" width="3.375" style="74" customWidth="1"/>
    <col min="2559" max="2559" width="16.625" style="74" customWidth="1"/>
    <col min="2560" max="2596" width="8.625" style="74" customWidth="1"/>
    <col min="2597" max="2597" width="9.625" style="74" customWidth="1"/>
    <col min="2598" max="2614" width="10.125" style="74" customWidth="1"/>
    <col min="2615" max="2812" width="9" style="74"/>
    <col min="2813" max="2813" width="1.625" style="74" customWidth="1"/>
    <col min="2814" max="2814" width="3.375" style="74" customWidth="1"/>
    <col min="2815" max="2815" width="16.625" style="74" customWidth="1"/>
    <col min="2816" max="2852" width="8.625" style="74" customWidth="1"/>
    <col min="2853" max="2853" width="9.625" style="74" customWidth="1"/>
    <col min="2854" max="2870" width="10.125" style="74" customWidth="1"/>
    <col min="2871" max="3068" width="9" style="74"/>
    <col min="3069" max="3069" width="1.625" style="74" customWidth="1"/>
    <col min="3070" max="3070" width="3.375" style="74" customWidth="1"/>
    <col min="3071" max="3071" width="16.625" style="74" customWidth="1"/>
    <col min="3072" max="3108" width="8.625" style="74" customWidth="1"/>
    <col min="3109" max="3109" width="9.625" style="74" customWidth="1"/>
    <col min="3110" max="3126" width="10.125" style="74" customWidth="1"/>
    <col min="3127" max="3324" width="9" style="74"/>
    <col min="3325" max="3325" width="1.625" style="74" customWidth="1"/>
    <col min="3326" max="3326" width="3.375" style="74" customWidth="1"/>
    <col min="3327" max="3327" width="16.625" style="74" customWidth="1"/>
    <col min="3328" max="3364" width="8.625" style="74" customWidth="1"/>
    <col min="3365" max="3365" width="9.625" style="74" customWidth="1"/>
    <col min="3366" max="3382" width="10.125" style="74" customWidth="1"/>
    <col min="3383" max="3580" width="9" style="74"/>
    <col min="3581" max="3581" width="1.625" style="74" customWidth="1"/>
    <col min="3582" max="3582" width="3.375" style="74" customWidth="1"/>
    <col min="3583" max="3583" width="16.625" style="74" customWidth="1"/>
    <col min="3584" max="3620" width="8.625" style="74" customWidth="1"/>
    <col min="3621" max="3621" width="9.625" style="74" customWidth="1"/>
    <col min="3622" max="3638" width="10.125" style="74" customWidth="1"/>
    <col min="3639" max="3836" width="9" style="74"/>
    <col min="3837" max="3837" width="1.625" style="74" customWidth="1"/>
    <col min="3838" max="3838" width="3.375" style="74" customWidth="1"/>
    <col min="3839" max="3839" width="16.625" style="74" customWidth="1"/>
    <col min="3840" max="3876" width="8.625" style="74" customWidth="1"/>
    <col min="3877" max="3877" width="9.625" style="74" customWidth="1"/>
    <col min="3878" max="3894" width="10.125" style="74" customWidth="1"/>
    <col min="3895" max="4092" width="9" style="74"/>
    <col min="4093" max="4093" width="1.625" style="74" customWidth="1"/>
    <col min="4094" max="4094" width="3.375" style="74" customWidth="1"/>
    <col min="4095" max="4095" width="16.625" style="74" customWidth="1"/>
    <col min="4096" max="4132" width="8.625" style="74" customWidth="1"/>
    <col min="4133" max="4133" width="9.625" style="74" customWidth="1"/>
    <col min="4134" max="4150" width="10.125" style="74" customWidth="1"/>
    <col min="4151" max="4348" width="9" style="74"/>
    <col min="4349" max="4349" width="1.625" style="74" customWidth="1"/>
    <col min="4350" max="4350" width="3.375" style="74" customWidth="1"/>
    <col min="4351" max="4351" width="16.625" style="74" customWidth="1"/>
    <col min="4352" max="4388" width="8.625" style="74" customWidth="1"/>
    <col min="4389" max="4389" width="9.625" style="74" customWidth="1"/>
    <col min="4390" max="4406" width="10.125" style="74" customWidth="1"/>
    <col min="4407" max="4604" width="9" style="74"/>
    <col min="4605" max="4605" width="1.625" style="74" customWidth="1"/>
    <col min="4606" max="4606" width="3.375" style="74" customWidth="1"/>
    <col min="4607" max="4607" width="16.625" style="74" customWidth="1"/>
    <col min="4608" max="4644" width="8.625" style="74" customWidth="1"/>
    <col min="4645" max="4645" width="9.625" style="74" customWidth="1"/>
    <col min="4646" max="4662" width="10.125" style="74" customWidth="1"/>
    <col min="4663" max="4860" width="9" style="74"/>
    <col min="4861" max="4861" width="1.625" style="74" customWidth="1"/>
    <col min="4862" max="4862" width="3.375" style="74" customWidth="1"/>
    <col min="4863" max="4863" width="16.625" style="74" customWidth="1"/>
    <col min="4864" max="4900" width="8.625" style="74" customWidth="1"/>
    <col min="4901" max="4901" width="9.625" style="74" customWidth="1"/>
    <col min="4902" max="4918" width="10.125" style="74" customWidth="1"/>
    <col min="4919" max="5116" width="9" style="74"/>
    <col min="5117" max="5117" width="1.625" style="74" customWidth="1"/>
    <col min="5118" max="5118" width="3.375" style="74" customWidth="1"/>
    <col min="5119" max="5119" width="16.625" style="74" customWidth="1"/>
    <col min="5120" max="5156" width="8.625" style="74" customWidth="1"/>
    <col min="5157" max="5157" width="9.625" style="74" customWidth="1"/>
    <col min="5158" max="5174" width="10.125" style="74" customWidth="1"/>
    <col min="5175" max="5372" width="9" style="74"/>
    <col min="5373" max="5373" width="1.625" style="74" customWidth="1"/>
    <col min="5374" max="5374" width="3.375" style="74" customWidth="1"/>
    <col min="5375" max="5375" width="16.625" style="74" customWidth="1"/>
    <col min="5376" max="5412" width="8.625" style="74" customWidth="1"/>
    <col min="5413" max="5413" width="9.625" style="74" customWidth="1"/>
    <col min="5414" max="5430" width="10.125" style="74" customWidth="1"/>
    <col min="5431" max="5628" width="9" style="74"/>
    <col min="5629" max="5629" width="1.625" style="74" customWidth="1"/>
    <col min="5630" max="5630" width="3.375" style="74" customWidth="1"/>
    <col min="5631" max="5631" width="16.625" style="74" customWidth="1"/>
    <col min="5632" max="5668" width="8.625" style="74" customWidth="1"/>
    <col min="5669" max="5669" width="9.625" style="74" customWidth="1"/>
    <col min="5670" max="5686" width="10.125" style="74" customWidth="1"/>
    <col min="5687" max="5884" width="9" style="74"/>
    <col min="5885" max="5885" width="1.625" style="74" customWidth="1"/>
    <col min="5886" max="5886" width="3.375" style="74" customWidth="1"/>
    <col min="5887" max="5887" width="16.625" style="74" customWidth="1"/>
    <col min="5888" max="5924" width="8.625" style="74" customWidth="1"/>
    <col min="5925" max="5925" width="9.625" style="74" customWidth="1"/>
    <col min="5926" max="5942" width="10.125" style="74" customWidth="1"/>
    <col min="5943" max="6140" width="9" style="74"/>
    <col min="6141" max="6141" width="1.625" style="74" customWidth="1"/>
    <col min="6142" max="6142" width="3.375" style="74" customWidth="1"/>
    <col min="6143" max="6143" width="16.625" style="74" customWidth="1"/>
    <col min="6144" max="6180" width="8.625" style="74" customWidth="1"/>
    <col min="6181" max="6181" width="9.625" style="74" customWidth="1"/>
    <col min="6182" max="6198" width="10.125" style="74" customWidth="1"/>
    <col min="6199" max="6396" width="9" style="74"/>
    <col min="6397" max="6397" width="1.625" style="74" customWidth="1"/>
    <col min="6398" max="6398" width="3.375" style="74" customWidth="1"/>
    <col min="6399" max="6399" width="16.625" style="74" customWidth="1"/>
    <col min="6400" max="6436" width="8.625" style="74" customWidth="1"/>
    <col min="6437" max="6437" width="9.625" style="74" customWidth="1"/>
    <col min="6438" max="6454" width="10.125" style="74" customWidth="1"/>
    <col min="6455" max="6652" width="9" style="74"/>
    <col min="6653" max="6653" width="1.625" style="74" customWidth="1"/>
    <col min="6654" max="6654" width="3.375" style="74" customWidth="1"/>
    <col min="6655" max="6655" width="16.625" style="74" customWidth="1"/>
    <col min="6656" max="6692" width="8.625" style="74" customWidth="1"/>
    <col min="6693" max="6693" width="9.625" style="74" customWidth="1"/>
    <col min="6694" max="6710" width="10.125" style="74" customWidth="1"/>
    <col min="6711" max="6908" width="9" style="74"/>
    <col min="6909" max="6909" width="1.625" style="74" customWidth="1"/>
    <col min="6910" max="6910" width="3.375" style="74" customWidth="1"/>
    <col min="6911" max="6911" width="16.625" style="74" customWidth="1"/>
    <col min="6912" max="6948" width="8.625" style="74" customWidth="1"/>
    <col min="6949" max="6949" width="9.625" style="74" customWidth="1"/>
    <col min="6950" max="6966" width="10.125" style="74" customWidth="1"/>
    <col min="6967" max="7164" width="9" style="74"/>
    <col min="7165" max="7165" width="1.625" style="74" customWidth="1"/>
    <col min="7166" max="7166" width="3.375" style="74" customWidth="1"/>
    <col min="7167" max="7167" width="16.625" style="74" customWidth="1"/>
    <col min="7168" max="7204" width="8.625" style="74" customWidth="1"/>
    <col min="7205" max="7205" width="9.625" style="74" customWidth="1"/>
    <col min="7206" max="7222" width="10.125" style="74" customWidth="1"/>
    <col min="7223" max="7420" width="9" style="74"/>
    <col min="7421" max="7421" width="1.625" style="74" customWidth="1"/>
    <col min="7422" max="7422" width="3.375" style="74" customWidth="1"/>
    <col min="7423" max="7423" width="16.625" style="74" customWidth="1"/>
    <col min="7424" max="7460" width="8.625" style="74" customWidth="1"/>
    <col min="7461" max="7461" width="9.625" style="74" customWidth="1"/>
    <col min="7462" max="7478" width="10.125" style="74" customWidth="1"/>
    <col min="7479" max="7676" width="9" style="74"/>
    <col min="7677" max="7677" width="1.625" style="74" customWidth="1"/>
    <col min="7678" max="7678" width="3.375" style="74" customWidth="1"/>
    <col min="7679" max="7679" width="16.625" style="74" customWidth="1"/>
    <col min="7680" max="7716" width="8.625" style="74" customWidth="1"/>
    <col min="7717" max="7717" width="9.625" style="74" customWidth="1"/>
    <col min="7718" max="7734" width="10.125" style="74" customWidth="1"/>
    <col min="7735" max="7932" width="9" style="74"/>
    <col min="7933" max="7933" width="1.625" style="74" customWidth="1"/>
    <col min="7934" max="7934" width="3.375" style="74" customWidth="1"/>
    <col min="7935" max="7935" width="16.625" style="74" customWidth="1"/>
    <col min="7936" max="7972" width="8.625" style="74" customWidth="1"/>
    <col min="7973" max="7973" width="9.625" style="74" customWidth="1"/>
    <col min="7974" max="7990" width="10.125" style="74" customWidth="1"/>
    <col min="7991" max="8188" width="9" style="74"/>
    <col min="8189" max="8189" width="1.625" style="74" customWidth="1"/>
    <col min="8190" max="8190" width="3.375" style="74" customWidth="1"/>
    <col min="8191" max="8191" width="16.625" style="74" customWidth="1"/>
    <col min="8192" max="8228" width="8.625" style="74" customWidth="1"/>
    <col min="8229" max="8229" width="9.625" style="74" customWidth="1"/>
    <col min="8230" max="8246" width="10.125" style="74" customWidth="1"/>
    <col min="8247" max="8444" width="9" style="74"/>
    <col min="8445" max="8445" width="1.625" style="74" customWidth="1"/>
    <col min="8446" max="8446" width="3.375" style="74" customWidth="1"/>
    <col min="8447" max="8447" width="16.625" style="74" customWidth="1"/>
    <col min="8448" max="8484" width="8.625" style="74" customWidth="1"/>
    <col min="8485" max="8485" width="9.625" style="74" customWidth="1"/>
    <col min="8486" max="8502" width="10.125" style="74" customWidth="1"/>
    <col min="8503" max="8700" width="9" style="74"/>
    <col min="8701" max="8701" width="1.625" style="74" customWidth="1"/>
    <col min="8702" max="8702" width="3.375" style="74" customWidth="1"/>
    <col min="8703" max="8703" width="16.625" style="74" customWidth="1"/>
    <col min="8704" max="8740" width="8.625" style="74" customWidth="1"/>
    <col min="8741" max="8741" width="9.625" style="74" customWidth="1"/>
    <col min="8742" max="8758" width="10.125" style="74" customWidth="1"/>
    <col min="8759" max="8956" width="9" style="74"/>
    <col min="8957" max="8957" width="1.625" style="74" customWidth="1"/>
    <col min="8958" max="8958" width="3.375" style="74" customWidth="1"/>
    <col min="8959" max="8959" width="16.625" style="74" customWidth="1"/>
    <col min="8960" max="8996" width="8.625" style="74" customWidth="1"/>
    <col min="8997" max="8997" width="9.625" style="74" customWidth="1"/>
    <col min="8998" max="9014" width="10.125" style="74" customWidth="1"/>
    <col min="9015" max="9212" width="9" style="74"/>
    <col min="9213" max="9213" width="1.625" style="74" customWidth="1"/>
    <col min="9214" max="9214" width="3.375" style="74" customWidth="1"/>
    <col min="9215" max="9215" width="16.625" style="74" customWidth="1"/>
    <col min="9216" max="9252" width="8.625" style="74" customWidth="1"/>
    <col min="9253" max="9253" width="9.625" style="74" customWidth="1"/>
    <col min="9254" max="9270" width="10.125" style="74" customWidth="1"/>
    <col min="9271" max="9468" width="9" style="74"/>
    <col min="9469" max="9469" width="1.625" style="74" customWidth="1"/>
    <col min="9470" max="9470" width="3.375" style="74" customWidth="1"/>
    <col min="9471" max="9471" width="16.625" style="74" customWidth="1"/>
    <col min="9472" max="9508" width="8.625" style="74" customWidth="1"/>
    <col min="9509" max="9509" width="9.625" style="74" customWidth="1"/>
    <col min="9510" max="9526" width="10.125" style="74" customWidth="1"/>
    <col min="9527" max="9724" width="9" style="74"/>
    <col min="9725" max="9725" width="1.625" style="74" customWidth="1"/>
    <col min="9726" max="9726" width="3.375" style="74" customWidth="1"/>
    <col min="9727" max="9727" width="16.625" style="74" customWidth="1"/>
    <col min="9728" max="9764" width="8.625" style="74" customWidth="1"/>
    <col min="9765" max="9765" width="9.625" style="74" customWidth="1"/>
    <col min="9766" max="9782" width="10.125" style="74" customWidth="1"/>
    <col min="9783" max="9980" width="9" style="74"/>
    <col min="9981" max="9981" width="1.625" style="74" customWidth="1"/>
    <col min="9982" max="9982" width="3.375" style="74" customWidth="1"/>
    <col min="9983" max="9983" width="16.625" style="74" customWidth="1"/>
    <col min="9984" max="10020" width="8.625" style="74" customWidth="1"/>
    <col min="10021" max="10021" width="9.625" style="74" customWidth="1"/>
    <col min="10022" max="10038" width="10.125" style="74" customWidth="1"/>
    <col min="10039" max="10236" width="9" style="74"/>
    <col min="10237" max="10237" width="1.625" style="74" customWidth="1"/>
    <col min="10238" max="10238" width="3.375" style="74" customWidth="1"/>
    <col min="10239" max="10239" width="16.625" style="74" customWidth="1"/>
    <col min="10240" max="10276" width="8.625" style="74" customWidth="1"/>
    <col min="10277" max="10277" width="9.625" style="74" customWidth="1"/>
    <col min="10278" max="10294" width="10.125" style="74" customWidth="1"/>
    <col min="10295" max="10492" width="9" style="74"/>
    <col min="10493" max="10493" width="1.625" style="74" customWidth="1"/>
    <col min="10494" max="10494" width="3.375" style="74" customWidth="1"/>
    <col min="10495" max="10495" width="16.625" style="74" customWidth="1"/>
    <col min="10496" max="10532" width="8.625" style="74" customWidth="1"/>
    <col min="10533" max="10533" width="9.625" style="74" customWidth="1"/>
    <col min="10534" max="10550" width="10.125" style="74" customWidth="1"/>
    <col min="10551" max="10748" width="9" style="74"/>
    <col min="10749" max="10749" width="1.625" style="74" customWidth="1"/>
    <col min="10750" max="10750" width="3.375" style="74" customWidth="1"/>
    <col min="10751" max="10751" width="16.625" style="74" customWidth="1"/>
    <col min="10752" max="10788" width="8.625" style="74" customWidth="1"/>
    <col min="10789" max="10789" width="9.625" style="74" customWidth="1"/>
    <col min="10790" max="10806" width="10.125" style="74" customWidth="1"/>
    <col min="10807" max="11004" width="9" style="74"/>
    <col min="11005" max="11005" width="1.625" style="74" customWidth="1"/>
    <col min="11006" max="11006" width="3.375" style="74" customWidth="1"/>
    <col min="11007" max="11007" width="16.625" style="74" customWidth="1"/>
    <col min="11008" max="11044" width="8.625" style="74" customWidth="1"/>
    <col min="11045" max="11045" width="9.625" style="74" customWidth="1"/>
    <col min="11046" max="11062" width="10.125" style="74" customWidth="1"/>
    <col min="11063" max="11260" width="9" style="74"/>
    <col min="11261" max="11261" width="1.625" style="74" customWidth="1"/>
    <col min="11262" max="11262" width="3.375" style="74" customWidth="1"/>
    <col min="11263" max="11263" width="16.625" style="74" customWidth="1"/>
    <col min="11264" max="11300" width="8.625" style="74" customWidth="1"/>
    <col min="11301" max="11301" width="9.625" style="74" customWidth="1"/>
    <col min="11302" max="11318" width="10.125" style="74" customWidth="1"/>
    <col min="11319" max="11516" width="9" style="74"/>
    <col min="11517" max="11517" width="1.625" style="74" customWidth="1"/>
    <col min="11518" max="11518" width="3.375" style="74" customWidth="1"/>
    <col min="11519" max="11519" width="16.625" style="74" customWidth="1"/>
    <col min="11520" max="11556" width="8.625" style="74" customWidth="1"/>
    <col min="11557" max="11557" width="9.625" style="74" customWidth="1"/>
    <col min="11558" max="11574" width="10.125" style="74" customWidth="1"/>
    <col min="11575" max="11772" width="9" style="74"/>
    <col min="11773" max="11773" width="1.625" style="74" customWidth="1"/>
    <col min="11774" max="11774" width="3.375" style="74" customWidth="1"/>
    <col min="11775" max="11775" width="16.625" style="74" customWidth="1"/>
    <col min="11776" max="11812" width="8.625" style="74" customWidth="1"/>
    <col min="11813" max="11813" width="9.625" style="74" customWidth="1"/>
    <col min="11814" max="11830" width="10.125" style="74" customWidth="1"/>
    <col min="11831" max="12028" width="9" style="74"/>
    <col min="12029" max="12029" width="1.625" style="74" customWidth="1"/>
    <col min="12030" max="12030" width="3.375" style="74" customWidth="1"/>
    <col min="12031" max="12031" width="16.625" style="74" customWidth="1"/>
    <col min="12032" max="12068" width="8.625" style="74" customWidth="1"/>
    <col min="12069" max="12069" width="9.625" style="74" customWidth="1"/>
    <col min="12070" max="12086" width="10.125" style="74" customWidth="1"/>
    <col min="12087" max="12284" width="9" style="74"/>
    <col min="12285" max="12285" width="1.625" style="74" customWidth="1"/>
    <col min="12286" max="12286" width="3.375" style="74" customWidth="1"/>
    <col min="12287" max="12287" width="16.625" style="74" customWidth="1"/>
    <col min="12288" max="12324" width="8.625" style="74" customWidth="1"/>
    <col min="12325" max="12325" width="9.625" style="74" customWidth="1"/>
    <col min="12326" max="12342" width="10.125" style="74" customWidth="1"/>
    <col min="12343" max="12540" width="9" style="74"/>
    <col min="12541" max="12541" width="1.625" style="74" customWidth="1"/>
    <col min="12542" max="12542" width="3.375" style="74" customWidth="1"/>
    <col min="12543" max="12543" width="16.625" style="74" customWidth="1"/>
    <col min="12544" max="12580" width="8.625" style="74" customWidth="1"/>
    <col min="12581" max="12581" width="9.625" style="74" customWidth="1"/>
    <col min="12582" max="12598" width="10.125" style="74" customWidth="1"/>
    <col min="12599" max="12796" width="9" style="74"/>
    <col min="12797" max="12797" width="1.625" style="74" customWidth="1"/>
    <col min="12798" max="12798" width="3.375" style="74" customWidth="1"/>
    <col min="12799" max="12799" width="16.625" style="74" customWidth="1"/>
    <col min="12800" max="12836" width="8.625" style="74" customWidth="1"/>
    <col min="12837" max="12837" width="9.625" style="74" customWidth="1"/>
    <col min="12838" max="12854" width="10.125" style="74" customWidth="1"/>
    <col min="12855" max="13052" width="9" style="74"/>
    <col min="13053" max="13053" width="1.625" style="74" customWidth="1"/>
    <col min="13054" max="13054" width="3.375" style="74" customWidth="1"/>
    <col min="13055" max="13055" width="16.625" style="74" customWidth="1"/>
    <col min="13056" max="13092" width="8.625" style="74" customWidth="1"/>
    <col min="13093" max="13093" width="9.625" style="74" customWidth="1"/>
    <col min="13094" max="13110" width="10.125" style="74" customWidth="1"/>
    <col min="13111" max="13308" width="9" style="74"/>
    <col min="13309" max="13309" width="1.625" style="74" customWidth="1"/>
    <col min="13310" max="13310" width="3.375" style="74" customWidth="1"/>
    <col min="13311" max="13311" width="16.625" style="74" customWidth="1"/>
    <col min="13312" max="13348" width="8.625" style="74" customWidth="1"/>
    <col min="13349" max="13349" width="9.625" style="74" customWidth="1"/>
    <col min="13350" max="13366" width="10.125" style="74" customWidth="1"/>
    <col min="13367" max="13564" width="9" style="74"/>
    <col min="13565" max="13565" width="1.625" style="74" customWidth="1"/>
    <col min="13566" max="13566" width="3.375" style="74" customWidth="1"/>
    <col min="13567" max="13567" width="16.625" style="74" customWidth="1"/>
    <col min="13568" max="13604" width="8.625" style="74" customWidth="1"/>
    <col min="13605" max="13605" width="9.625" style="74" customWidth="1"/>
    <col min="13606" max="13622" width="10.125" style="74" customWidth="1"/>
    <col min="13623" max="13820" width="9" style="74"/>
    <col min="13821" max="13821" width="1.625" style="74" customWidth="1"/>
    <col min="13822" max="13822" width="3.375" style="74" customWidth="1"/>
    <col min="13823" max="13823" width="16.625" style="74" customWidth="1"/>
    <col min="13824" max="13860" width="8.625" style="74" customWidth="1"/>
    <col min="13861" max="13861" width="9.625" style="74" customWidth="1"/>
    <col min="13862" max="13878" width="10.125" style="74" customWidth="1"/>
    <col min="13879" max="14076" width="9" style="74"/>
    <col min="14077" max="14077" width="1.625" style="74" customWidth="1"/>
    <col min="14078" max="14078" width="3.375" style="74" customWidth="1"/>
    <col min="14079" max="14079" width="16.625" style="74" customWidth="1"/>
    <col min="14080" max="14116" width="8.625" style="74" customWidth="1"/>
    <col min="14117" max="14117" width="9.625" style="74" customWidth="1"/>
    <col min="14118" max="14134" width="10.125" style="74" customWidth="1"/>
    <col min="14135" max="14332" width="9" style="74"/>
    <col min="14333" max="14333" width="1.625" style="74" customWidth="1"/>
    <col min="14334" max="14334" width="3.375" style="74" customWidth="1"/>
    <col min="14335" max="14335" width="16.625" style="74" customWidth="1"/>
    <col min="14336" max="14372" width="8.625" style="74" customWidth="1"/>
    <col min="14373" max="14373" width="9.625" style="74" customWidth="1"/>
    <col min="14374" max="14390" width="10.125" style="74" customWidth="1"/>
    <col min="14391" max="14588" width="9" style="74"/>
    <col min="14589" max="14589" width="1.625" style="74" customWidth="1"/>
    <col min="14590" max="14590" width="3.375" style="74" customWidth="1"/>
    <col min="14591" max="14591" width="16.625" style="74" customWidth="1"/>
    <col min="14592" max="14628" width="8.625" style="74" customWidth="1"/>
    <col min="14629" max="14629" width="9.625" style="74" customWidth="1"/>
    <col min="14630" max="14646" width="10.125" style="74" customWidth="1"/>
    <col min="14647" max="14844" width="9" style="74"/>
    <col min="14845" max="14845" width="1.625" style="74" customWidth="1"/>
    <col min="14846" max="14846" width="3.375" style="74" customWidth="1"/>
    <col min="14847" max="14847" width="16.625" style="74" customWidth="1"/>
    <col min="14848" max="14884" width="8.625" style="74" customWidth="1"/>
    <col min="14885" max="14885" width="9.625" style="74" customWidth="1"/>
    <col min="14886" max="14902" width="10.125" style="74" customWidth="1"/>
    <col min="14903" max="15100" width="9" style="74"/>
    <col min="15101" max="15101" width="1.625" style="74" customWidth="1"/>
    <col min="15102" max="15102" width="3.375" style="74" customWidth="1"/>
    <col min="15103" max="15103" width="16.625" style="74" customWidth="1"/>
    <col min="15104" max="15140" width="8.625" style="74" customWidth="1"/>
    <col min="15141" max="15141" width="9.625" style="74" customWidth="1"/>
    <col min="15142" max="15158" width="10.125" style="74" customWidth="1"/>
    <col min="15159" max="15356" width="9" style="74"/>
    <col min="15357" max="15357" width="1.625" style="74" customWidth="1"/>
    <col min="15358" max="15358" width="3.375" style="74" customWidth="1"/>
    <col min="15359" max="15359" width="16.625" style="74" customWidth="1"/>
    <col min="15360" max="15396" width="8.625" style="74" customWidth="1"/>
    <col min="15397" max="15397" width="9.625" style="74" customWidth="1"/>
    <col min="15398" max="15414" width="10.125" style="74" customWidth="1"/>
    <col min="15415" max="15612" width="9" style="74"/>
    <col min="15613" max="15613" width="1.625" style="74" customWidth="1"/>
    <col min="15614" max="15614" width="3.375" style="74" customWidth="1"/>
    <col min="15615" max="15615" width="16.625" style="74" customWidth="1"/>
    <col min="15616" max="15652" width="8.625" style="74" customWidth="1"/>
    <col min="15653" max="15653" width="9.625" style="74" customWidth="1"/>
    <col min="15654" max="15670" width="10.125" style="74" customWidth="1"/>
    <col min="15671" max="15868" width="9" style="74"/>
    <col min="15869" max="15869" width="1.625" style="74" customWidth="1"/>
    <col min="15870" max="15870" width="3.375" style="74" customWidth="1"/>
    <col min="15871" max="15871" width="16.625" style="74" customWidth="1"/>
    <col min="15872" max="15908" width="8.625" style="74" customWidth="1"/>
    <col min="15909" max="15909" width="9.625" style="74" customWidth="1"/>
    <col min="15910" max="15926" width="10.125" style="74" customWidth="1"/>
    <col min="15927" max="16124" width="9" style="74"/>
    <col min="16125" max="16125" width="1.625" style="74" customWidth="1"/>
    <col min="16126" max="16126" width="3.375" style="74" customWidth="1"/>
    <col min="16127" max="16127" width="16.625" style="74" customWidth="1"/>
    <col min="16128" max="16164" width="8.625" style="74" customWidth="1"/>
    <col min="16165" max="16165" width="9.625" style="74" customWidth="1"/>
    <col min="16166" max="16182" width="10.125" style="74" customWidth="1"/>
    <col min="16183" max="16384" width="9" style="74"/>
  </cols>
  <sheetData>
    <row r="1" spans="2:74" ht="12" customHeight="1">
      <c r="B1" s="155" t="s">
        <v>505</v>
      </c>
      <c r="C1" s="155"/>
      <c r="BL1" s="167"/>
      <c r="BM1" s="75"/>
      <c r="BN1" s="178"/>
      <c r="BO1" s="178"/>
      <c r="BP1" s="20"/>
      <c r="BQ1" s="178"/>
      <c r="BR1" s="20"/>
      <c r="BS1" s="178"/>
      <c r="BT1" s="76"/>
    </row>
    <row r="2" spans="2:74" ht="12" customHeight="1">
      <c r="B2" s="223"/>
      <c r="C2" s="224"/>
      <c r="D2" s="200"/>
      <c r="E2" s="200"/>
      <c r="F2" s="200"/>
      <c r="G2" s="200"/>
      <c r="H2" s="200"/>
      <c r="I2" s="200"/>
      <c r="J2" s="200"/>
      <c r="K2" s="200"/>
      <c r="L2" s="200"/>
      <c r="M2" s="200"/>
      <c r="N2" s="200"/>
      <c r="O2" s="200"/>
      <c r="P2" s="200"/>
      <c r="Q2" s="201"/>
      <c r="R2" s="201"/>
      <c r="S2" s="201"/>
      <c r="T2" s="201"/>
      <c r="U2" s="201"/>
      <c r="V2" s="200"/>
      <c r="W2" s="200"/>
      <c r="X2" s="200"/>
      <c r="Y2" s="200"/>
      <c r="Z2" s="200"/>
      <c r="AA2" s="200"/>
      <c r="AB2" s="200"/>
      <c r="AC2" s="200"/>
      <c r="AD2" s="200"/>
      <c r="AE2" s="200"/>
      <c r="AF2" s="200"/>
      <c r="AG2" s="200"/>
      <c r="AH2" s="202"/>
      <c r="AI2" s="200"/>
      <c r="AJ2" s="200"/>
      <c r="AK2" s="200"/>
      <c r="AL2" s="200"/>
      <c r="AM2" s="200"/>
      <c r="AN2" s="200"/>
      <c r="AO2" s="200"/>
      <c r="AP2" s="200"/>
      <c r="AQ2" s="200"/>
      <c r="AR2" s="200"/>
      <c r="AS2" s="200"/>
      <c r="AT2" s="200"/>
      <c r="AU2" s="201"/>
      <c r="AV2" s="201"/>
      <c r="AW2" s="200"/>
      <c r="AX2" s="200"/>
      <c r="AY2" s="203"/>
      <c r="AZ2" s="203"/>
      <c r="BA2" s="203"/>
      <c r="BB2" s="203"/>
      <c r="BC2" s="203"/>
      <c r="BD2" s="203"/>
      <c r="BE2" s="202"/>
      <c r="BF2" s="217"/>
      <c r="BG2" s="217"/>
      <c r="BH2" s="217"/>
      <c r="BI2" s="217"/>
      <c r="BJ2" s="217"/>
      <c r="BL2" s="1190"/>
      <c r="BM2" s="1191"/>
      <c r="BN2" s="179"/>
      <c r="BO2" s="186"/>
      <c r="BP2" s="77"/>
      <c r="BQ2" s="1192"/>
      <c r="BR2" s="1193"/>
      <c r="BS2" s="1194"/>
      <c r="BT2" s="1195"/>
      <c r="BU2" s="1185" t="s">
        <v>462</v>
      </c>
      <c r="BV2" s="1186"/>
    </row>
    <row r="3" spans="2:74" ht="12" customHeight="1">
      <c r="B3" s="1113" t="s">
        <v>484</v>
      </c>
      <c r="C3" s="255"/>
      <c r="D3" s="256" t="s">
        <v>34</v>
      </c>
      <c r="E3" s="256" t="s">
        <v>40</v>
      </c>
      <c r="F3" s="256" t="s">
        <v>41</v>
      </c>
      <c r="G3" s="256" t="s">
        <v>42</v>
      </c>
      <c r="H3" s="256" t="s">
        <v>43</v>
      </c>
      <c r="I3" s="256" t="s">
        <v>44</v>
      </c>
      <c r="J3" s="256" t="s">
        <v>45</v>
      </c>
      <c r="K3" s="256" t="s">
        <v>46</v>
      </c>
      <c r="L3" s="256" t="s">
        <v>47</v>
      </c>
      <c r="M3" s="256" t="s">
        <v>48</v>
      </c>
      <c r="N3" s="256" t="s">
        <v>49</v>
      </c>
      <c r="O3" s="256" t="s">
        <v>50</v>
      </c>
      <c r="P3" s="256" t="s">
        <v>51</v>
      </c>
      <c r="Q3" s="256" t="s">
        <v>53</v>
      </c>
      <c r="R3" s="256" t="s">
        <v>54</v>
      </c>
      <c r="S3" s="256" t="s">
        <v>56</v>
      </c>
      <c r="T3" s="256" t="s">
        <v>57</v>
      </c>
      <c r="U3" s="256" t="s">
        <v>59</v>
      </c>
      <c r="V3" s="256" t="s">
        <v>60</v>
      </c>
      <c r="W3" s="256" t="s">
        <v>61</v>
      </c>
      <c r="X3" s="256" t="s">
        <v>39</v>
      </c>
      <c r="Y3" s="256" t="s">
        <v>62</v>
      </c>
      <c r="Z3" s="256" t="s">
        <v>63</v>
      </c>
      <c r="AA3" s="256" t="s">
        <v>65</v>
      </c>
      <c r="AB3" s="256" t="s">
        <v>66</v>
      </c>
      <c r="AC3" s="256" t="s">
        <v>67</v>
      </c>
      <c r="AD3" s="256" t="s">
        <v>68</v>
      </c>
      <c r="AE3" s="256" t="s">
        <v>69</v>
      </c>
      <c r="AF3" s="256" t="s">
        <v>71</v>
      </c>
      <c r="AG3" s="256" t="s">
        <v>72</v>
      </c>
      <c r="AH3" s="256" t="s">
        <v>73</v>
      </c>
      <c r="AI3" s="256" t="s">
        <v>74</v>
      </c>
      <c r="AJ3" s="256" t="s">
        <v>77</v>
      </c>
      <c r="AK3" s="256" t="s">
        <v>78</v>
      </c>
      <c r="AL3" s="256" t="s">
        <v>79</v>
      </c>
      <c r="AM3" s="256" t="s">
        <v>80</v>
      </c>
      <c r="AN3" s="257" t="s">
        <v>81</v>
      </c>
      <c r="AO3" s="259">
        <v>70</v>
      </c>
      <c r="AP3" s="258">
        <v>71</v>
      </c>
      <c r="AQ3" s="256">
        <v>72</v>
      </c>
      <c r="AR3" s="256">
        <v>73</v>
      </c>
      <c r="AS3" s="256">
        <v>74</v>
      </c>
      <c r="AT3" s="256">
        <v>75</v>
      </c>
      <c r="AU3" s="256">
        <v>76</v>
      </c>
      <c r="AV3" s="257"/>
      <c r="AW3" s="259">
        <v>78</v>
      </c>
      <c r="AX3" s="259">
        <v>79</v>
      </c>
      <c r="AY3" s="260">
        <v>80</v>
      </c>
      <c r="AZ3" s="261">
        <v>81</v>
      </c>
      <c r="BA3" s="262">
        <v>82</v>
      </c>
      <c r="BB3" s="260">
        <v>84</v>
      </c>
      <c r="BC3" s="261">
        <v>85</v>
      </c>
      <c r="BD3" s="262">
        <v>87</v>
      </c>
      <c r="BE3" s="259">
        <v>97</v>
      </c>
      <c r="BF3" s="218"/>
      <c r="BG3" s="1187" t="s">
        <v>504</v>
      </c>
      <c r="BH3" s="1188"/>
      <c r="BI3" s="1188"/>
      <c r="BJ3" s="1189"/>
      <c r="BL3" s="1196"/>
      <c r="BM3" s="1197"/>
      <c r="BN3" s="180"/>
      <c r="BO3" s="187" t="s">
        <v>335</v>
      </c>
      <c r="BP3" s="79"/>
      <c r="BQ3" s="180"/>
      <c r="BR3" s="79"/>
      <c r="BS3" s="187"/>
      <c r="BT3" s="78" t="s">
        <v>335</v>
      </c>
      <c r="BU3" s="189"/>
      <c r="BV3" s="157"/>
    </row>
    <row r="4" spans="2:74" s="80" customFormat="1" ht="38.65" customHeight="1">
      <c r="B4" s="263"/>
      <c r="C4" s="264" t="s">
        <v>11</v>
      </c>
      <c r="D4" s="265" t="s">
        <v>270</v>
      </c>
      <c r="E4" s="265" t="s">
        <v>17</v>
      </c>
      <c r="F4" s="265" t="s">
        <v>35</v>
      </c>
      <c r="G4" s="265" t="s">
        <v>18</v>
      </c>
      <c r="H4" s="265" t="s">
        <v>336</v>
      </c>
      <c r="I4" s="265" t="s">
        <v>20</v>
      </c>
      <c r="J4" s="265" t="s">
        <v>87</v>
      </c>
      <c r="K4" s="265" t="s">
        <v>271</v>
      </c>
      <c r="L4" s="265" t="s">
        <v>88</v>
      </c>
      <c r="M4" s="265" t="s">
        <v>23</v>
      </c>
      <c r="N4" s="265" t="s">
        <v>24</v>
      </c>
      <c r="O4" s="265" t="s">
        <v>25</v>
      </c>
      <c r="P4" s="265" t="s">
        <v>89</v>
      </c>
      <c r="Q4" s="265" t="s">
        <v>90</v>
      </c>
      <c r="R4" s="265" t="s">
        <v>91</v>
      </c>
      <c r="S4" s="265" t="s">
        <v>37</v>
      </c>
      <c r="T4" s="265" t="s">
        <v>58</v>
      </c>
      <c r="U4" s="265" t="s">
        <v>337</v>
      </c>
      <c r="V4" s="265" t="s">
        <v>27</v>
      </c>
      <c r="W4" s="265" t="s">
        <v>93</v>
      </c>
      <c r="X4" s="265" t="s">
        <v>28</v>
      </c>
      <c r="Y4" s="265" t="s">
        <v>29</v>
      </c>
      <c r="Z4" s="265" t="s">
        <v>64</v>
      </c>
      <c r="AA4" s="265" t="s">
        <v>94</v>
      </c>
      <c r="AB4" s="265" t="s">
        <v>12</v>
      </c>
      <c r="AC4" s="265" t="s">
        <v>95</v>
      </c>
      <c r="AD4" s="265" t="s">
        <v>30</v>
      </c>
      <c r="AE4" s="265" t="s">
        <v>96</v>
      </c>
      <c r="AF4" s="265" t="s">
        <v>38</v>
      </c>
      <c r="AG4" s="265" t="s">
        <v>14</v>
      </c>
      <c r="AH4" s="265" t="s">
        <v>97</v>
      </c>
      <c r="AI4" s="265" t="s">
        <v>98</v>
      </c>
      <c r="AJ4" s="265" t="s">
        <v>273</v>
      </c>
      <c r="AK4" s="265" t="s">
        <v>32</v>
      </c>
      <c r="AL4" s="265" t="s">
        <v>33</v>
      </c>
      <c r="AM4" s="265" t="s">
        <v>1</v>
      </c>
      <c r="AN4" s="266" t="s">
        <v>2</v>
      </c>
      <c r="AO4" s="268" t="s">
        <v>3</v>
      </c>
      <c r="AP4" s="267" t="s">
        <v>492</v>
      </c>
      <c r="AQ4" s="265" t="s">
        <v>338</v>
      </c>
      <c r="AR4" s="265" t="s">
        <v>339</v>
      </c>
      <c r="AS4" s="265" t="s">
        <v>340</v>
      </c>
      <c r="AT4" s="265" t="s">
        <v>341</v>
      </c>
      <c r="AU4" s="265" t="s">
        <v>4</v>
      </c>
      <c r="AV4" s="266" t="s">
        <v>342</v>
      </c>
      <c r="AW4" s="268" t="s">
        <v>343</v>
      </c>
      <c r="AX4" s="268" t="s">
        <v>344</v>
      </c>
      <c r="AY4" s="269" t="s">
        <v>5</v>
      </c>
      <c r="AZ4" s="270" t="s">
        <v>6</v>
      </c>
      <c r="BA4" s="271" t="s">
        <v>345</v>
      </c>
      <c r="BB4" s="272" t="s">
        <v>346</v>
      </c>
      <c r="BC4" s="273" t="s">
        <v>347</v>
      </c>
      <c r="BD4" s="274" t="s">
        <v>348</v>
      </c>
      <c r="BE4" s="268" t="s">
        <v>349</v>
      </c>
      <c r="BF4" s="219"/>
      <c r="BG4" s="418" t="s">
        <v>464</v>
      </c>
      <c r="BH4" s="419" t="s">
        <v>152</v>
      </c>
      <c r="BI4" s="419" t="s">
        <v>153</v>
      </c>
      <c r="BJ4" s="420" t="s">
        <v>154</v>
      </c>
      <c r="BL4" s="168" t="s">
        <v>15</v>
      </c>
      <c r="BM4" s="81" t="s">
        <v>153</v>
      </c>
      <c r="BN4" s="181" t="s">
        <v>7</v>
      </c>
      <c r="BO4" s="181" t="s">
        <v>350</v>
      </c>
      <c r="BP4" s="83" t="s">
        <v>154</v>
      </c>
      <c r="BQ4" s="181" t="s">
        <v>10</v>
      </c>
      <c r="BR4" s="83" t="s">
        <v>152</v>
      </c>
      <c r="BS4" s="181" t="s">
        <v>267</v>
      </c>
      <c r="BT4" s="82" t="s">
        <v>351</v>
      </c>
      <c r="BU4" s="190" t="s">
        <v>463</v>
      </c>
      <c r="BV4" s="158" t="s">
        <v>150</v>
      </c>
    </row>
    <row r="5" spans="2:74" s="85" customFormat="1" ht="18" customHeight="1">
      <c r="B5" s="275" t="s">
        <v>101</v>
      </c>
      <c r="C5" s="276" t="s">
        <v>270</v>
      </c>
      <c r="D5" s="277">
        <v>6322.8695125340928</v>
      </c>
      <c r="E5" s="278">
        <v>0</v>
      </c>
      <c r="F5" s="278">
        <v>16812.347163792154</v>
      </c>
      <c r="G5" s="278">
        <v>256.86892408926906</v>
      </c>
      <c r="H5" s="278">
        <v>1202.7321230823243</v>
      </c>
      <c r="I5" s="278">
        <v>23.699541088159467</v>
      </c>
      <c r="J5" s="278">
        <v>0</v>
      </c>
      <c r="K5" s="278">
        <v>684.23065862804197</v>
      </c>
      <c r="L5" s="278">
        <v>4.291145087225738</v>
      </c>
      <c r="M5" s="278">
        <v>0</v>
      </c>
      <c r="N5" s="278">
        <v>0.64477413333549027</v>
      </c>
      <c r="O5" s="278">
        <v>0</v>
      </c>
      <c r="P5" s="278">
        <v>0</v>
      </c>
      <c r="Q5" s="278">
        <v>0</v>
      </c>
      <c r="R5" s="278">
        <v>0</v>
      </c>
      <c r="S5" s="278">
        <v>0</v>
      </c>
      <c r="T5" s="278">
        <v>0</v>
      </c>
      <c r="U5" s="278">
        <v>0</v>
      </c>
      <c r="V5" s="278">
        <v>0.2153059568608128</v>
      </c>
      <c r="W5" s="278">
        <v>510.86012076495092</v>
      </c>
      <c r="X5" s="278">
        <v>308.73676901018069</v>
      </c>
      <c r="Y5" s="278">
        <v>0</v>
      </c>
      <c r="Z5" s="278">
        <v>0</v>
      </c>
      <c r="AA5" s="278">
        <v>0</v>
      </c>
      <c r="AB5" s="278">
        <v>80.50992667008461</v>
      </c>
      <c r="AC5" s="278">
        <v>0</v>
      </c>
      <c r="AD5" s="278">
        <v>0.91774476410967953</v>
      </c>
      <c r="AE5" s="278">
        <v>33.117370006267478</v>
      </c>
      <c r="AF5" s="278">
        <v>0</v>
      </c>
      <c r="AG5" s="278">
        <v>8.4539950329977227</v>
      </c>
      <c r="AH5" s="278">
        <v>576.00685472497355</v>
      </c>
      <c r="AI5" s="278">
        <v>1894.410660380641</v>
      </c>
      <c r="AJ5" s="278">
        <v>46.32793380724857</v>
      </c>
      <c r="AK5" s="278">
        <v>3.1669598895368298</v>
      </c>
      <c r="AL5" s="278">
        <v>7584.9639689924534</v>
      </c>
      <c r="AM5" s="278">
        <v>0</v>
      </c>
      <c r="AN5" s="279">
        <v>0</v>
      </c>
      <c r="AO5" s="293">
        <v>36355.371452434905</v>
      </c>
      <c r="AP5" s="280">
        <v>242.36556553961918</v>
      </c>
      <c r="AQ5" s="278">
        <v>23599.558599823562</v>
      </c>
      <c r="AR5" s="278">
        <v>0</v>
      </c>
      <c r="AS5" s="278">
        <v>0</v>
      </c>
      <c r="AT5" s="278">
        <v>430.01251260349568</v>
      </c>
      <c r="AU5" s="278">
        <v>847.98977091053416</v>
      </c>
      <c r="AV5" s="279">
        <v>0</v>
      </c>
      <c r="AW5" s="293">
        <v>25119.92644887721</v>
      </c>
      <c r="AX5" s="293">
        <v>61475.297901312115</v>
      </c>
      <c r="AY5" s="281">
        <v>150.580567999268</v>
      </c>
      <c r="AZ5" s="282">
        <v>21027.715856320294</v>
      </c>
      <c r="BA5" s="283">
        <v>21178.29642431956</v>
      </c>
      <c r="BB5" s="281">
        <v>-915.01999313886324</v>
      </c>
      <c r="BC5" s="282">
        <v>-23143.792326545572</v>
      </c>
      <c r="BD5" s="283">
        <v>-24058.812319684435</v>
      </c>
      <c r="BE5" s="284">
        <v>58594.782005947243</v>
      </c>
      <c r="BF5" s="220"/>
      <c r="BG5" s="421">
        <f>'37部門取引基本表'!BV5</f>
        <v>3.6351359747081397E-2</v>
      </c>
      <c r="BH5" s="422">
        <f>'37部門取引基本表'!BR5</f>
        <v>0.48388340449044559</v>
      </c>
      <c r="BI5" s="422">
        <f>'37部門取引基本表'!BM5</f>
        <v>9.1737990515775733E-2</v>
      </c>
      <c r="BJ5" s="423">
        <f>'37部門取引基本表'!BP5</f>
        <v>0.25700527999202832</v>
      </c>
      <c r="BL5" s="169">
        <f t="array" ref="BL5:BL41">TRANSPOSE(D44:AN44)</f>
        <v>5375.3675559355352</v>
      </c>
      <c r="BM5" s="86">
        <f>BL5/BE5</f>
        <v>9.1737990515775733E-2</v>
      </c>
      <c r="BN5" s="182">
        <f t="array" ref="BN5:BN41">TRANSPOSE(D45:AN45)</f>
        <v>15059.168355510335</v>
      </c>
      <c r="BO5" s="182">
        <f>IF(BN5&lt;0,0,BN5)</f>
        <v>15059.168355510335</v>
      </c>
      <c r="BP5" s="89">
        <f>BO5/BE5</f>
        <v>0.25700527999202832</v>
      </c>
      <c r="BQ5" s="182">
        <f t="array" ref="BQ5:BQ41">TRANSPOSE(D49:AN49)</f>
        <v>28353.042602413254</v>
      </c>
      <c r="BR5" s="89">
        <f t="shared" ref="BR5:BR42" si="0">BQ5/BE5</f>
        <v>0.48388340449044559</v>
      </c>
      <c r="BS5" s="182">
        <f t="array" ref="BS5:BS41">TRANSPOSE(D47:AN47)</f>
        <v>2524.2415694164929</v>
      </c>
      <c r="BT5" s="87">
        <f>IF(BS5&lt;0,0,BS5)</f>
        <v>2524.2415694164929</v>
      </c>
      <c r="BU5" s="191">
        <v>2130</v>
      </c>
      <c r="BV5" s="159">
        <f t="shared" ref="BV5:BV42" si="1">BU5/BE5</f>
        <v>3.6351359747081397E-2</v>
      </c>
    </row>
    <row r="6" spans="2:74" s="85" customFormat="1" ht="18" customHeight="1">
      <c r="B6" s="285" t="s">
        <v>102</v>
      </c>
      <c r="C6" s="286" t="s">
        <v>17</v>
      </c>
      <c r="D6" s="287">
        <v>2.7833120721876528</v>
      </c>
      <c r="E6" s="287">
        <v>0</v>
      </c>
      <c r="F6" s="287">
        <v>26.653006801005855</v>
      </c>
      <c r="G6" s="287">
        <v>17.778007487485329</v>
      </c>
      <c r="H6" s="287">
        <v>9.4853445340974325</v>
      </c>
      <c r="I6" s="287">
        <v>30.824873515495099</v>
      </c>
      <c r="J6" s="287">
        <v>1623.4312032513669</v>
      </c>
      <c r="K6" s="287">
        <v>10.828092932731707</v>
      </c>
      <c r="L6" s="287">
        <v>1063.7116986036799</v>
      </c>
      <c r="M6" s="287">
        <v>12.015460049832262</v>
      </c>
      <c r="N6" s="287">
        <v>316.58841087020039</v>
      </c>
      <c r="O6" s="287">
        <v>20.337111746832733</v>
      </c>
      <c r="P6" s="287">
        <v>1.3314510800893009</v>
      </c>
      <c r="Q6" s="287">
        <v>9.7444171382278562</v>
      </c>
      <c r="R6" s="287">
        <v>3.1233706941119168</v>
      </c>
      <c r="S6" s="287">
        <v>15.860961958458768</v>
      </c>
      <c r="T6" s="287">
        <v>3.4387972524481771</v>
      </c>
      <c r="U6" s="287">
        <v>4.1446556481630381</v>
      </c>
      <c r="V6" s="287">
        <v>136.78043113361647</v>
      </c>
      <c r="W6" s="287">
        <v>34.370650365152052</v>
      </c>
      <c r="X6" s="287">
        <v>1891.9438926533417</v>
      </c>
      <c r="Y6" s="287">
        <v>13068.785659541672</v>
      </c>
      <c r="Z6" s="287">
        <v>0</v>
      </c>
      <c r="AA6" s="287">
        <v>0</v>
      </c>
      <c r="AB6" s="287">
        <v>1.5335224127635163</v>
      </c>
      <c r="AC6" s="287">
        <v>0.20972659996904044</v>
      </c>
      <c r="AD6" s="287">
        <v>0.41589781198837739</v>
      </c>
      <c r="AE6" s="287">
        <v>3.130556355187136</v>
      </c>
      <c r="AF6" s="287">
        <v>0</v>
      </c>
      <c r="AG6" s="287">
        <v>2.1626498921622082</v>
      </c>
      <c r="AH6" s="287">
        <v>5.367531654550076</v>
      </c>
      <c r="AI6" s="287">
        <v>4.8663298858890318</v>
      </c>
      <c r="AJ6" s="287">
        <v>1.4578720428854448</v>
      </c>
      <c r="AK6" s="287">
        <v>2.1888634529686812</v>
      </c>
      <c r="AL6" s="287">
        <v>8.1690068443490631</v>
      </c>
      <c r="AM6" s="287">
        <v>0</v>
      </c>
      <c r="AN6" s="288">
        <v>8.8687439918752382</v>
      </c>
      <c r="AO6" s="293">
        <v>18342.331510274787</v>
      </c>
      <c r="AP6" s="289">
        <v>79.750192759958509</v>
      </c>
      <c r="AQ6" s="287">
        <v>-37.853053301622836</v>
      </c>
      <c r="AR6" s="287">
        <v>0</v>
      </c>
      <c r="AS6" s="287">
        <v>0</v>
      </c>
      <c r="AT6" s="287">
        <v>-14.449704841685605</v>
      </c>
      <c r="AU6" s="287">
        <v>-19.358869008797242</v>
      </c>
      <c r="AV6" s="288">
        <v>0</v>
      </c>
      <c r="AW6" s="293">
        <v>8.088565607852825</v>
      </c>
      <c r="AX6" s="293">
        <v>18350.420075882641</v>
      </c>
      <c r="AY6" s="290">
        <v>1.3861464732986768</v>
      </c>
      <c r="AZ6" s="291">
        <v>651.60347494772498</v>
      </c>
      <c r="BA6" s="292">
        <v>652.98962142102368</v>
      </c>
      <c r="BB6" s="290">
        <v>-2047.6397053011819</v>
      </c>
      <c r="BC6" s="291">
        <v>-15089.400773843217</v>
      </c>
      <c r="BD6" s="292">
        <v>-17137.040479144402</v>
      </c>
      <c r="BE6" s="293">
        <v>1866.369218159263</v>
      </c>
      <c r="BF6" s="220"/>
      <c r="BG6" s="421">
        <f>'37部門取引基本表'!BV6</f>
        <v>2.7861582528287649E-2</v>
      </c>
      <c r="BH6" s="422">
        <f>'37部門取引基本表'!BR6</f>
        <v>0.47784585026597681</v>
      </c>
      <c r="BI6" s="422">
        <f>'37部門取引基本表'!BM6</f>
        <v>0.24798437218918037</v>
      </c>
      <c r="BJ6" s="423">
        <f>'37部門取引基本表'!BP6</f>
        <v>6.251567143354464E-2</v>
      </c>
      <c r="BL6" s="170">
        <v>462.83039883843628</v>
      </c>
      <c r="BM6" s="90">
        <f t="shared" ref="BM6:BM42" si="2">BL6/BE6</f>
        <v>0.24798437218918037</v>
      </c>
      <c r="BN6" s="183">
        <v>116.67732481612607</v>
      </c>
      <c r="BO6" s="183">
        <f t="shared" ref="BO6:BO41" si="3">IF(BN6&lt;0,0,BN6)</f>
        <v>116.67732481612607</v>
      </c>
      <c r="BP6" s="91">
        <f t="shared" ref="BP6:BP42" si="4">BO6/BE6</f>
        <v>6.251567143354464E-2</v>
      </c>
      <c r="BQ6" s="183">
        <v>891.83678596155937</v>
      </c>
      <c r="BR6" s="91">
        <f t="shared" si="0"/>
        <v>0.47784585026597681</v>
      </c>
      <c r="BS6" s="183">
        <v>89.369865816607202</v>
      </c>
      <c r="BT6" s="88">
        <f t="shared" ref="BT6:BT41" si="5">IF(BS6&lt;0,0,BS6)</f>
        <v>89.369865816607202</v>
      </c>
      <c r="BU6" s="191">
        <v>52</v>
      </c>
      <c r="BV6" s="159">
        <f t="shared" si="1"/>
        <v>2.7861582528287649E-2</v>
      </c>
    </row>
    <row r="7" spans="2:74" s="85" customFormat="1" ht="18" customHeight="1">
      <c r="B7" s="285" t="s">
        <v>103</v>
      </c>
      <c r="C7" s="286" t="s">
        <v>253</v>
      </c>
      <c r="D7" s="287">
        <v>3838.9385458855954</v>
      </c>
      <c r="E7" s="287">
        <v>0</v>
      </c>
      <c r="F7" s="287">
        <v>16729.869195632287</v>
      </c>
      <c r="G7" s="287">
        <v>90.534990233614437</v>
      </c>
      <c r="H7" s="287">
        <v>13.11969371595077</v>
      </c>
      <c r="I7" s="287">
        <v>62.840317645545838</v>
      </c>
      <c r="J7" s="287">
        <v>0</v>
      </c>
      <c r="K7" s="287">
        <v>2.3155500694703983</v>
      </c>
      <c r="L7" s="287">
        <v>9.7978313955643017</v>
      </c>
      <c r="M7" s="287">
        <v>0.183697795330999</v>
      </c>
      <c r="N7" s="287">
        <v>0</v>
      </c>
      <c r="O7" s="287">
        <v>0</v>
      </c>
      <c r="P7" s="287">
        <v>0</v>
      </c>
      <c r="Q7" s="287">
        <v>0</v>
      </c>
      <c r="R7" s="287">
        <v>0</v>
      </c>
      <c r="S7" s="287">
        <v>0</v>
      </c>
      <c r="T7" s="287">
        <v>0</v>
      </c>
      <c r="U7" s="287">
        <v>0</v>
      </c>
      <c r="V7" s="287">
        <v>0</v>
      </c>
      <c r="W7" s="287">
        <v>201.74917708645236</v>
      </c>
      <c r="X7" s="287">
        <v>5.8501294367858119</v>
      </c>
      <c r="Y7" s="287">
        <v>0</v>
      </c>
      <c r="Z7" s="287">
        <v>0</v>
      </c>
      <c r="AA7" s="287">
        <v>0</v>
      </c>
      <c r="AB7" s="287">
        <v>76.164946500587988</v>
      </c>
      <c r="AC7" s="287">
        <v>0</v>
      </c>
      <c r="AD7" s="287">
        <v>0</v>
      </c>
      <c r="AE7" s="287">
        <v>130.47445773553571</v>
      </c>
      <c r="AF7" s="287">
        <v>0</v>
      </c>
      <c r="AG7" s="287">
        <v>62.520242337052927</v>
      </c>
      <c r="AH7" s="287">
        <v>1551.7398228378584</v>
      </c>
      <c r="AI7" s="287">
        <v>5569.353178770436</v>
      </c>
      <c r="AJ7" s="287">
        <v>31.263256030765646</v>
      </c>
      <c r="AK7" s="287">
        <v>1.7393269990501172</v>
      </c>
      <c r="AL7" s="287">
        <v>44715.451926310525</v>
      </c>
      <c r="AM7" s="287">
        <v>0</v>
      </c>
      <c r="AN7" s="288">
        <v>122.99107234015659</v>
      </c>
      <c r="AO7" s="293">
        <v>73216.89735875855</v>
      </c>
      <c r="AP7" s="289">
        <v>942.92936703593728</v>
      </c>
      <c r="AQ7" s="287">
        <v>170830.18064073866</v>
      </c>
      <c r="AR7" s="287">
        <v>0</v>
      </c>
      <c r="AS7" s="287">
        <v>0</v>
      </c>
      <c r="AT7" s="287">
        <v>0</v>
      </c>
      <c r="AU7" s="287">
        <v>312.18081677178532</v>
      </c>
      <c r="AV7" s="288">
        <v>0</v>
      </c>
      <c r="AW7" s="293">
        <v>172085.29082454639</v>
      </c>
      <c r="AX7" s="293">
        <v>245302.18818330494</v>
      </c>
      <c r="AY7" s="290">
        <v>1294.8125213812875</v>
      </c>
      <c r="AZ7" s="291">
        <v>68191.535509536538</v>
      </c>
      <c r="BA7" s="292">
        <v>69486.348030917812</v>
      </c>
      <c r="BB7" s="290">
        <v>-35094.544152007627</v>
      </c>
      <c r="BC7" s="291">
        <v>-195823.07419355432</v>
      </c>
      <c r="BD7" s="292">
        <v>-230917.61834556196</v>
      </c>
      <c r="BE7" s="293">
        <v>83870.917868660821</v>
      </c>
      <c r="BF7" s="220"/>
      <c r="BG7" s="421">
        <f>'37部門取引基本表'!BV7</f>
        <v>8.3413895755326206E-2</v>
      </c>
      <c r="BH7" s="422">
        <f>'37部門取引基本表'!BR7</f>
        <v>0.35432174145564088</v>
      </c>
      <c r="BI7" s="422">
        <f>'37部門取引基本表'!BM7</f>
        <v>0.17079602272927458</v>
      </c>
      <c r="BJ7" s="423">
        <f>'37部門取引基本表'!BP7</f>
        <v>9.8619943832782817E-2</v>
      </c>
      <c r="BL7" s="170">
        <v>14324.819194620915</v>
      </c>
      <c r="BM7" s="90">
        <f t="shared" si="2"/>
        <v>0.17079602272927458</v>
      </c>
      <c r="BN7" s="183">
        <v>8271.3452094112708</v>
      </c>
      <c r="BO7" s="183">
        <f t="shared" si="3"/>
        <v>8271.3452094112708</v>
      </c>
      <c r="BP7" s="91">
        <f t="shared" si="4"/>
        <v>9.8619943832782817E-2</v>
      </c>
      <c r="BQ7" s="183">
        <v>29717.289676706932</v>
      </c>
      <c r="BR7" s="91">
        <f t="shared" si="0"/>
        <v>0.35432174145564088</v>
      </c>
      <c r="BS7" s="183">
        <v>1928.0935860907912</v>
      </c>
      <c r="BT7" s="88">
        <f t="shared" si="5"/>
        <v>1928.0935860907912</v>
      </c>
      <c r="BU7" s="191">
        <v>6996</v>
      </c>
      <c r="BV7" s="159">
        <f t="shared" si="1"/>
        <v>8.3413895755326206E-2</v>
      </c>
    </row>
    <row r="8" spans="2:74" s="85" customFormat="1" ht="18" customHeight="1">
      <c r="B8" s="285" t="s">
        <v>104</v>
      </c>
      <c r="C8" s="286" t="s">
        <v>18</v>
      </c>
      <c r="D8" s="287">
        <v>386.61541076855065</v>
      </c>
      <c r="E8" s="287">
        <v>7.9553667934506418</v>
      </c>
      <c r="F8" s="287">
        <v>92.818465513194866</v>
      </c>
      <c r="G8" s="287">
        <v>7775.0803947066033</v>
      </c>
      <c r="H8" s="287">
        <v>363.5700062889145</v>
      </c>
      <c r="I8" s="287">
        <v>7.0932475453404713</v>
      </c>
      <c r="J8" s="287">
        <v>0.36784678641629881</v>
      </c>
      <c r="K8" s="287">
        <v>525.02521407202016</v>
      </c>
      <c r="L8" s="287">
        <v>42.617750050683611</v>
      </c>
      <c r="M8" s="287">
        <v>21.081621428448276</v>
      </c>
      <c r="N8" s="287">
        <v>28.572541226290429</v>
      </c>
      <c r="O8" s="287">
        <v>87.998865894176447</v>
      </c>
      <c r="P8" s="287">
        <v>44.736756291000511</v>
      </c>
      <c r="Q8" s="287">
        <v>126.86848979967247</v>
      </c>
      <c r="R8" s="287">
        <v>27.04181469375844</v>
      </c>
      <c r="S8" s="287">
        <v>254.93460915812128</v>
      </c>
      <c r="T8" s="287">
        <v>157.89739743778165</v>
      </c>
      <c r="U8" s="287">
        <v>53.86742967787913</v>
      </c>
      <c r="V8" s="287">
        <v>926.43825004476537</v>
      </c>
      <c r="W8" s="287">
        <v>543.22553727838476</v>
      </c>
      <c r="X8" s="287">
        <v>1019.7093175055825</v>
      </c>
      <c r="Y8" s="287">
        <v>5.27339278101147</v>
      </c>
      <c r="Z8" s="287">
        <v>29.882860561151634</v>
      </c>
      <c r="AA8" s="287">
        <v>46.537616243181688</v>
      </c>
      <c r="AB8" s="287">
        <v>2328.9093708501941</v>
      </c>
      <c r="AC8" s="287">
        <v>334.72365355058849</v>
      </c>
      <c r="AD8" s="287">
        <v>10.341581807465493</v>
      </c>
      <c r="AE8" s="287">
        <v>541.70458820052909</v>
      </c>
      <c r="AF8" s="287">
        <v>76.192838448524171</v>
      </c>
      <c r="AG8" s="287">
        <v>615.17559205232271</v>
      </c>
      <c r="AH8" s="287">
        <v>53.874940961081606</v>
      </c>
      <c r="AI8" s="287">
        <v>2043.6689698883433</v>
      </c>
      <c r="AJ8" s="287">
        <v>562.73860855378166</v>
      </c>
      <c r="AK8" s="287">
        <v>604.57619628659791</v>
      </c>
      <c r="AL8" s="287">
        <v>1265.7861434422139</v>
      </c>
      <c r="AM8" s="287">
        <v>93.338862470151795</v>
      </c>
      <c r="AN8" s="288">
        <v>20.582179452842531</v>
      </c>
      <c r="AO8" s="293">
        <v>21126.823728511015</v>
      </c>
      <c r="AP8" s="289">
        <v>390.1707529717703</v>
      </c>
      <c r="AQ8" s="287">
        <v>27013.669261331845</v>
      </c>
      <c r="AR8" s="287">
        <v>0</v>
      </c>
      <c r="AS8" s="287">
        <v>2.7636499922574775</v>
      </c>
      <c r="AT8" s="287">
        <v>708.70450505933945</v>
      </c>
      <c r="AU8" s="287">
        <v>373.45849662640353</v>
      </c>
      <c r="AV8" s="288">
        <v>0</v>
      </c>
      <c r="AW8" s="293">
        <v>28488.76666598162</v>
      </c>
      <c r="AX8" s="293">
        <v>49615.590394492632</v>
      </c>
      <c r="AY8" s="290">
        <v>2344.7035570872872</v>
      </c>
      <c r="AZ8" s="291">
        <v>24069.792847993587</v>
      </c>
      <c r="BA8" s="292">
        <v>26414.496405080874</v>
      </c>
      <c r="BB8" s="290">
        <v>-9417.2853998157261</v>
      </c>
      <c r="BC8" s="291">
        <v>-32978.193900842874</v>
      </c>
      <c r="BD8" s="292">
        <v>-42395.479300658604</v>
      </c>
      <c r="BE8" s="293">
        <v>33634.607498914906</v>
      </c>
      <c r="BF8" s="220"/>
      <c r="BG8" s="421">
        <f>'37部門取引基本表'!BV8</f>
        <v>8.4347646991020334E-2</v>
      </c>
      <c r="BH8" s="422">
        <f>'37部門取引基本表'!BR8</f>
        <v>0.3822744476511285</v>
      </c>
      <c r="BI8" s="422">
        <f>'37部門取引基本表'!BM8</f>
        <v>0.22574605076714335</v>
      </c>
      <c r="BJ8" s="423">
        <f>'37部門取引基本表'!BP8</f>
        <v>0</v>
      </c>
      <c r="BL8" s="170">
        <v>7592.8798119829844</v>
      </c>
      <c r="BM8" s="90">
        <f t="shared" si="2"/>
        <v>0.22574605076714335</v>
      </c>
      <c r="BN8" s="183">
        <v>-1263.3462864504538</v>
      </c>
      <c r="BO8" s="183">
        <f t="shared" si="3"/>
        <v>0</v>
      </c>
      <c r="BP8" s="91">
        <f t="shared" si="4"/>
        <v>0</v>
      </c>
      <c r="BQ8" s="183">
        <v>12857.651003610201</v>
      </c>
      <c r="BR8" s="91">
        <f t="shared" si="0"/>
        <v>0.3822744476511285</v>
      </c>
      <c r="BS8" s="183">
        <v>1325.8927042860489</v>
      </c>
      <c r="BT8" s="88">
        <f t="shared" si="5"/>
        <v>1325.8927042860489</v>
      </c>
      <c r="BU8" s="191">
        <v>2837</v>
      </c>
      <c r="BV8" s="159">
        <f t="shared" si="1"/>
        <v>8.4347646991020334E-2</v>
      </c>
    </row>
    <row r="9" spans="2:74" s="85" customFormat="1" ht="18" customHeight="1">
      <c r="B9" s="285" t="s">
        <v>105</v>
      </c>
      <c r="C9" s="286" t="s">
        <v>19</v>
      </c>
      <c r="D9" s="287">
        <v>1796.5827362738391</v>
      </c>
      <c r="E9" s="287">
        <v>4.5896346885292161</v>
      </c>
      <c r="F9" s="287">
        <v>1298.6794901587382</v>
      </c>
      <c r="G9" s="287">
        <v>201.53418711025273</v>
      </c>
      <c r="H9" s="287">
        <v>8199.3332445051183</v>
      </c>
      <c r="I9" s="287">
        <v>147.06014852179095</v>
      </c>
      <c r="J9" s="287">
        <v>0.1839233932081494</v>
      </c>
      <c r="K9" s="287">
        <v>902.49574745877271</v>
      </c>
      <c r="L9" s="287">
        <v>141.40395762538157</v>
      </c>
      <c r="M9" s="287">
        <v>28.545242474628729</v>
      </c>
      <c r="N9" s="287">
        <v>85.427097881579542</v>
      </c>
      <c r="O9" s="287">
        <v>294.85827972033758</v>
      </c>
      <c r="P9" s="287">
        <v>71.63206810880439</v>
      </c>
      <c r="Q9" s="287">
        <v>171.5781684338944</v>
      </c>
      <c r="R9" s="287">
        <v>171.53880627925187</v>
      </c>
      <c r="S9" s="287">
        <v>563.68101466168741</v>
      </c>
      <c r="T9" s="287">
        <v>500.21976482156219</v>
      </c>
      <c r="U9" s="287">
        <v>199.56626984196612</v>
      </c>
      <c r="V9" s="287">
        <v>1256.9374106539269</v>
      </c>
      <c r="W9" s="287">
        <v>4959.0559629422987</v>
      </c>
      <c r="X9" s="287">
        <v>17249.865703047457</v>
      </c>
      <c r="Y9" s="287">
        <v>136.9983499566938</v>
      </c>
      <c r="Z9" s="287">
        <v>89.927860754119877</v>
      </c>
      <c r="AA9" s="287">
        <v>83.046924609044765</v>
      </c>
      <c r="AB9" s="287">
        <v>4227.4101178514265</v>
      </c>
      <c r="AC9" s="287">
        <v>996.20134985294203</v>
      </c>
      <c r="AD9" s="287">
        <v>175.86268055772231</v>
      </c>
      <c r="AE9" s="287">
        <v>4442.6202802319949</v>
      </c>
      <c r="AF9" s="287">
        <v>660.15971906971947</v>
      </c>
      <c r="AG9" s="287">
        <v>235.92544278133181</v>
      </c>
      <c r="AH9" s="287">
        <v>1279.0777243554446</v>
      </c>
      <c r="AI9" s="287">
        <v>4181.6478585845716</v>
      </c>
      <c r="AJ9" s="287">
        <v>405.61239948723926</v>
      </c>
      <c r="AK9" s="287">
        <v>1062.1962047089121</v>
      </c>
      <c r="AL9" s="287">
        <v>1974.2380705037135</v>
      </c>
      <c r="AM9" s="287">
        <v>2068.4659401335816</v>
      </c>
      <c r="AN9" s="288">
        <v>48.694424559164041</v>
      </c>
      <c r="AO9" s="293">
        <v>60312.854206600627</v>
      </c>
      <c r="AP9" s="289">
        <v>643.33218663148614</v>
      </c>
      <c r="AQ9" s="287">
        <v>2118.689469082261</v>
      </c>
      <c r="AR9" s="287">
        <v>12.35959383038613</v>
      </c>
      <c r="AS9" s="287">
        <v>47.442658200420027</v>
      </c>
      <c r="AT9" s="287">
        <v>989.93857521881296</v>
      </c>
      <c r="AU9" s="287">
        <v>-507.29382725415138</v>
      </c>
      <c r="AV9" s="288">
        <v>0</v>
      </c>
      <c r="AW9" s="293">
        <v>3304.4686557092145</v>
      </c>
      <c r="AX9" s="293">
        <v>63617.32286230984</v>
      </c>
      <c r="AY9" s="290">
        <v>464.33918707843691</v>
      </c>
      <c r="AZ9" s="291">
        <v>33917.660687839736</v>
      </c>
      <c r="BA9" s="292">
        <v>34381.999874918169</v>
      </c>
      <c r="BB9" s="290">
        <v>-12197.553309776153</v>
      </c>
      <c r="BC9" s="291">
        <v>-45287.566732315645</v>
      </c>
      <c r="BD9" s="292">
        <v>-57485.120042091796</v>
      </c>
      <c r="BE9" s="293">
        <v>40514.20269513622</v>
      </c>
      <c r="BF9" s="220"/>
      <c r="BG9" s="421">
        <f>'37部門取引基本表'!BV9</f>
        <v>8.3970552884863117E-2</v>
      </c>
      <c r="BH9" s="422">
        <f>'37部門取引基本表'!BR9</f>
        <v>0.43173736074307828</v>
      </c>
      <c r="BI9" s="422">
        <f>'37部門取引基本表'!BM9</f>
        <v>0.21879209719233916</v>
      </c>
      <c r="BJ9" s="423">
        <f>'37部門取引基本表'!BP9</f>
        <v>0.10142601516815729</v>
      </c>
      <c r="BL9" s="170">
        <v>8864.187373744373</v>
      </c>
      <c r="BM9" s="90">
        <f t="shared" si="2"/>
        <v>0.21879209719233916</v>
      </c>
      <c r="BN9" s="183">
        <v>4109.1941370826853</v>
      </c>
      <c r="BO9" s="183">
        <f t="shared" si="3"/>
        <v>4109.1941370826853</v>
      </c>
      <c r="BP9" s="91">
        <f t="shared" si="4"/>
        <v>0.10142601516815729</v>
      </c>
      <c r="BQ9" s="183">
        <v>17491.494944208222</v>
      </c>
      <c r="BR9" s="91">
        <f t="shared" si="0"/>
        <v>0.43173736074307828</v>
      </c>
      <c r="BS9" s="183">
        <v>1251.7689321532093</v>
      </c>
      <c r="BT9" s="88">
        <f t="shared" si="5"/>
        <v>1251.7689321532093</v>
      </c>
      <c r="BU9" s="191">
        <v>3402</v>
      </c>
      <c r="BV9" s="159">
        <f t="shared" si="1"/>
        <v>8.3970552884863117E-2</v>
      </c>
    </row>
    <row r="10" spans="2:74" s="85" customFormat="1" ht="18" customHeight="1">
      <c r="B10" s="285" t="s">
        <v>106</v>
      </c>
      <c r="C10" s="286" t="s">
        <v>20</v>
      </c>
      <c r="D10" s="287">
        <v>4863.1968075043924</v>
      </c>
      <c r="E10" s="287">
        <v>31.056528059047697</v>
      </c>
      <c r="F10" s="287">
        <v>832.22984097307085</v>
      </c>
      <c r="G10" s="287">
        <v>4910.8002775014093</v>
      </c>
      <c r="H10" s="287">
        <v>1242.9717877036665</v>
      </c>
      <c r="I10" s="287">
        <v>1386.8623567210054</v>
      </c>
      <c r="J10" s="287">
        <v>23.193986264895649</v>
      </c>
      <c r="K10" s="287">
        <v>25627.018485629102</v>
      </c>
      <c r="L10" s="287">
        <v>568.88285195829371</v>
      </c>
      <c r="M10" s="287">
        <v>62.622693086025777</v>
      </c>
      <c r="N10" s="287">
        <v>296.50886694088592</v>
      </c>
      <c r="O10" s="287">
        <v>556.71424464208417</v>
      </c>
      <c r="P10" s="287">
        <v>280.40359746680679</v>
      </c>
      <c r="Q10" s="287">
        <v>618.86602177882412</v>
      </c>
      <c r="R10" s="287">
        <v>272.1442202159094</v>
      </c>
      <c r="S10" s="287">
        <v>1075.4421314089482</v>
      </c>
      <c r="T10" s="287">
        <v>974.79369149984143</v>
      </c>
      <c r="U10" s="287">
        <v>320.19790032259777</v>
      </c>
      <c r="V10" s="287">
        <v>9857.7657997681508</v>
      </c>
      <c r="W10" s="287">
        <v>2529.4699118663834</v>
      </c>
      <c r="X10" s="287">
        <v>1816.5186916167254</v>
      </c>
      <c r="Y10" s="287">
        <v>14.282105448572731</v>
      </c>
      <c r="Z10" s="287">
        <v>276.20700088765392</v>
      </c>
      <c r="AA10" s="287">
        <v>344.72308328282725</v>
      </c>
      <c r="AB10" s="287">
        <v>5.1117413758783883</v>
      </c>
      <c r="AC10" s="287">
        <v>4.8237117992879295</v>
      </c>
      <c r="AD10" s="287">
        <v>15.153201030744407</v>
      </c>
      <c r="AE10" s="287">
        <v>261.54986401168395</v>
      </c>
      <c r="AF10" s="287">
        <v>36.112759277099023</v>
      </c>
      <c r="AG10" s="287">
        <v>171.83236415906998</v>
      </c>
      <c r="AH10" s="287">
        <v>994.33297289227721</v>
      </c>
      <c r="AI10" s="287">
        <v>70369.049635087635</v>
      </c>
      <c r="AJ10" s="287">
        <v>52.807365108961655</v>
      </c>
      <c r="AK10" s="287">
        <v>1313.8452399789003</v>
      </c>
      <c r="AL10" s="287">
        <v>2307.4351703397792</v>
      </c>
      <c r="AM10" s="287">
        <v>44.694304157412468</v>
      </c>
      <c r="AN10" s="288">
        <v>294.34189965487815</v>
      </c>
      <c r="AO10" s="293">
        <v>134653.96311142071</v>
      </c>
      <c r="AP10" s="289">
        <v>139.90401945741058</v>
      </c>
      <c r="AQ10" s="287">
        <v>15611.897000559598</v>
      </c>
      <c r="AR10" s="287">
        <v>0</v>
      </c>
      <c r="AS10" s="287">
        <v>0</v>
      </c>
      <c r="AT10" s="287">
        <v>0</v>
      </c>
      <c r="AU10" s="287">
        <v>-411.41407444680124</v>
      </c>
      <c r="AV10" s="288">
        <v>0</v>
      </c>
      <c r="AW10" s="293">
        <v>15340.386945570208</v>
      </c>
      <c r="AX10" s="293">
        <v>149994.35005699092</v>
      </c>
      <c r="AY10" s="290">
        <v>493.36821754451307</v>
      </c>
      <c r="AZ10" s="291">
        <v>6747.3450199845784</v>
      </c>
      <c r="BA10" s="292">
        <v>7240.7132375290912</v>
      </c>
      <c r="BB10" s="290">
        <v>-25615.730141882035</v>
      </c>
      <c r="BC10" s="291">
        <v>-123756.60963063806</v>
      </c>
      <c r="BD10" s="292">
        <v>-149372.33977252012</v>
      </c>
      <c r="BE10" s="293">
        <v>7862.7235219999175</v>
      </c>
      <c r="BF10" s="220"/>
      <c r="BG10" s="421">
        <f>'37部門取引基本表'!BV10</f>
        <v>5.7359259643061468E-2</v>
      </c>
      <c r="BH10" s="422">
        <f>'37部門取引基本表'!BR10</f>
        <v>0.51621012694730117</v>
      </c>
      <c r="BI10" s="422">
        <f>'37部門取引基本表'!BM10</f>
        <v>0.10472277532034178</v>
      </c>
      <c r="BJ10" s="423">
        <f>'37部門取引基本表'!BP10</f>
        <v>0.12727968300013032</v>
      </c>
      <c r="BL10" s="170">
        <v>823.40622880036381</v>
      </c>
      <c r="BM10" s="90">
        <f t="shared" si="2"/>
        <v>0.10472277532034178</v>
      </c>
      <c r="BN10" s="183">
        <v>1000.7649573978177</v>
      </c>
      <c r="BO10" s="183">
        <f t="shared" si="3"/>
        <v>1000.7649573978177</v>
      </c>
      <c r="BP10" s="91">
        <f t="shared" si="4"/>
        <v>0.12727968300013032</v>
      </c>
      <c r="BQ10" s="183">
        <v>4058.8175074431088</v>
      </c>
      <c r="BR10" s="91">
        <f t="shared" si="0"/>
        <v>0.51621012694730117</v>
      </c>
      <c r="BS10" s="183">
        <v>214.38333561144367</v>
      </c>
      <c r="BT10" s="88">
        <f t="shared" si="5"/>
        <v>214.38333561144367</v>
      </c>
      <c r="BU10" s="191">
        <v>451</v>
      </c>
      <c r="BV10" s="159">
        <f t="shared" si="1"/>
        <v>5.7359259643061468E-2</v>
      </c>
    </row>
    <row r="11" spans="2:74" s="85" customFormat="1" ht="18" customHeight="1">
      <c r="B11" s="285" t="s">
        <v>107</v>
      </c>
      <c r="C11" s="286" t="s">
        <v>21</v>
      </c>
      <c r="D11" s="287">
        <v>743.29128545580886</v>
      </c>
      <c r="E11" s="287">
        <v>60.430190065634683</v>
      </c>
      <c r="F11" s="287">
        <v>414.79036966571226</v>
      </c>
      <c r="G11" s="287">
        <v>272.750080685125</v>
      </c>
      <c r="H11" s="287">
        <v>102.72803578685337</v>
      </c>
      <c r="I11" s="287">
        <v>39.427043080132826</v>
      </c>
      <c r="J11" s="287">
        <v>375.43884464920649</v>
      </c>
      <c r="K11" s="287">
        <v>209.1355983042622</v>
      </c>
      <c r="L11" s="287">
        <v>289.37664466145395</v>
      </c>
      <c r="M11" s="287">
        <v>153.97432644201126</v>
      </c>
      <c r="N11" s="287">
        <v>30.738247614342484</v>
      </c>
      <c r="O11" s="287">
        <v>205.41143945597452</v>
      </c>
      <c r="P11" s="287">
        <v>30.823092504067315</v>
      </c>
      <c r="Q11" s="287">
        <v>178.07444652604633</v>
      </c>
      <c r="R11" s="287">
        <v>32.959780219444177</v>
      </c>
      <c r="S11" s="287">
        <v>91.829298371366747</v>
      </c>
      <c r="T11" s="287">
        <v>76.158805968299575</v>
      </c>
      <c r="U11" s="287">
        <v>17.689937771983363</v>
      </c>
      <c r="V11" s="287">
        <v>1843.2392565404671</v>
      </c>
      <c r="W11" s="287">
        <v>140.1254626221974</v>
      </c>
      <c r="X11" s="287">
        <v>3437.3602255317755</v>
      </c>
      <c r="Y11" s="287">
        <v>2484.3173116044245</v>
      </c>
      <c r="Z11" s="287">
        <v>361.3871174404693</v>
      </c>
      <c r="AA11" s="287">
        <v>280.16585132258876</v>
      </c>
      <c r="AB11" s="287">
        <v>924.20284075881261</v>
      </c>
      <c r="AC11" s="287">
        <v>101.71740098498461</v>
      </c>
      <c r="AD11" s="287">
        <v>151.1881213819363</v>
      </c>
      <c r="AE11" s="287">
        <v>28634.014731364558</v>
      </c>
      <c r="AF11" s="287">
        <v>67.379208710223082</v>
      </c>
      <c r="AG11" s="287">
        <v>2075.1608737974643</v>
      </c>
      <c r="AH11" s="287">
        <v>528.00318075517885</v>
      </c>
      <c r="AI11" s="287">
        <v>1344.4566624748263</v>
      </c>
      <c r="AJ11" s="287">
        <v>77.753175620557059</v>
      </c>
      <c r="AK11" s="287">
        <v>664.0160354399909</v>
      </c>
      <c r="AL11" s="287">
        <v>1689.3669625198938</v>
      </c>
      <c r="AM11" s="287">
        <v>0</v>
      </c>
      <c r="AN11" s="288">
        <v>780.44947128502088</v>
      </c>
      <c r="AO11" s="293">
        <v>48909.331357383111</v>
      </c>
      <c r="AP11" s="289">
        <v>21.711021395133098</v>
      </c>
      <c r="AQ11" s="287">
        <v>31269.001361919418</v>
      </c>
      <c r="AR11" s="287">
        <v>0</v>
      </c>
      <c r="AS11" s="287">
        <v>0</v>
      </c>
      <c r="AT11" s="287">
        <v>0</v>
      </c>
      <c r="AU11" s="287">
        <v>-23.779398152538349</v>
      </c>
      <c r="AV11" s="288">
        <v>0</v>
      </c>
      <c r="AW11" s="293">
        <v>31266.932985162017</v>
      </c>
      <c r="AX11" s="293">
        <v>80176.264342545124</v>
      </c>
      <c r="AY11" s="290">
        <v>0</v>
      </c>
      <c r="AZ11" s="291">
        <v>494.2222628011861</v>
      </c>
      <c r="BA11" s="292">
        <v>494.2222628011861</v>
      </c>
      <c r="BB11" s="290">
        <v>-7182.8561076157739</v>
      </c>
      <c r="BC11" s="291">
        <v>-70467.052848039515</v>
      </c>
      <c r="BD11" s="292">
        <v>-77649.908955655279</v>
      </c>
      <c r="BE11" s="293">
        <v>3020.5776496910407</v>
      </c>
      <c r="BF11" s="220"/>
      <c r="BG11" s="421">
        <f>'37部門取引基本表'!BV11</f>
        <v>4.4031313021734068E-2</v>
      </c>
      <c r="BH11" s="422">
        <f>'37部門取引基本表'!BR11</f>
        <v>0.21146298354506657</v>
      </c>
      <c r="BI11" s="422">
        <f>'37部門取引基本表'!BM11</f>
        <v>3.4341377919356326E-2</v>
      </c>
      <c r="BJ11" s="423">
        <f>'37部門取引基本表'!BP11</f>
        <v>3.9358610738778298E-2</v>
      </c>
      <c r="BL11" s="170">
        <v>103.73079860280114</v>
      </c>
      <c r="BM11" s="90">
        <f t="shared" si="2"/>
        <v>3.4341377919356326E-2</v>
      </c>
      <c r="BN11" s="183">
        <v>118.88573992044351</v>
      </c>
      <c r="BO11" s="183">
        <f t="shared" si="3"/>
        <v>118.88573992044351</v>
      </c>
      <c r="BP11" s="91">
        <f t="shared" si="4"/>
        <v>3.9358610738778298E-2</v>
      </c>
      <c r="BQ11" s="183">
        <v>638.74036183321243</v>
      </c>
      <c r="BR11" s="91">
        <f t="shared" si="0"/>
        <v>0.21146298354506657</v>
      </c>
      <c r="BS11" s="183">
        <v>176.62125837480892</v>
      </c>
      <c r="BT11" s="88">
        <f t="shared" si="5"/>
        <v>176.62125837480892</v>
      </c>
      <c r="BU11" s="191">
        <v>133</v>
      </c>
      <c r="BV11" s="159">
        <f t="shared" si="1"/>
        <v>4.4031313021734068E-2</v>
      </c>
    </row>
    <row r="12" spans="2:74" s="85" customFormat="1" ht="18" customHeight="1">
      <c r="B12" s="285" t="s">
        <v>108</v>
      </c>
      <c r="C12" s="294" t="s">
        <v>271</v>
      </c>
      <c r="D12" s="287">
        <v>632.12679337835903</v>
      </c>
      <c r="E12" s="287">
        <v>6.884452032793825</v>
      </c>
      <c r="F12" s="287">
        <v>1647.102549228835</v>
      </c>
      <c r="G12" s="287">
        <v>364.36952089294402</v>
      </c>
      <c r="H12" s="287">
        <v>1316.241213975062</v>
      </c>
      <c r="I12" s="287">
        <v>218.11033989946873</v>
      </c>
      <c r="J12" s="287">
        <v>0.61526005743481171</v>
      </c>
      <c r="K12" s="287">
        <v>30035.233265913252</v>
      </c>
      <c r="L12" s="287">
        <v>72.809892800811554</v>
      </c>
      <c r="M12" s="287">
        <v>15.788882837543468</v>
      </c>
      <c r="N12" s="287">
        <v>234.9087010076048</v>
      </c>
      <c r="O12" s="287">
        <v>324.18210993490482</v>
      </c>
      <c r="P12" s="287">
        <v>677.04287422540949</v>
      </c>
      <c r="Q12" s="287">
        <v>1646.9975633632182</v>
      </c>
      <c r="R12" s="287">
        <v>1037.7810101015018</v>
      </c>
      <c r="S12" s="287">
        <v>1322.4906424848339</v>
      </c>
      <c r="T12" s="287">
        <v>2709.9044067184441</v>
      </c>
      <c r="U12" s="287">
        <v>879.15899227885836</v>
      </c>
      <c r="V12" s="287">
        <v>32366.374462352582</v>
      </c>
      <c r="W12" s="287">
        <v>3907.7558753468124</v>
      </c>
      <c r="X12" s="287">
        <v>4401.1521538751376</v>
      </c>
      <c r="Y12" s="287">
        <v>0</v>
      </c>
      <c r="Z12" s="287">
        <v>1191.9630735980859</v>
      </c>
      <c r="AA12" s="287">
        <v>330.62077533034801</v>
      </c>
      <c r="AB12" s="287">
        <v>3256.6904305721214</v>
      </c>
      <c r="AC12" s="287">
        <v>657.70261750291081</v>
      </c>
      <c r="AD12" s="287">
        <v>240.92924453521596</v>
      </c>
      <c r="AE12" s="287">
        <v>1391.4675188812826</v>
      </c>
      <c r="AF12" s="287">
        <v>255.49124220408606</v>
      </c>
      <c r="AG12" s="287">
        <v>362.53876374064657</v>
      </c>
      <c r="AH12" s="287">
        <v>466.05897930809761</v>
      </c>
      <c r="AI12" s="287">
        <v>1252.1994656460636</v>
      </c>
      <c r="AJ12" s="287">
        <v>173.97273045099638</v>
      </c>
      <c r="AK12" s="287">
        <v>3588.1768888110464</v>
      </c>
      <c r="AL12" s="287">
        <v>914.80651102020499</v>
      </c>
      <c r="AM12" s="287">
        <v>226.51885970688596</v>
      </c>
      <c r="AN12" s="288">
        <v>158.298713515358</v>
      </c>
      <c r="AO12" s="293">
        <v>98284.466777529131</v>
      </c>
      <c r="AP12" s="289">
        <v>2040.5137013843846</v>
      </c>
      <c r="AQ12" s="287">
        <v>5513.783895495244</v>
      </c>
      <c r="AR12" s="287">
        <v>23.055396183604895</v>
      </c>
      <c r="AS12" s="287">
        <v>0</v>
      </c>
      <c r="AT12" s="287">
        <v>-1.4717291968383488</v>
      </c>
      <c r="AU12" s="287">
        <v>-382.29955491388569</v>
      </c>
      <c r="AV12" s="288">
        <v>0</v>
      </c>
      <c r="AW12" s="293">
        <v>7193.5817089525099</v>
      </c>
      <c r="AX12" s="293">
        <v>105478.04848648164</v>
      </c>
      <c r="AY12" s="290">
        <v>14314.136883332341</v>
      </c>
      <c r="AZ12" s="291">
        <v>83738.153632298578</v>
      </c>
      <c r="BA12" s="292">
        <v>98052.290515630913</v>
      </c>
      <c r="BB12" s="290">
        <v>-6506.1452955408249</v>
      </c>
      <c r="BC12" s="291">
        <v>-72103.018114047911</v>
      </c>
      <c r="BD12" s="292">
        <v>-78609.163409588742</v>
      </c>
      <c r="BE12" s="293">
        <v>124921.17559252381</v>
      </c>
      <c r="BF12" s="220"/>
      <c r="BG12" s="421">
        <f>'37部門取引基本表'!BV12</f>
        <v>4.052955774699743E-2</v>
      </c>
      <c r="BH12" s="422">
        <f>'37部門取引基本表'!BR12</f>
        <v>0.33947152181363471</v>
      </c>
      <c r="BI12" s="422">
        <f>'37部門取引基本表'!BM12</f>
        <v>0.20562043894358509</v>
      </c>
      <c r="BJ12" s="423">
        <f>'37部門取引基本表'!BP12</f>
        <v>0</v>
      </c>
      <c r="BL12" s="170">
        <v>25686.346958683414</v>
      </c>
      <c r="BM12" s="90">
        <f t="shared" si="2"/>
        <v>0.20562043894358509</v>
      </c>
      <c r="BN12" s="183">
        <v>-76.963098798633496</v>
      </c>
      <c r="BO12" s="183">
        <f t="shared" si="3"/>
        <v>0</v>
      </c>
      <c r="BP12" s="91">
        <f t="shared" si="4"/>
        <v>0</v>
      </c>
      <c r="BQ12" s="183">
        <v>42407.181585142338</v>
      </c>
      <c r="BR12" s="91">
        <f t="shared" si="0"/>
        <v>0.33947152181363471</v>
      </c>
      <c r="BS12" s="183">
        <v>4202.8521841406582</v>
      </c>
      <c r="BT12" s="88">
        <f t="shared" si="5"/>
        <v>4202.8521841406582</v>
      </c>
      <c r="BU12" s="191">
        <v>5063</v>
      </c>
      <c r="BV12" s="159">
        <f t="shared" si="1"/>
        <v>4.052955774699743E-2</v>
      </c>
    </row>
    <row r="13" spans="2:74" s="85" customFormat="1" ht="18" customHeight="1">
      <c r="B13" s="285" t="s">
        <v>110</v>
      </c>
      <c r="C13" s="286" t="s">
        <v>22</v>
      </c>
      <c r="D13" s="287">
        <v>149.06857193756878</v>
      </c>
      <c r="E13" s="287">
        <v>0</v>
      </c>
      <c r="F13" s="287">
        <v>111.22406748168606</v>
      </c>
      <c r="G13" s="287">
        <v>23.543061012991608</v>
      </c>
      <c r="H13" s="287">
        <v>238.1680302520497</v>
      </c>
      <c r="I13" s="287">
        <v>83.913198235495173</v>
      </c>
      <c r="J13" s="287">
        <v>8.0926293011585759</v>
      </c>
      <c r="K13" s="287">
        <v>429.05058298201971</v>
      </c>
      <c r="L13" s="287">
        <v>1400.0098460242348</v>
      </c>
      <c r="M13" s="287">
        <v>125.64929200640331</v>
      </c>
      <c r="N13" s="287">
        <v>202.81298109403647</v>
      </c>
      <c r="O13" s="287">
        <v>252.43508385869151</v>
      </c>
      <c r="P13" s="287">
        <v>198.65250114932368</v>
      </c>
      <c r="Q13" s="287">
        <v>730.06701735624802</v>
      </c>
      <c r="R13" s="287">
        <v>156.57950453376847</v>
      </c>
      <c r="S13" s="287">
        <v>3146.2078169883976</v>
      </c>
      <c r="T13" s="287">
        <v>667.10797287343291</v>
      </c>
      <c r="U13" s="287">
        <v>513.42970354344573</v>
      </c>
      <c r="V13" s="287">
        <v>1514.3381608031309</v>
      </c>
      <c r="W13" s="287">
        <v>445.83411637708332</v>
      </c>
      <c r="X13" s="287">
        <v>16940.787286563529</v>
      </c>
      <c r="Y13" s="287">
        <v>1.6479352440660844</v>
      </c>
      <c r="Z13" s="287">
        <v>140.47737254447918</v>
      </c>
      <c r="AA13" s="287">
        <v>11.908615604315852</v>
      </c>
      <c r="AB13" s="287">
        <v>118.3368128515847</v>
      </c>
      <c r="AC13" s="287">
        <v>2.0972659996904044</v>
      </c>
      <c r="AD13" s="287">
        <v>31.150150342569571</v>
      </c>
      <c r="AE13" s="287">
        <v>3.8694359346873437</v>
      </c>
      <c r="AF13" s="287">
        <v>0.20029731520048363</v>
      </c>
      <c r="AG13" s="287">
        <v>33.226166525037563</v>
      </c>
      <c r="AH13" s="287">
        <v>371.08475553769443</v>
      </c>
      <c r="AI13" s="287">
        <v>547.31114435941959</v>
      </c>
      <c r="AJ13" s="287">
        <v>10.205104300198112</v>
      </c>
      <c r="AK13" s="287">
        <v>273.23585068004672</v>
      </c>
      <c r="AL13" s="287">
        <v>460.20262696090379</v>
      </c>
      <c r="AM13" s="287">
        <v>23.927253740836978</v>
      </c>
      <c r="AN13" s="288">
        <v>189.59031967537064</v>
      </c>
      <c r="AO13" s="293">
        <v>29555.44253199079</v>
      </c>
      <c r="AP13" s="289">
        <v>321.0987512502839</v>
      </c>
      <c r="AQ13" s="287">
        <v>832.55086947397876</v>
      </c>
      <c r="AR13" s="287">
        <v>0</v>
      </c>
      <c r="AS13" s="287">
        <v>0</v>
      </c>
      <c r="AT13" s="287">
        <v>0</v>
      </c>
      <c r="AU13" s="287">
        <v>-223.61780185752406</v>
      </c>
      <c r="AV13" s="288">
        <v>0</v>
      </c>
      <c r="AW13" s="293">
        <v>930.03181886673872</v>
      </c>
      <c r="AX13" s="293">
        <v>30485.47435085753</v>
      </c>
      <c r="AY13" s="290">
        <v>364.68656211110238</v>
      </c>
      <c r="AZ13" s="291">
        <v>11029.516916086484</v>
      </c>
      <c r="BA13" s="292">
        <v>11394.203478197587</v>
      </c>
      <c r="BB13" s="290">
        <v>-1431.5687661632473</v>
      </c>
      <c r="BC13" s="291">
        <v>-23134.463995780934</v>
      </c>
      <c r="BD13" s="292">
        <v>-24566.032761944178</v>
      </c>
      <c r="BE13" s="293">
        <v>17313.645067110934</v>
      </c>
      <c r="BF13" s="220"/>
      <c r="BG13" s="421">
        <f>'37部門取引基本表'!BV13</f>
        <v>5.7931186420432206E-2</v>
      </c>
      <c r="BH13" s="422">
        <f>'37部門取引基本表'!BR13</f>
        <v>0.5276886321311498</v>
      </c>
      <c r="BI13" s="422">
        <f>'37部門取引基本表'!BM13</f>
        <v>0.23386355088044711</v>
      </c>
      <c r="BJ13" s="423">
        <f>'37部門取引基本表'!BP13</f>
        <v>0.13303750077073223</v>
      </c>
      <c r="BL13" s="170">
        <v>4049.0305140782998</v>
      </c>
      <c r="BM13" s="90">
        <f t="shared" si="2"/>
        <v>0.23386355088044711</v>
      </c>
      <c r="BN13" s="183">
        <v>2303.3640689599551</v>
      </c>
      <c r="BO13" s="183">
        <f t="shared" si="3"/>
        <v>2303.3640689599551</v>
      </c>
      <c r="BP13" s="91">
        <f t="shared" si="4"/>
        <v>0.13303750077073223</v>
      </c>
      <c r="BQ13" s="183">
        <v>9136.213682667998</v>
      </c>
      <c r="BR13" s="91">
        <f t="shared" si="0"/>
        <v>0.5276886321311498</v>
      </c>
      <c r="BS13" s="183">
        <v>610.9570169412558</v>
      </c>
      <c r="BT13" s="88">
        <f t="shared" si="5"/>
        <v>610.9570169412558</v>
      </c>
      <c r="BU13" s="191">
        <v>1003</v>
      </c>
      <c r="BV13" s="159">
        <f t="shared" si="1"/>
        <v>5.7931186420432206E-2</v>
      </c>
    </row>
    <row r="14" spans="2:74" s="85" customFormat="1" ht="18" customHeight="1">
      <c r="B14" s="285" t="s">
        <v>111</v>
      </c>
      <c r="C14" s="286" t="s">
        <v>23</v>
      </c>
      <c r="D14" s="287">
        <v>3.309666314135117</v>
      </c>
      <c r="E14" s="287">
        <v>1.9888416983626609</v>
      </c>
      <c r="F14" s="287">
        <v>0</v>
      </c>
      <c r="G14" s="287">
        <v>7.022609541262411</v>
      </c>
      <c r="H14" s="287">
        <v>872.85263376088426</v>
      </c>
      <c r="I14" s="287">
        <v>0.35860121731604527</v>
      </c>
      <c r="J14" s="287">
        <v>0</v>
      </c>
      <c r="K14" s="287">
        <v>262.27933853874725</v>
      </c>
      <c r="L14" s="287">
        <v>166.12941801635051</v>
      </c>
      <c r="M14" s="287">
        <v>13932.286951973454</v>
      </c>
      <c r="N14" s="287">
        <v>32.507602108107257</v>
      </c>
      <c r="O14" s="287">
        <v>14645.71294149919</v>
      </c>
      <c r="P14" s="287">
        <v>2831.8633022419344</v>
      </c>
      <c r="Q14" s="287">
        <v>14449.824213975649</v>
      </c>
      <c r="R14" s="287">
        <v>393.13373762992893</v>
      </c>
      <c r="S14" s="287">
        <v>589.67667990632185</v>
      </c>
      <c r="T14" s="287">
        <v>3051.8650026454829</v>
      </c>
      <c r="U14" s="287">
        <v>204.24552665017148</v>
      </c>
      <c r="V14" s="287">
        <v>41783.791542974235</v>
      </c>
      <c r="W14" s="287">
        <v>374.19233268823666</v>
      </c>
      <c r="X14" s="287">
        <v>7727.1816430896943</v>
      </c>
      <c r="Y14" s="287">
        <v>0</v>
      </c>
      <c r="Z14" s="287">
        <v>0.83783721199490568</v>
      </c>
      <c r="AA14" s="287">
        <v>0</v>
      </c>
      <c r="AB14" s="287">
        <v>0</v>
      </c>
      <c r="AC14" s="287">
        <v>0</v>
      </c>
      <c r="AD14" s="287">
        <v>0</v>
      </c>
      <c r="AE14" s="287">
        <v>313.61750391477392</v>
      </c>
      <c r="AF14" s="287">
        <v>0</v>
      </c>
      <c r="AG14" s="287">
        <v>6.4879496764866253</v>
      </c>
      <c r="AH14" s="287">
        <v>0</v>
      </c>
      <c r="AI14" s="287">
        <v>2.0368719999167171</v>
      </c>
      <c r="AJ14" s="287">
        <v>0.16198578254282717</v>
      </c>
      <c r="AK14" s="287">
        <v>38.876717403985396</v>
      </c>
      <c r="AL14" s="287">
        <v>9.2193121683948949</v>
      </c>
      <c r="AM14" s="287">
        <v>0.11286440443791029</v>
      </c>
      <c r="AN14" s="288">
        <v>198.29172887494633</v>
      </c>
      <c r="AO14" s="293">
        <v>101899.86535790695</v>
      </c>
      <c r="AP14" s="289">
        <v>96.373675987215506</v>
      </c>
      <c r="AQ14" s="287">
        <v>-212.62600797425853</v>
      </c>
      <c r="AR14" s="287">
        <v>0</v>
      </c>
      <c r="AS14" s="287">
        <v>-93.848947653743494</v>
      </c>
      <c r="AT14" s="287">
        <v>-374.62197737703428</v>
      </c>
      <c r="AU14" s="287">
        <v>-143.43854911242684</v>
      </c>
      <c r="AV14" s="288">
        <v>0</v>
      </c>
      <c r="AW14" s="293">
        <v>-728.16180613024767</v>
      </c>
      <c r="AX14" s="293">
        <v>101171.70355177671</v>
      </c>
      <c r="AY14" s="290">
        <v>388.73302075783783</v>
      </c>
      <c r="AZ14" s="291">
        <v>9461.7299277484417</v>
      </c>
      <c r="BA14" s="292">
        <v>9850.4629485062815</v>
      </c>
      <c r="BB14" s="290">
        <v>-2885.2566973486842</v>
      </c>
      <c r="BC14" s="291">
        <v>-79729.583227213298</v>
      </c>
      <c r="BD14" s="292">
        <v>-82614.83992456198</v>
      </c>
      <c r="BE14" s="293">
        <v>28407.326575721014</v>
      </c>
      <c r="BF14" s="220"/>
      <c r="BG14" s="421">
        <f>'37部門取引基本表'!BV14</f>
        <v>2.4923147840497907E-2</v>
      </c>
      <c r="BH14" s="422">
        <f>'37部門取引基本表'!BR14</f>
        <v>0.28805060510285663</v>
      </c>
      <c r="BI14" s="422">
        <f>'37部門取引基本表'!BM14</f>
        <v>0.11378716850369004</v>
      </c>
      <c r="BJ14" s="423">
        <f>'37部門取引基本表'!BP14</f>
        <v>0.11984310707643321</v>
      </c>
      <c r="BL14" s="170">
        <v>3232.3892558109192</v>
      </c>
      <c r="BM14" s="90">
        <f t="shared" si="2"/>
        <v>0.11378716850369004</v>
      </c>
      <c r="BN14" s="183">
        <v>3404.4222805693403</v>
      </c>
      <c r="BO14" s="183">
        <f t="shared" si="3"/>
        <v>3404.4222805693403</v>
      </c>
      <c r="BP14" s="91">
        <f t="shared" si="4"/>
        <v>0.11984310707643321</v>
      </c>
      <c r="BQ14" s="183">
        <v>8182.747609490898</v>
      </c>
      <c r="BR14" s="91">
        <f t="shared" si="0"/>
        <v>0.28805060510285663</v>
      </c>
      <c r="BS14" s="183">
        <v>666.08369666137992</v>
      </c>
      <c r="BT14" s="88">
        <f t="shared" si="5"/>
        <v>666.08369666137992</v>
      </c>
      <c r="BU14" s="191">
        <v>708</v>
      </c>
      <c r="BV14" s="159">
        <f t="shared" si="1"/>
        <v>2.4923147840497907E-2</v>
      </c>
    </row>
    <row r="15" spans="2:74" s="85" customFormat="1" ht="18" customHeight="1">
      <c r="B15" s="285" t="s">
        <v>112</v>
      </c>
      <c r="C15" s="286" t="s">
        <v>24</v>
      </c>
      <c r="D15" s="287">
        <v>0</v>
      </c>
      <c r="E15" s="287">
        <v>0</v>
      </c>
      <c r="F15" s="287">
        <v>114.54239528410875</v>
      </c>
      <c r="G15" s="287">
        <v>0.3600529236442635</v>
      </c>
      <c r="H15" s="287">
        <v>221.20580264422065</v>
      </c>
      <c r="I15" s="287">
        <v>52.636587008734352</v>
      </c>
      <c r="J15" s="287">
        <v>0</v>
      </c>
      <c r="K15" s="287">
        <v>311.31352835551468</v>
      </c>
      <c r="L15" s="287">
        <v>109.72871690304282</v>
      </c>
      <c r="M15" s="287">
        <v>14.003651094774717</v>
      </c>
      <c r="N15" s="287">
        <v>8505.2254146050964</v>
      </c>
      <c r="O15" s="287">
        <v>4278.6926450532483</v>
      </c>
      <c r="P15" s="287">
        <v>1488.0297271078027</v>
      </c>
      <c r="Q15" s="287">
        <v>3055.9256413493399</v>
      </c>
      <c r="R15" s="287">
        <v>1148.9072516393783</v>
      </c>
      <c r="S15" s="287">
        <v>4295.5804413543719</v>
      </c>
      <c r="T15" s="287">
        <v>4779.2142757811489</v>
      </c>
      <c r="U15" s="287">
        <v>1075.0474386658243</v>
      </c>
      <c r="V15" s="287">
        <v>29463.735146212901</v>
      </c>
      <c r="W15" s="287">
        <v>1056.9877904665211</v>
      </c>
      <c r="X15" s="287">
        <v>3084.1105595543513</v>
      </c>
      <c r="Y15" s="287">
        <v>14.941279546199164</v>
      </c>
      <c r="Z15" s="287">
        <v>8.0990930492840878</v>
      </c>
      <c r="AA15" s="287">
        <v>0.15669231058310332</v>
      </c>
      <c r="AB15" s="287">
        <v>6.9008508574358247</v>
      </c>
      <c r="AC15" s="287">
        <v>0</v>
      </c>
      <c r="AD15" s="287">
        <v>0</v>
      </c>
      <c r="AE15" s="287">
        <v>4.8122261069327532</v>
      </c>
      <c r="AF15" s="287">
        <v>1.4020812064033856</v>
      </c>
      <c r="AG15" s="287">
        <v>39.714116201524192</v>
      </c>
      <c r="AH15" s="287">
        <v>11.257293762577728</v>
      </c>
      <c r="AI15" s="287">
        <v>670.14630400678368</v>
      </c>
      <c r="AJ15" s="287">
        <v>4.8595734762848153</v>
      </c>
      <c r="AK15" s="287">
        <v>119.93936524253246</v>
      </c>
      <c r="AL15" s="287">
        <v>122.74076722392974</v>
      </c>
      <c r="AM15" s="287">
        <v>4.5145761775164113</v>
      </c>
      <c r="AN15" s="288">
        <v>153.44600453867156</v>
      </c>
      <c r="AO15" s="293">
        <v>64218.1772897107</v>
      </c>
      <c r="AP15" s="289">
        <v>208.5393740635823</v>
      </c>
      <c r="AQ15" s="287">
        <v>1038.471479434807</v>
      </c>
      <c r="AR15" s="287">
        <v>0</v>
      </c>
      <c r="AS15" s="287">
        <v>0</v>
      </c>
      <c r="AT15" s="287">
        <v>292.20514235408683</v>
      </c>
      <c r="AU15" s="287">
        <v>-1014.4352224688635</v>
      </c>
      <c r="AV15" s="288">
        <v>0</v>
      </c>
      <c r="AW15" s="293">
        <v>524.78077338361277</v>
      </c>
      <c r="AX15" s="293">
        <v>64742.958063094309</v>
      </c>
      <c r="AY15" s="290">
        <v>358.09059667460099</v>
      </c>
      <c r="AZ15" s="291">
        <v>14196.229553199819</v>
      </c>
      <c r="BA15" s="292">
        <v>14554.32014987442</v>
      </c>
      <c r="BB15" s="290">
        <v>-4976.2265324800965</v>
      </c>
      <c r="BC15" s="291">
        <v>-57134.602113094661</v>
      </c>
      <c r="BD15" s="292">
        <v>-62110.828645574758</v>
      </c>
      <c r="BE15" s="293">
        <v>17186.449567393978</v>
      </c>
      <c r="BF15" s="220"/>
      <c r="BG15" s="421">
        <f>'37部門取引基本表'!BV15</f>
        <v>0.11375240664651375</v>
      </c>
      <c r="BH15" s="422">
        <f>'37部門取引基本表'!BR15</f>
        <v>0.26452151645975325</v>
      </c>
      <c r="BI15" s="422">
        <f>'37部門取引基本表'!BM15</f>
        <v>0.14220272273673998</v>
      </c>
      <c r="BJ15" s="423">
        <f>'37部門取引基本表'!BP15</f>
        <v>3.3393694759501664E-2</v>
      </c>
      <c r="BL15" s="170">
        <v>2443.9599226610908</v>
      </c>
      <c r="BM15" s="90">
        <f t="shared" si="2"/>
        <v>0.14220272273673998</v>
      </c>
      <c r="BN15" s="183">
        <v>573.91905085312396</v>
      </c>
      <c r="BO15" s="183">
        <f t="shared" si="3"/>
        <v>573.91905085312396</v>
      </c>
      <c r="BP15" s="91">
        <f t="shared" si="4"/>
        <v>3.3393694759501664E-2</v>
      </c>
      <c r="BQ15" s="183">
        <v>4546.1857021261258</v>
      </c>
      <c r="BR15" s="91">
        <f t="shared" si="0"/>
        <v>0.26452151645975325</v>
      </c>
      <c r="BS15" s="183">
        <v>143.36633283916953</v>
      </c>
      <c r="BT15" s="88">
        <f t="shared" si="5"/>
        <v>143.36633283916953</v>
      </c>
      <c r="BU15" s="191">
        <v>1955</v>
      </c>
      <c r="BV15" s="159">
        <f t="shared" si="1"/>
        <v>0.11375240664651375</v>
      </c>
    </row>
    <row r="16" spans="2:74" s="85" customFormat="1" ht="18" customHeight="1">
      <c r="B16" s="285" t="s">
        <v>113</v>
      </c>
      <c r="C16" s="286" t="s">
        <v>25</v>
      </c>
      <c r="D16" s="287">
        <v>87.797763847001875</v>
      </c>
      <c r="E16" s="287">
        <v>45.743359062341192</v>
      </c>
      <c r="F16" s="287">
        <v>500.91508050041074</v>
      </c>
      <c r="G16" s="287">
        <v>38.582369461036336</v>
      </c>
      <c r="H16" s="287">
        <v>1063.7891542679204</v>
      </c>
      <c r="I16" s="287">
        <v>88.256869902446923</v>
      </c>
      <c r="J16" s="287">
        <v>3.0128104093636949</v>
      </c>
      <c r="K16" s="287">
        <v>762.45544938058902</v>
      </c>
      <c r="L16" s="287">
        <v>159.06719382777351</v>
      </c>
      <c r="M16" s="287">
        <v>96.240396016596407</v>
      </c>
      <c r="N16" s="287">
        <v>45.04210542500622</v>
      </c>
      <c r="O16" s="287">
        <v>5180.2525222704544</v>
      </c>
      <c r="P16" s="287">
        <v>1026.0162023168152</v>
      </c>
      <c r="Q16" s="287">
        <v>4607.9629043655141</v>
      </c>
      <c r="R16" s="287">
        <v>554.39829820486523</v>
      </c>
      <c r="S16" s="287">
        <v>1829.0248651636496</v>
      </c>
      <c r="T16" s="287">
        <v>1990.8519785793214</v>
      </c>
      <c r="U16" s="287">
        <v>830.41336501656281</v>
      </c>
      <c r="V16" s="287">
        <v>9358.48980058915</v>
      </c>
      <c r="W16" s="287">
        <v>908.88863503947789</v>
      </c>
      <c r="X16" s="287">
        <v>31083.32576518982</v>
      </c>
      <c r="Y16" s="287">
        <v>14.391967798177138</v>
      </c>
      <c r="Z16" s="287">
        <v>25.135116359847171</v>
      </c>
      <c r="AA16" s="287">
        <v>3.7606154539944794</v>
      </c>
      <c r="AB16" s="287">
        <v>1425.6646697324827</v>
      </c>
      <c r="AC16" s="287">
        <v>26.215824996130053</v>
      </c>
      <c r="AD16" s="287">
        <v>136.13358328235506</v>
      </c>
      <c r="AE16" s="287">
        <v>815.86456439101062</v>
      </c>
      <c r="AF16" s="287">
        <v>50.388326825579817</v>
      </c>
      <c r="AG16" s="287">
        <v>857.98219358144331</v>
      </c>
      <c r="AH16" s="287">
        <v>39.480794713051644</v>
      </c>
      <c r="AI16" s="287">
        <v>225.7320735760843</v>
      </c>
      <c r="AJ16" s="287">
        <v>54.265237151847103</v>
      </c>
      <c r="AK16" s="287">
        <v>335.54623999800992</v>
      </c>
      <c r="AL16" s="287">
        <v>879.18534319780338</v>
      </c>
      <c r="AM16" s="287">
        <v>1.8058304710065647</v>
      </c>
      <c r="AN16" s="288">
        <v>234.43604401164541</v>
      </c>
      <c r="AO16" s="293">
        <v>65386.515314376607</v>
      </c>
      <c r="AP16" s="289">
        <v>1242.2024194769795</v>
      </c>
      <c r="AQ16" s="287">
        <v>1717.6634072467825</v>
      </c>
      <c r="AR16" s="287">
        <v>3.8029519478111165</v>
      </c>
      <c r="AS16" s="287">
        <v>61.721516493750322</v>
      </c>
      <c r="AT16" s="287">
        <v>991.81168510569819</v>
      </c>
      <c r="AU16" s="287">
        <v>21.797781639826823</v>
      </c>
      <c r="AV16" s="288">
        <v>0</v>
      </c>
      <c r="AW16" s="293">
        <v>4038.9997619108485</v>
      </c>
      <c r="AX16" s="293">
        <v>69425.515076287455</v>
      </c>
      <c r="AY16" s="290">
        <v>10622.498353392797</v>
      </c>
      <c r="AZ16" s="291">
        <v>47411.515860189509</v>
      </c>
      <c r="BA16" s="292">
        <v>58034.014213582304</v>
      </c>
      <c r="BB16" s="290">
        <v>-3417.1419544553346</v>
      </c>
      <c r="BC16" s="291">
        <v>-47016.217313597881</v>
      </c>
      <c r="BD16" s="292">
        <v>-50433.359268053217</v>
      </c>
      <c r="BE16" s="293">
        <v>77026.170021816535</v>
      </c>
      <c r="BF16" s="220"/>
      <c r="BG16" s="421">
        <f>'37部門取引基本表'!BV16</f>
        <v>8.3036713342860308E-2</v>
      </c>
      <c r="BH16" s="422">
        <f>'37部門取引基本表'!BR16</f>
        <v>0.51163480733191558</v>
      </c>
      <c r="BI16" s="422">
        <f>'37部門取引基本表'!BM16</f>
        <v>0.33763188434014074</v>
      </c>
      <c r="BJ16" s="423">
        <f>'37部門取引基本表'!BP16</f>
        <v>2.9276522256955029E-2</v>
      </c>
      <c r="BL16" s="170">
        <v>26006.490927969975</v>
      </c>
      <c r="BM16" s="90">
        <f t="shared" si="2"/>
        <v>0.33763188434014074</v>
      </c>
      <c r="BN16" s="183">
        <v>2255.0583810117141</v>
      </c>
      <c r="BO16" s="183">
        <f t="shared" si="3"/>
        <v>2255.0583810117141</v>
      </c>
      <c r="BP16" s="91">
        <f t="shared" si="4"/>
        <v>2.9276522256955029E-2</v>
      </c>
      <c r="BQ16" s="183">
        <v>39409.269658627476</v>
      </c>
      <c r="BR16" s="91">
        <f t="shared" si="0"/>
        <v>0.51163480733191558</v>
      </c>
      <c r="BS16" s="183">
        <v>2436.5635544555435</v>
      </c>
      <c r="BT16" s="88">
        <f t="shared" si="5"/>
        <v>2436.5635544555435</v>
      </c>
      <c r="BU16" s="191">
        <v>6396</v>
      </c>
      <c r="BV16" s="159">
        <f t="shared" si="1"/>
        <v>8.3036713342860308E-2</v>
      </c>
    </row>
    <row r="17" spans="2:74" s="85" customFormat="1" ht="18" customHeight="1">
      <c r="B17" s="285" t="s">
        <v>114</v>
      </c>
      <c r="C17" s="286" t="s">
        <v>141</v>
      </c>
      <c r="D17" s="287">
        <v>0</v>
      </c>
      <c r="E17" s="287">
        <v>5.8135372721370082</v>
      </c>
      <c r="F17" s="287">
        <v>0</v>
      </c>
      <c r="G17" s="287">
        <v>0</v>
      </c>
      <c r="H17" s="287">
        <v>99.834784689422364</v>
      </c>
      <c r="I17" s="287">
        <v>0.1673301059873894</v>
      </c>
      <c r="J17" s="287">
        <v>0</v>
      </c>
      <c r="K17" s="287">
        <v>54.961083525766284</v>
      </c>
      <c r="L17" s="287">
        <v>15.129453277845304</v>
      </c>
      <c r="M17" s="287">
        <v>14.879521421810919</v>
      </c>
      <c r="N17" s="287">
        <v>0.282088683334277</v>
      </c>
      <c r="O17" s="287">
        <v>74.084895521009884</v>
      </c>
      <c r="P17" s="287">
        <v>5108.1786413166074</v>
      </c>
      <c r="Q17" s="287">
        <v>6147.0076111973849</v>
      </c>
      <c r="R17" s="287">
        <v>174.82656490463282</v>
      </c>
      <c r="S17" s="287">
        <v>175.52037169499488</v>
      </c>
      <c r="T17" s="287">
        <v>826.05565827578357</v>
      </c>
      <c r="U17" s="287">
        <v>43.179568110368734</v>
      </c>
      <c r="V17" s="287">
        <v>8835.1344805620538</v>
      </c>
      <c r="W17" s="287">
        <v>37.113966874616871</v>
      </c>
      <c r="X17" s="287">
        <v>1945.446069170943</v>
      </c>
      <c r="Y17" s="287">
        <v>0</v>
      </c>
      <c r="Z17" s="287">
        <v>324.80155918335845</v>
      </c>
      <c r="AA17" s="287">
        <v>0</v>
      </c>
      <c r="AB17" s="287">
        <v>2.3002836191452749</v>
      </c>
      <c r="AC17" s="287">
        <v>0</v>
      </c>
      <c r="AD17" s="287">
        <v>0</v>
      </c>
      <c r="AE17" s="287">
        <v>44.147499900469697</v>
      </c>
      <c r="AF17" s="287">
        <v>0</v>
      </c>
      <c r="AG17" s="287">
        <v>64.879496764866246</v>
      </c>
      <c r="AH17" s="287">
        <v>0</v>
      </c>
      <c r="AI17" s="287">
        <v>0</v>
      </c>
      <c r="AJ17" s="287">
        <v>0</v>
      </c>
      <c r="AK17" s="287">
        <v>2074.5899191269959</v>
      </c>
      <c r="AL17" s="287">
        <v>2.7089304784019168</v>
      </c>
      <c r="AM17" s="287">
        <v>0</v>
      </c>
      <c r="AN17" s="288">
        <v>0</v>
      </c>
      <c r="AO17" s="293">
        <v>26071.043315677933</v>
      </c>
      <c r="AP17" s="289">
        <v>513.41859904008356</v>
      </c>
      <c r="AQ17" s="287">
        <v>81.762595131505321</v>
      </c>
      <c r="AR17" s="287">
        <v>0</v>
      </c>
      <c r="AS17" s="287">
        <v>525.55410686096354</v>
      </c>
      <c r="AT17" s="287">
        <v>9513.7927026164816</v>
      </c>
      <c r="AU17" s="287">
        <v>512.32408455564985</v>
      </c>
      <c r="AV17" s="288">
        <v>0</v>
      </c>
      <c r="AW17" s="293">
        <v>11146.852088204683</v>
      </c>
      <c r="AX17" s="293">
        <v>37217.89540388262</v>
      </c>
      <c r="AY17" s="290">
        <v>1954.077000976177</v>
      </c>
      <c r="AZ17" s="291">
        <v>28915.948970263158</v>
      </c>
      <c r="BA17" s="292">
        <v>30870.025971239334</v>
      </c>
      <c r="BB17" s="290">
        <v>-6721.8933004946639</v>
      </c>
      <c r="BC17" s="291">
        <v>-29688.8961107045</v>
      </c>
      <c r="BD17" s="292">
        <v>-36410.789411199163</v>
      </c>
      <c r="BE17" s="293">
        <v>31677.131963922788</v>
      </c>
      <c r="BF17" s="220"/>
      <c r="BG17" s="421">
        <f>'37部門取引基本表'!BV17</f>
        <v>6.3200166046600614E-2</v>
      </c>
      <c r="BH17" s="422">
        <f>'37部門取引基本表'!BR17</f>
        <v>0.40302886568678725</v>
      </c>
      <c r="BI17" s="422">
        <f>'37部門取引基本表'!BM17</f>
        <v>0.1839812836667529</v>
      </c>
      <c r="BJ17" s="423">
        <f>'37部門取引基本表'!BP17</f>
        <v>9.2113985346518504E-2</v>
      </c>
      <c r="BL17" s="170">
        <v>5827.9994016036435</v>
      </c>
      <c r="BM17" s="90">
        <f t="shared" si="2"/>
        <v>0.1839812836667529</v>
      </c>
      <c r="BN17" s="183">
        <v>2917.9068695445167</v>
      </c>
      <c r="BO17" s="183">
        <f t="shared" si="3"/>
        <v>2917.9068695445167</v>
      </c>
      <c r="BP17" s="91">
        <f t="shared" si="4"/>
        <v>9.2113985346518504E-2</v>
      </c>
      <c r="BQ17" s="183">
        <v>12766.798563630473</v>
      </c>
      <c r="BR17" s="91">
        <f t="shared" si="0"/>
        <v>0.40302886568678725</v>
      </c>
      <c r="BS17" s="183">
        <v>280.9282036414275</v>
      </c>
      <c r="BT17" s="88">
        <f t="shared" si="5"/>
        <v>280.9282036414275</v>
      </c>
      <c r="BU17" s="191">
        <v>2002</v>
      </c>
      <c r="BV17" s="159">
        <f t="shared" si="1"/>
        <v>6.3200166046600614E-2</v>
      </c>
    </row>
    <row r="18" spans="2:74" s="85" customFormat="1" ht="18" customHeight="1">
      <c r="B18" s="285" t="s">
        <v>115</v>
      </c>
      <c r="C18" s="286" t="s">
        <v>142</v>
      </c>
      <c r="D18" s="287">
        <v>0.6544420159823654</v>
      </c>
      <c r="E18" s="287">
        <v>4.7426225114801905</v>
      </c>
      <c r="F18" s="287">
        <v>0</v>
      </c>
      <c r="G18" s="287">
        <v>0</v>
      </c>
      <c r="H18" s="287">
        <v>8.9456859173020913</v>
      </c>
      <c r="I18" s="287">
        <v>0</v>
      </c>
      <c r="J18" s="287">
        <v>0</v>
      </c>
      <c r="K18" s="287">
        <v>365.66700689196693</v>
      </c>
      <c r="L18" s="287">
        <v>18.775542185190432</v>
      </c>
      <c r="M18" s="287">
        <v>21.950376964557659</v>
      </c>
      <c r="N18" s="287">
        <v>2.2599405807914348</v>
      </c>
      <c r="O18" s="287">
        <v>45.810478202537944</v>
      </c>
      <c r="P18" s="287">
        <v>150.85340737411781</v>
      </c>
      <c r="Q18" s="287">
        <v>18475.032760074599</v>
      </c>
      <c r="R18" s="287">
        <v>24.000637965281051</v>
      </c>
      <c r="S18" s="287">
        <v>193.3603957452388</v>
      </c>
      <c r="T18" s="287">
        <v>175.41344220745634</v>
      </c>
      <c r="U18" s="287">
        <v>41.227934613149081</v>
      </c>
      <c r="V18" s="287">
        <v>851.02801739897677</v>
      </c>
      <c r="W18" s="287">
        <v>11.246656628671778</v>
      </c>
      <c r="X18" s="287">
        <v>20.31319113902202</v>
      </c>
      <c r="Y18" s="287">
        <v>0</v>
      </c>
      <c r="Z18" s="287">
        <v>7.8198139786191199</v>
      </c>
      <c r="AA18" s="287">
        <v>0</v>
      </c>
      <c r="AB18" s="287">
        <v>1.5335224127635163</v>
      </c>
      <c r="AC18" s="287">
        <v>0</v>
      </c>
      <c r="AD18" s="287">
        <v>0</v>
      </c>
      <c r="AE18" s="287">
        <v>18.725179143441583</v>
      </c>
      <c r="AF18" s="287">
        <v>0.29879922859397307</v>
      </c>
      <c r="AG18" s="287">
        <v>2.9490680347666474</v>
      </c>
      <c r="AH18" s="287">
        <v>0</v>
      </c>
      <c r="AI18" s="287">
        <v>0</v>
      </c>
      <c r="AJ18" s="287">
        <v>0</v>
      </c>
      <c r="AK18" s="287">
        <v>3033.2677518803362</v>
      </c>
      <c r="AL18" s="287">
        <v>3.1432479619268392</v>
      </c>
      <c r="AM18" s="287">
        <v>0</v>
      </c>
      <c r="AN18" s="288">
        <v>0</v>
      </c>
      <c r="AO18" s="293">
        <v>23479.01992105677</v>
      </c>
      <c r="AP18" s="289">
        <v>2930.3750502748935</v>
      </c>
      <c r="AQ18" s="287">
        <v>48.019301902630112</v>
      </c>
      <c r="AR18" s="287">
        <v>0</v>
      </c>
      <c r="AS18" s="287">
        <v>333.25012823304746</v>
      </c>
      <c r="AT18" s="287">
        <v>19068.258648491043</v>
      </c>
      <c r="AU18" s="287">
        <v>893.55661519346017</v>
      </c>
      <c r="AV18" s="288">
        <v>0</v>
      </c>
      <c r="AW18" s="293">
        <v>23273.459744095075</v>
      </c>
      <c r="AX18" s="293">
        <v>46752.479665151841</v>
      </c>
      <c r="AY18" s="290">
        <v>42912.013319267171</v>
      </c>
      <c r="AZ18" s="291">
        <v>92764.637953808648</v>
      </c>
      <c r="BA18" s="292">
        <v>135676.65127307581</v>
      </c>
      <c r="BB18" s="290">
        <v>-2312.0694426286409</v>
      </c>
      <c r="BC18" s="291">
        <v>-22985.687509753589</v>
      </c>
      <c r="BD18" s="292">
        <v>-25297.756952382231</v>
      </c>
      <c r="BE18" s="293">
        <v>157131.37398584542</v>
      </c>
      <c r="BF18" s="220"/>
      <c r="BG18" s="421">
        <f>'37部門取引基本表'!BV18</f>
        <v>5.1008272865494073E-2</v>
      </c>
      <c r="BH18" s="422">
        <f>'37部門取引基本表'!BR18</f>
        <v>0.50964194550395658</v>
      </c>
      <c r="BI18" s="422">
        <f>'37部門取引基本表'!BM18</f>
        <v>0.29850291591362188</v>
      </c>
      <c r="BJ18" s="423">
        <f>'37部門取引基本表'!BP18</f>
        <v>7.7144081533789211E-2</v>
      </c>
      <c r="BL18" s="170">
        <v>46904.173316288689</v>
      </c>
      <c r="BM18" s="90">
        <f t="shared" si="2"/>
        <v>0.29850291591362188</v>
      </c>
      <c r="BN18" s="183">
        <v>12121.755526280383</v>
      </c>
      <c r="BO18" s="183">
        <f t="shared" si="3"/>
        <v>12121.755526280383</v>
      </c>
      <c r="BP18" s="91">
        <f t="shared" si="4"/>
        <v>7.7144081533789211E-2</v>
      </c>
      <c r="BQ18" s="183">
        <v>80080.739137856057</v>
      </c>
      <c r="BR18" s="91">
        <f t="shared" si="0"/>
        <v>0.50964194550395658</v>
      </c>
      <c r="BS18" s="183">
        <v>1371.679600030551</v>
      </c>
      <c r="BT18" s="88">
        <f t="shared" si="5"/>
        <v>1371.679600030551</v>
      </c>
      <c r="BU18" s="191">
        <v>8015</v>
      </c>
      <c r="BV18" s="159">
        <f t="shared" si="1"/>
        <v>5.1008272865494073E-2</v>
      </c>
    </row>
    <row r="19" spans="2:74" s="85" customFormat="1" ht="18" customHeight="1">
      <c r="B19" s="285" t="s">
        <v>116</v>
      </c>
      <c r="C19" s="286" t="s">
        <v>143</v>
      </c>
      <c r="D19" s="287">
        <v>0.8034753481798127</v>
      </c>
      <c r="E19" s="287">
        <v>0</v>
      </c>
      <c r="F19" s="287">
        <v>0</v>
      </c>
      <c r="G19" s="287">
        <v>0</v>
      </c>
      <c r="H19" s="287">
        <v>0</v>
      </c>
      <c r="I19" s="287">
        <v>0</v>
      </c>
      <c r="J19" s="287">
        <v>0</v>
      </c>
      <c r="K19" s="287">
        <v>0</v>
      </c>
      <c r="L19" s="287">
        <v>0</v>
      </c>
      <c r="M19" s="287">
        <v>0</v>
      </c>
      <c r="N19" s="287">
        <v>0</v>
      </c>
      <c r="O19" s="287">
        <v>0.94981337664617316</v>
      </c>
      <c r="P19" s="287">
        <v>133.27825311693903</v>
      </c>
      <c r="Q19" s="287">
        <v>947.69233344333668</v>
      </c>
      <c r="R19" s="287">
        <v>1128.2765662651127</v>
      </c>
      <c r="S19" s="287">
        <v>4.0849680010548699</v>
      </c>
      <c r="T19" s="287">
        <v>78.887074100011404</v>
      </c>
      <c r="U19" s="287">
        <v>30.945979241089962</v>
      </c>
      <c r="V19" s="287">
        <v>329.82009056261256</v>
      </c>
      <c r="W19" s="287">
        <v>12.637768095435717</v>
      </c>
      <c r="X19" s="287">
        <v>56.567630077417533</v>
      </c>
      <c r="Y19" s="287">
        <v>0</v>
      </c>
      <c r="Z19" s="287">
        <v>3.0720697773146544</v>
      </c>
      <c r="AA19" s="287">
        <v>0.62676924233241327</v>
      </c>
      <c r="AB19" s="287">
        <v>486.38219191482864</v>
      </c>
      <c r="AC19" s="287">
        <v>2.5167191996284854</v>
      </c>
      <c r="AD19" s="287">
        <v>0</v>
      </c>
      <c r="AE19" s="287">
        <v>16.229670206201259</v>
      </c>
      <c r="AF19" s="287">
        <v>5.7606238618522276</v>
      </c>
      <c r="AG19" s="287">
        <v>628.15149140529593</v>
      </c>
      <c r="AH19" s="287">
        <v>0</v>
      </c>
      <c r="AI19" s="287">
        <v>5795.2956957693114</v>
      </c>
      <c r="AJ19" s="287">
        <v>0</v>
      </c>
      <c r="AK19" s="287">
        <v>1101.7669037835797</v>
      </c>
      <c r="AL19" s="287">
        <v>203.74659840199283</v>
      </c>
      <c r="AM19" s="287">
        <v>118.3947602553679</v>
      </c>
      <c r="AN19" s="288">
        <v>0</v>
      </c>
      <c r="AO19" s="293">
        <v>11085.887445445538</v>
      </c>
      <c r="AP19" s="289">
        <v>310.27087712541584</v>
      </c>
      <c r="AQ19" s="287">
        <v>621.43898363178516</v>
      </c>
      <c r="AR19" s="287">
        <v>1.188422483690974</v>
      </c>
      <c r="AS19" s="287">
        <v>1488.5709770796836</v>
      </c>
      <c r="AT19" s="287">
        <v>9569.9859992230377</v>
      </c>
      <c r="AU19" s="287">
        <v>127.58561701073458</v>
      </c>
      <c r="AV19" s="288">
        <v>0</v>
      </c>
      <c r="AW19" s="293">
        <v>12119.040876554349</v>
      </c>
      <c r="AX19" s="293">
        <v>23204.928321999887</v>
      </c>
      <c r="AY19" s="290">
        <v>7430.5084845255187</v>
      </c>
      <c r="AZ19" s="291">
        <v>11600.69043450167</v>
      </c>
      <c r="BA19" s="292">
        <v>19031.198919027189</v>
      </c>
      <c r="BB19" s="290">
        <v>-8511.9478071459544</v>
      </c>
      <c r="BC19" s="291">
        <v>-14527.668214853935</v>
      </c>
      <c r="BD19" s="292">
        <v>-23039.616021999889</v>
      </c>
      <c r="BE19" s="293">
        <v>19196.511219027187</v>
      </c>
      <c r="BF19" s="220"/>
      <c r="BG19" s="421">
        <f>'37部門取引基本表'!BV19</f>
        <v>2.4118965926531687E-2</v>
      </c>
      <c r="BH19" s="422">
        <f>'37部門取引基本表'!BR19</f>
        <v>0.42525700273507494</v>
      </c>
      <c r="BI19" s="422">
        <f>'37部門取引基本表'!BM19</f>
        <v>0.22425728567386588</v>
      </c>
      <c r="BJ19" s="423">
        <f>'37部門取引基本表'!BP19</f>
        <v>2.0548429689710459E-2</v>
      </c>
      <c r="BL19" s="170">
        <v>4304.9575003869513</v>
      </c>
      <c r="BM19" s="90">
        <f t="shared" si="2"/>
        <v>0.22425728567386588</v>
      </c>
      <c r="BN19" s="183">
        <v>394.45816107191814</v>
      </c>
      <c r="BO19" s="183">
        <f t="shared" si="3"/>
        <v>394.45816107191814</v>
      </c>
      <c r="BP19" s="91">
        <f t="shared" si="4"/>
        <v>2.0548429689710459E-2</v>
      </c>
      <c r="BQ19" s="183">
        <v>8163.4508239737406</v>
      </c>
      <c r="BR19" s="91">
        <f t="shared" si="0"/>
        <v>0.42525700273507494</v>
      </c>
      <c r="BS19" s="183">
        <v>224.58994781857237</v>
      </c>
      <c r="BT19" s="88">
        <f t="shared" si="5"/>
        <v>224.58994781857237</v>
      </c>
      <c r="BU19" s="191">
        <v>463</v>
      </c>
      <c r="BV19" s="159">
        <f t="shared" si="1"/>
        <v>2.4118965926531687E-2</v>
      </c>
    </row>
    <row r="20" spans="2:74" s="85" customFormat="1" ht="18" customHeight="1">
      <c r="B20" s="285" t="s">
        <v>117</v>
      </c>
      <c r="C20" s="286" t="s">
        <v>254</v>
      </c>
      <c r="D20" s="287">
        <v>0</v>
      </c>
      <c r="E20" s="287">
        <v>0</v>
      </c>
      <c r="F20" s="287">
        <v>0.13031571483570595</v>
      </c>
      <c r="G20" s="287">
        <v>0</v>
      </c>
      <c r="H20" s="287">
        <v>0.54450639666114575</v>
      </c>
      <c r="I20" s="287">
        <v>7.229210720840161E-2</v>
      </c>
      <c r="J20" s="287">
        <v>0</v>
      </c>
      <c r="K20" s="287">
        <v>0</v>
      </c>
      <c r="L20" s="287">
        <v>0</v>
      </c>
      <c r="M20" s="287">
        <v>0</v>
      </c>
      <c r="N20" s="287">
        <v>6.4880397166883705</v>
      </c>
      <c r="O20" s="287">
        <v>295.20939225562569</v>
      </c>
      <c r="P20" s="287">
        <v>488.77569150078239</v>
      </c>
      <c r="Q20" s="287">
        <v>1569.424360262816</v>
      </c>
      <c r="R20" s="287">
        <v>2499.6006889115133</v>
      </c>
      <c r="S20" s="287">
        <v>19759.8480985354</v>
      </c>
      <c r="T20" s="287">
        <v>14694.318530640938</v>
      </c>
      <c r="U20" s="287">
        <v>9921.7729458445574</v>
      </c>
      <c r="V20" s="287">
        <v>15300.690337728078</v>
      </c>
      <c r="W20" s="287">
        <v>991.09447961626529</v>
      </c>
      <c r="X20" s="287">
        <v>107.04728784120597</v>
      </c>
      <c r="Y20" s="287">
        <v>0.21972469920881124</v>
      </c>
      <c r="Z20" s="287">
        <v>0.55855814132993709</v>
      </c>
      <c r="AA20" s="287">
        <v>0</v>
      </c>
      <c r="AB20" s="287">
        <v>14.824049990047326</v>
      </c>
      <c r="AC20" s="287">
        <v>9.647423598575859</v>
      </c>
      <c r="AD20" s="287">
        <v>0</v>
      </c>
      <c r="AE20" s="287">
        <v>3.0806631758992444</v>
      </c>
      <c r="AF20" s="287">
        <v>56.68593253397998</v>
      </c>
      <c r="AG20" s="287">
        <v>434.10281471765057</v>
      </c>
      <c r="AH20" s="287">
        <v>186.57063791014596</v>
      </c>
      <c r="AI20" s="287">
        <v>3.9904952236442175</v>
      </c>
      <c r="AJ20" s="287">
        <v>0</v>
      </c>
      <c r="AK20" s="287">
        <v>3060.6936901674389</v>
      </c>
      <c r="AL20" s="287">
        <v>4.9232014544867324</v>
      </c>
      <c r="AM20" s="287">
        <v>172.34394557668898</v>
      </c>
      <c r="AN20" s="288">
        <v>0</v>
      </c>
      <c r="AO20" s="293">
        <v>69582.658104261645</v>
      </c>
      <c r="AP20" s="289">
        <v>1040.8298306485631</v>
      </c>
      <c r="AQ20" s="287">
        <v>962.98167599328485</v>
      </c>
      <c r="AR20" s="287">
        <v>0</v>
      </c>
      <c r="AS20" s="287">
        <v>0</v>
      </c>
      <c r="AT20" s="287">
        <v>0</v>
      </c>
      <c r="AU20" s="287">
        <v>181.8514230511426</v>
      </c>
      <c r="AV20" s="288">
        <v>0</v>
      </c>
      <c r="AW20" s="293">
        <v>2185.6629296929905</v>
      </c>
      <c r="AX20" s="293">
        <v>71768.321033954649</v>
      </c>
      <c r="AY20" s="290">
        <v>20228.91788399715</v>
      </c>
      <c r="AZ20" s="291">
        <v>36920.847321977912</v>
      </c>
      <c r="BA20" s="292">
        <v>57149.765205975062</v>
      </c>
      <c r="BB20" s="290">
        <v>-8169.9695839197339</v>
      </c>
      <c r="BC20" s="291">
        <v>-49753.173082920737</v>
      </c>
      <c r="BD20" s="292">
        <v>-57923.142666840467</v>
      </c>
      <c r="BE20" s="293">
        <v>70994.943573089229</v>
      </c>
      <c r="BF20" s="220"/>
      <c r="BG20" s="421">
        <f>'37部門取引基本表'!BV20</f>
        <v>3.7523799103487063E-2</v>
      </c>
      <c r="BH20" s="422">
        <f>'37部門取引基本表'!BR20</f>
        <v>0.35025468942386057</v>
      </c>
      <c r="BI20" s="422">
        <f>'37部門取引基本表'!BM20</f>
        <v>0.22137479794214066</v>
      </c>
      <c r="BJ20" s="423">
        <f>'37部門取引基本表'!BP20</f>
        <v>0</v>
      </c>
      <c r="BL20" s="170">
        <v>15716.491288406305</v>
      </c>
      <c r="BM20" s="90">
        <f t="shared" si="2"/>
        <v>0.22137479794214066</v>
      </c>
      <c r="BN20" s="183">
        <v>-4593.2969056666971</v>
      </c>
      <c r="BO20" s="183">
        <f t="shared" si="3"/>
        <v>0</v>
      </c>
      <c r="BP20" s="91">
        <f t="shared" si="4"/>
        <v>0</v>
      </c>
      <c r="BQ20" s="183">
        <v>24866.311911856872</v>
      </c>
      <c r="BR20" s="91">
        <f t="shared" si="0"/>
        <v>0.35025468942386057</v>
      </c>
      <c r="BS20" s="183">
        <v>713.8262067518508</v>
      </c>
      <c r="BT20" s="88">
        <f t="shared" si="5"/>
        <v>713.8262067518508</v>
      </c>
      <c r="BU20" s="191">
        <v>2664</v>
      </c>
      <c r="BV20" s="159">
        <f t="shared" si="1"/>
        <v>3.7523799103487063E-2</v>
      </c>
    </row>
    <row r="21" spans="2:74" s="85" customFormat="1" ht="18" customHeight="1">
      <c r="B21" s="285" t="s">
        <v>118</v>
      </c>
      <c r="C21" s="286" t="s">
        <v>26</v>
      </c>
      <c r="D21" s="287">
        <v>7.9154773054199339</v>
      </c>
      <c r="E21" s="287">
        <v>0</v>
      </c>
      <c r="F21" s="287">
        <v>0</v>
      </c>
      <c r="G21" s="287">
        <v>0</v>
      </c>
      <c r="H21" s="287">
        <v>13.062503484004514</v>
      </c>
      <c r="I21" s="287">
        <v>3.2774361499598684E-2</v>
      </c>
      <c r="J21" s="287">
        <v>0</v>
      </c>
      <c r="K21" s="287">
        <v>3.1459206058519422</v>
      </c>
      <c r="L21" s="287">
        <v>1.1717477050758216</v>
      </c>
      <c r="M21" s="287">
        <v>0</v>
      </c>
      <c r="N21" s="287">
        <v>1.0477579666701717</v>
      </c>
      <c r="O21" s="287">
        <v>40.017329620593408</v>
      </c>
      <c r="P21" s="287">
        <v>1374.7232401922031</v>
      </c>
      <c r="Q21" s="287">
        <v>4032.4690922019399</v>
      </c>
      <c r="R21" s="287">
        <v>324.09080649692868</v>
      </c>
      <c r="S21" s="287">
        <v>1195.36511465938</v>
      </c>
      <c r="T21" s="287">
        <v>8771.0400665990146</v>
      </c>
      <c r="U21" s="287">
        <v>358.4027186442836</v>
      </c>
      <c r="V21" s="287">
        <v>27315.695979677199</v>
      </c>
      <c r="W21" s="287">
        <v>138.68775714856702</v>
      </c>
      <c r="X21" s="287">
        <v>2632.1919368564918</v>
      </c>
      <c r="Y21" s="287">
        <v>0.21972469920881124</v>
      </c>
      <c r="Z21" s="287">
        <v>5.864860483964339</v>
      </c>
      <c r="AA21" s="287">
        <v>0</v>
      </c>
      <c r="AB21" s="287">
        <v>111.43596199414887</v>
      </c>
      <c r="AC21" s="287">
        <v>0.62917979990712136</v>
      </c>
      <c r="AD21" s="287">
        <v>4.4936648706698357</v>
      </c>
      <c r="AE21" s="287">
        <v>93.577922319485907</v>
      </c>
      <c r="AF21" s="287">
        <v>3.7836849221888942</v>
      </c>
      <c r="AG21" s="287">
        <v>357.23044127806656</v>
      </c>
      <c r="AH21" s="287">
        <v>117.5846198627253</v>
      </c>
      <c r="AI21" s="287">
        <v>39.029374795913746</v>
      </c>
      <c r="AJ21" s="287">
        <v>0</v>
      </c>
      <c r="AK21" s="287">
        <v>1942.4942102453358</v>
      </c>
      <c r="AL21" s="287">
        <v>54.489020325384509</v>
      </c>
      <c r="AM21" s="287">
        <v>0</v>
      </c>
      <c r="AN21" s="288">
        <v>46.686407051569645</v>
      </c>
      <c r="AO21" s="293">
        <v>48986.579296173695</v>
      </c>
      <c r="AP21" s="289">
        <v>1739.9351364383238</v>
      </c>
      <c r="AQ21" s="287">
        <v>19283.643170817013</v>
      </c>
      <c r="AR21" s="287">
        <v>0</v>
      </c>
      <c r="AS21" s="287">
        <v>1004.8170763516144</v>
      </c>
      <c r="AT21" s="287">
        <v>11633.082746063705</v>
      </c>
      <c r="AU21" s="287">
        <v>1274.7891458312702</v>
      </c>
      <c r="AV21" s="288">
        <v>0</v>
      </c>
      <c r="AW21" s="293">
        <v>34936.26727550193</v>
      </c>
      <c r="AX21" s="293">
        <v>83922.846571675618</v>
      </c>
      <c r="AY21" s="290">
        <v>3656.9228240579632</v>
      </c>
      <c r="AZ21" s="291">
        <v>67889.252545319774</v>
      </c>
      <c r="BA21" s="292">
        <v>71546.175369377743</v>
      </c>
      <c r="BB21" s="290">
        <v>-13706.026603264971</v>
      </c>
      <c r="BC21" s="291">
        <v>-57749.925078306886</v>
      </c>
      <c r="BD21" s="292">
        <v>-71455.951681571853</v>
      </c>
      <c r="BE21" s="293">
        <v>84013.070259481508</v>
      </c>
      <c r="BF21" s="220"/>
      <c r="BG21" s="421">
        <f>'37部門取引基本表'!BV21</f>
        <v>5.4717676497261378E-2</v>
      </c>
      <c r="BH21" s="422">
        <f>'37部門取引基本表'!BR21</f>
        <v>0.39020272325601218</v>
      </c>
      <c r="BI21" s="422">
        <f>'37部門取引基本表'!BM21</f>
        <v>0.21674376590838992</v>
      </c>
      <c r="BJ21" s="423">
        <f>'37部門取引基本表'!BP21</f>
        <v>0</v>
      </c>
      <c r="BL21" s="170">
        <v>18209.309233566175</v>
      </c>
      <c r="BM21" s="90">
        <f t="shared" si="2"/>
        <v>0.21674376590838992</v>
      </c>
      <c r="BN21" s="183">
        <v>-2718.7505247584381</v>
      </c>
      <c r="BO21" s="183">
        <f t="shared" si="3"/>
        <v>0</v>
      </c>
      <c r="BP21" s="91">
        <f t="shared" si="4"/>
        <v>0</v>
      </c>
      <c r="BQ21" s="183">
        <v>32782.128804348373</v>
      </c>
      <c r="BR21" s="91">
        <f t="shared" si="0"/>
        <v>0.39020272325601218</v>
      </c>
      <c r="BS21" s="183">
        <v>472.98312150584263</v>
      </c>
      <c r="BT21" s="88">
        <f t="shared" si="5"/>
        <v>472.98312150584263</v>
      </c>
      <c r="BU21" s="191">
        <v>4597</v>
      </c>
      <c r="BV21" s="159">
        <f t="shared" si="1"/>
        <v>5.4717676497261378E-2</v>
      </c>
    </row>
    <row r="22" spans="2:74" s="85" customFormat="1" ht="18" customHeight="1">
      <c r="B22" s="285" t="s">
        <v>119</v>
      </c>
      <c r="C22" s="286" t="s">
        <v>272</v>
      </c>
      <c r="D22" s="287">
        <v>0.54693180389218088</v>
      </c>
      <c r="E22" s="287">
        <v>0</v>
      </c>
      <c r="F22" s="287">
        <v>1.3043864066324216</v>
      </c>
      <c r="G22" s="287">
        <v>0</v>
      </c>
      <c r="H22" s="287">
        <v>0.42294882479050133</v>
      </c>
      <c r="I22" s="287">
        <v>0.57636513218957397</v>
      </c>
      <c r="J22" s="287">
        <v>0</v>
      </c>
      <c r="K22" s="287">
        <v>0.65955530351289926</v>
      </c>
      <c r="L22" s="287">
        <v>0.28392458358084149</v>
      </c>
      <c r="M22" s="287">
        <v>0</v>
      </c>
      <c r="N22" s="287">
        <v>8.0596766666936284E-2</v>
      </c>
      <c r="O22" s="287">
        <v>2.112317181939515</v>
      </c>
      <c r="P22" s="287">
        <v>7.5226986025045495</v>
      </c>
      <c r="Q22" s="287">
        <v>47.957817680297893</v>
      </c>
      <c r="R22" s="287">
        <v>0.73974569071071716</v>
      </c>
      <c r="S22" s="287">
        <v>3.9200461600727747</v>
      </c>
      <c r="T22" s="287">
        <v>3.5430372636579723</v>
      </c>
      <c r="U22" s="287">
        <v>1052.3261203613401</v>
      </c>
      <c r="V22" s="287">
        <v>238.32639317071312</v>
      </c>
      <c r="W22" s="287">
        <v>4.1733344002918198</v>
      </c>
      <c r="X22" s="287">
        <v>521.25794614408062</v>
      </c>
      <c r="Y22" s="287">
        <v>0.76903644723083919</v>
      </c>
      <c r="Z22" s="287">
        <v>0.27927907066496854</v>
      </c>
      <c r="AA22" s="287">
        <v>0.47007693174930992</v>
      </c>
      <c r="AB22" s="287">
        <v>159.74191799619965</v>
      </c>
      <c r="AC22" s="287">
        <v>32.717349595170312</v>
      </c>
      <c r="AD22" s="287">
        <v>25.115796639029689</v>
      </c>
      <c r="AE22" s="287">
        <v>28.992167532288445</v>
      </c>
      <c r="AF22" s="287">
        <v>14.980125938322669</v>
      </c>
      <c r="AG22" s="287">
        <v>330.68882896516675</v>
      </c>
      <c r="AH22" s="287">
        <v>17.638226107092116</v>
      </c>
      <c r="AI22" s="287">
        <v>18.566012433884737</v>
      </c>
      <c r="AJ22" s="287">
        <v>1.6198578254282718</v>
      </c>
      <c r="AK22" s="287">
        <v>403.37537519431726</v>
      </c>
      <c r="AL22" s="287">
        <v>46.699472239004493</v>
      </c>
      <c r="AM22" s="287">
        <v>0</v>
      </c>
      <c r="AN22" s="288">
        <v>0</v>
      </c>
      <c r="AO22" s="293">
        <v>2967.407688392424</v>
      </c>
      <c r="AP22" s="289">
        <v>920.1022879439156</v>
      </c>
      <c r="AQ22" s="287">
        <v>21211.12064493565</v>
      </c>
      <c r="AR22" s="287">
        <v>0</v>
      </c>
      <c r="AS22" s="287">
        <v>3355.5316989326202</v>
      </c>
      <c r="AT22" s="287">
        <v>10863.100788990549</v>
      </c>
      <c r="AU22" s="287">
        <v>-15.700500062252871</v>
      </c>
      <c r="AV22" s="288">
        <v>0</v>
      </c>
      <c r="AW22" s="293">
        <v>36334.154920740475</v>
      </c>
      <c r="AX22" s="293">
        <v>39301.562609132903</v>
      </c>
      <c r="AY22" s="290">
        <v>9804.0475968071951</v>
      </c>
      <c r="AZ22" s="291">
        <v>21467.141035209097</v>
      </c>
      <c r="BA22" s="292">
        <v>31271.188632016288</v>
      </c>
      <c r="BB22" s="290">
        <v>-12582.461399891443</v>
      </c>
      <c r="BC22" s="291">
        <v>-26598.519447777522</v>
      </c>
      <c r="BD22" s="292">
        <v>-39180.980847668965</v>
      </c>
      <c r="BE22" s="293">
        <v>31391.770393480227</v>
      </c>
      <c r="BF22" s="220"/>
      <c r="BG22" s="421">
        <f>'37部門取引基本表'!BV22</f>
        <v>3.6187828394537963E-2</v>
      </c>
      <c r="BH22" s="422">
        <f>'37部門取引基本表'!BR22</f>
        <v>0.35620334083442173</v>
      </c>
      <c r="BI22" s="422">
        <f>'37部門取引基本表'!BM22</f>
        <v>0.20270576918953478</v>
      </c>
      <c r="BJ22" s="423">
        <f>'37部門取引基本表'!BP22</f>
        <v>0</v>
      </c>
      <c r="BL22" s="170">
        <v>6363.2929638316746</v>
      </c>
      <c r="BM22" s="90">
        <f t="shared" si="2"/>
        <v>0.20270576918953478</v>
      </c>
      <c r="BN22" s="183">
        <v>-3147.3453819350575</v>
      </c>
      <c r="BO22" s="183">
        <f t="shared" si="3"/>
        <v>0</v>
      </c>
      <c r="BP22" s="91">
        <f t="shared" si="4"/>
        <v>0</v>
      </c>
      <c r="BQ22" s="183">
        <v>11181.853488864746</v>
      </c>
      <c r="BR22" s="91">
        <f t="shared" si="0"/>
        <v>0.35620334083442173</v>
      </c>
      <c r="BS22" s="183">
        <v>399.72627814587241</v>
      </c>
      <c r="BT22" s="88">
        <f t="shared" si="5"/>
        <v>399.72627814587241</v>
      </c>
      <c r="BU22" s="191">
        <v>1136</v>
      </c>
      <c r="BV22" s="159">
        <f t="shared" si="1"/>
        <v>3.6187828394537963E-2</v>
      </c>
    </row>
    <row r="23" spans="2:74" s="85" customFormat="1" ht="18" customHeight="1">
      <c r="B23" s="285" t="s">
        <v>120</v>
      </c>
      <c r="C23" s="286" t="s">
        <v>27</v>
      </c>
      <c r="D23" s="287">
        <v>203.26326100384264</v>
      </c>
      <c r="E23" s="287">
        <v>0.15298782295097391</v>
      </c>
      <c r="F23" s="287">
        <v>0</v>
      </c>
      <c r="G23" s="287">
        <v>0</v>
      </c>
      <c r="H23" s="287">
        <v>0</v>
      </c>
      <c r="I23" s="287">
        <v>0</v>
      </c>
      <c r="J23" s="287">
        <v>0</v>
      </c>
      <c r="K23" s="287">
        <v>0</v>
      </c>
      <c r="L23" s="287">
        <v>0</v>
      </c>
      <c r="M23" s="287">
        <v>0</v>
      </c>
      <c r="N23" s="287">
        <v>0</v>
      </c>
      <c r="O23" s="287">
        <v>0</v>
      </c>
      <c r="P23" s="287">
        <v>0</v>
      </c>
      <c r="Q23" s="287">
        <v>9.9354841409382093</v>
      </c>
      <c r="R23" s="287">
        <v>0</v>
      </c>
      <c r="S23" s="287">
        <v>0</v>
      </c>
      <c r="T23" s="287">
        <v>0</v>
      </c>
      <c r="U23" s="287">
        <v>0</v>
      </c>
      <c r="V23" s="287">
        <v>307903.14633828145</v>
      </c>
      <c r="W23" s="287">
        <v>0</v>
      </c>
      <c r="X23" s="287">
        <v>0</v>
      </c>
      <c r="Y23" s="287">
        <v>0</v>
      </c>
      <c r="Z23" s="287">
        <v>0</v>
      </c>
      <c r="AA23" s="287">
        <v>0</v>
      </c>
      <c r="AB23" s="287">
        <v>0</v>
      </c>
      <c r="AC23" s="287">
        <v>0</v>
      </c>
      <c r="AD23" s="287">
        <v>0</v>
      </c>
      <c r="AE23" s="287">
        <v>2467.3968477785384</v>
      </c>
      <c r="AF23" s="287">
        <v>0</v>
      </c>
      <c r="AG23" s="287">
        <v>1065.2033741577129</v>
      </c>
      <c r="AH23" s="287">
        <v>17.001996415121297</v>
      </c>
      <c r="AI23" s="287">
        <v>0</v>
      </c>
      <c r="AJ23" s="287">
        <v>0</v>
      </c>
      <c r="AK23" s="287">
        <v>10416.852811561766</v>
      </c>
      <c r="AL23" s="287">
        <v>10.790911667085254</v>
      </c>
      <c r="AM23" s="287">
        <v>0</v>
      </c>
      <c r="AN23" s="288">
        <v>0</v>
      </c>
      <c r="AO23" s="293">
        <v>322093.74401282944</v>
      </c>
      <c r="AP23" s="289">
        <v>5743.4712291554797</v>
      </c>
      <c r="AQ23" s="287">
        <v>36265.171791410183</v>
      </c>
      <c r="AR23" s="287">
        <v>0</v>
      </c>
      <c r="AS23" s="287">
        <v>2870.511125291433</v>
      </c>
      <c r="AT23" s="287">
        <v>15268.922830071171</v>
      </c>
      <c r="AU23" s="287">
        <v>1246.4367864955514</v>
      </c>
      <c r="AV23" s="288">
        <v>0</v>
      </c>
      <c r="AW23" s="293">
        <v>61394.51376242382</v>
      </c>
      <c r="AX23" s="293">
        <v>383488.25777525327</v>
      </c>
      <c r="AY23" s="290">
        <v>180395.95425147685</v>
      </c>
      <c r="AZ23" s="291">
        <v>484408.03108651005</v>
      </c>
      <c r="BA23" s="292">
        <v>664803.98533798696</v>
      </c>
      <c r="BB23" s="290">
        <v>-26616.967355661964</v>
      </c>
      <c r="BC23" s="291">
        <v>-235140.68254263347</v>
      </c>
      <c r="BD23" s="292">
        <v>-261757.64989829544</v>
      </c>
      <c r="BE23" s="293">
        <v>786534.59321494459</v>
      </c>
      <c r="BF23" s="220"/>
      <c r="BG23" s="421">
        <f>'37部門取引基本表'!BV23</f>
        <v>4.2399915131115365E-2</v>
      </c>
      <c r="BH23" s="422">
        <f>'37部門取引基本表'!BR23</f>
        <v>0.25688319775668256</v>
      </c>
      <c r="BI23" s="422">
        <f>'37部門取引基本表'!BM23</f>
        <v>0.15218517607226276</v>
      </c>
      <c r="BJ23" s="423">
        <f>'37部門取引基本表'!BP23</f>
        <v>4.0482739174799998E-3</v>
      </c>
      <c r="BL23" s="170">
        <v>119698.9055553419</v>
      </c>
      <c r="BM23" s="90">
        <f t="shared" si="2"/>
        <v>0.15218517607226276</v>
      </c>
      <c r="BN23" s="183">
        <v>3184.107478907802</v>
      </c>
      <c r="BO23" s="183">
        <f t="shared" si="3"/>
        <v>3184.107478907802</v>
      </c>
      <c r="BP23" s="91">
        <f t="shared" si="4"/>
        <v>4.0482739174799998E-3</v>
      </c>
      <c r="BQ23" s="183">
        <v>202047.5214513065</v>
      </c>
      <c r="BR23" s="91">
        <f t="shared" si="0"/>
        <v>0.25688319775668256</v>
      </c>
      <c r="BS23" s="183">
        <v>1813.9761404868964</v>
      </c>
      <c r="BT23" s="88">
        <f t="shared" si="5"/>
        <v>1813.9761404868964</v>
      </c>
      <c r="BU23" s="191">
        <v>33349</v>
      </c>
      <c r="BV23" s="159">
        <f t="shared" si="1"/>
        <v>4.2399915131115365E-2</v>
      </c>
    </row>
    <row r="24" spans="2:74" s="85" customFormat="1" ht="18" customHeight="1">
      <c r="B24" s="285" t="s">
        <v>121</v>
      </c>
      <c r="C24" s="294" t="s">
        <v>0</v>
      </c>
      <c r="D24" s="287">
        <v>125.56916089768882</v>
      </c>
      <c r="E24" s="287">
        <v>10.403171960666224</v>
      </c>
      <c r="F24" s="287">
        <v>716.5183070901187</v>
      </c>
      <c r="G24" s="287">
        <v>285.11379130170008</v>
      </c>
      <c r="H24" s="287">
        <v>488.59811956403746</v>
      </c>
      <c r="I24" s="287">
        <v>20.959961189091185</v>
      </c>
      <c r="J24" s="287">
        <v>34.209751136715788</v>
      </c>
      <c r="K24" s="287">
        <v>282.46403976414706</v>
      </c>
      <c r="L24" s="287">
        <v>70.816875642203485</v>
      </c>
      <c r="M24" s="287">
        <v>89.752112178543371</v>
      </c>
      <c r="N24" s="287">
        <v>355.208494519552</v>
      </c>
      <c r="O24" s="287">
        <v>287.89996173440892</v>
      </c>
      <c r="P24" s="287">
        <v>74.294970268982979</v>
      </c>
      <c r="Q24" s="287">
        <v>507.28289219597963</v>
      </c>
      <c r="R24" s="287">
        <v>116.1400734415826</v>
      </c>
      <c r="S24" s="287">
        <v>336.12651098177332</v>
      </c>
      <c r="T24" s="287">
        <v>250.56097351644422</v>
      </c>
      <c r="U24" s="287">
        <v>138.39785026789826</v>
      </c>
      <c r="V24" s="287">
        <v>1082.1115477234764</v>
      </c>
      <c r="W24" s="287">
        <v>3628.9041898184455</v>
      </c>
      <c r="X24" s="287">
        <v>1132.9773036672329</v>
      </c>
      <c r="Y24" s="287">
        <v>382.43083897293593</v>
      </c>
      <c r="Z24" s="287">
        <v>114.78369804330207</v>
      </c>
      <c r="AA24" s="287">
        <v>94.79884790277751</v>
      </c>
      <c r="AB24" s="287">
        <v>3555.2161269234193</v>
      </c>
      <c r="AC24" s="287">
        <v>3630.7868986640278</v>
      </c>
      <c r="AD24" s="287">
        <v>26.14053030869664</v>
      </c>
      <c r="AE24" s="287">
        <v>1074.5415841810527</v>
      </c>
      <c r="AF24" s="287">
        <v>1445.4432050609762</v>
      </c>
      <c r="AG24" s="287">
        <v>1679.002734460478</v>
      </c>
      <c r="AH24" s="287">
        <v>3049.4330131339225</v>
      </c>
      <c r="AI24" s="287">
        <v>3205.5671508403329</v>
      </c>
      <c r="AJ24" s="287">
        <v>1054.8514159188906</v>
      </c>
      <c r="AK24" s="287">
        <v>2321.8964933545194</v>
      </c>
      <c r="AL24" s="287">
        <v>2190.9434869578736</v>
      </c>
      <c r="AM24" s="287">
        <v>703.48383286149488</v>
      </c>
      <c r="AN24" s="288">
        <v>66.9339169198131</v>
      </c>
      <c r="AO24" s="293">
        <v>34630.563833365202</v>
      </c>
      <c r="AP24" s="289">
        <v>1248.6572123384444</v>
      </c>
      <c r="AQ24" s="287">
        <v>26075.681526620705</v>
      </c>
      <c r="AR24" s="287">
        <v>0</v>
      </c>
      <c r="AS24" s="287">
        <v>372.63214062271646</v>
      </c>
      <c r="AT24" s="287">
        <v>2376.4412722038865</v>
      </c>
      <c r="AU24" s="287">
        <v>598.75305091776033</v>
      </c>
      <c r="AV24" s="288">
        <v>0</v>
      </c>
      <c r="AW24" s="293">
        <v>30672.165202703516</v>
      </c>
      <c r="AX24" s="293">
        <v>65302.729036068711</v>
      </c>
      <c r="AY24" s="290">
        <v>9619.4544202256784</v>
      </c>
      <c r="AZ24" s="291">
        <v>38948.343965189822</v>
      </c>
      <c r="BA24" s="292">
        <v>48567.798385415503</v>
      </c>
      <c r="BB24" s="290">
        <v>-10980.38342365967</v>
      </c>
      <c r="BC24" s="291">
        <v>-33297.879950857474</v>
      </c>
      <c r="BD24" s="292">
        <v>-44278.263374517148</v>
      </c>
      <c r="BE24" s="293">
        <v>69592.264046967073</v>
      </c>
      <c r="BF24" s="220"/>
      <c r="BG24" s="421">
        <f>'37部門取引基本表'!BV24</f>
        <v>0.1093799735393397</v>
      </c>
      <c r="BH24" s="422">
        <f>'37部門取引基本表'!BR24</f>
        <v>0.43061049444867111</v>
      </c>
      <c r="BI24" s="422">
        <f>'37部門取引基本表'!BM24</f>
        <v>0.24339585324301258</v>
      </c>
      <c r="BJ24" s="423">
        <f>'37部門取引基本表'!BP24</f>
        <v>4.2743364970216718E-2</v>
      </c>
      <c r="BK24" s="84"/>
      <c r="BL24" s="170">
        <v>16938.468486824579</v>
      </c>
      <c r="BM24" s="90">
        <f t="shared" si="2"/>
        <v>0.24339585324301258</v>
      </c>
      <c r="BN24" s="183">
        <v>2974.6075412632049</v>
      </c>
      <c r="BO24" s="183">
        <f t="shared" si="3"/>
        <v>2974.6075412632049</v>
      </c>
      <c r="BP24" s="91">
        <f t="shared" si="4"/>
        <v>4.2743364970216718E-2</v>
      </c>
      <c r="BQ24" s="183">
        <v>29967.159231066969</v>
      </c>
      <c r="BR24" s="91">
        <f t="shared" si="0"/>
        <v>0.43061049444867111</v>
      </c>
      <c r="BS24" s="183">
        <v>1869.7330999321662</v>
      </c>
      <c r="BT24" s="88">
        <f t="shared" si="5"/>
        <v>1869.7330999321662</v>
      </c>
      <c r="BU24" s="191">
        <v>7612</v>
      </c>
      <c r="BV24" s="159">
        <f t="shared" si="1"/>
        <v>0.1093799735393397</v>
      </c>
    </row>
    <row r="25" spans="2:74" s="85" customFormat="1" ht="18" customHeight="1">
      <c r="B25" s="285" t="s">
        <v>122</v>
      </c>
      <c r="C25" s="286" t="s">
        <v>28</v>
      </c>
      <c r="D25" s="287">
        <v>177.30701677368268</v>
      </c>
      <c r="E25" s="287">
        <v>6.5784763868918761</v>
      </c>
      <c r="F25" s="287">
        <v>39.266418954424182</v>
      </c>
      <c r="G25" s="287">
        <v>85.609681482320383</v>
      </c>
      <c r="H25" s="287">
        <v>78.952393521848776</v>
      </c>
      <c r="I25" s="287">
        <v>15.941691709357031</v>
      </c>
      <c r="J25" s="287">
        <v>5.0929113722407608</v>
      </c>
      <c r="K25" s="287">
        <v>412.51916497541072</v>
      </c>
      <c r="L25" s="287">
        <v>95.344119668679269</v>
      </c>
      <c r="M25" s="287">
        <v>91.439959906158649</v>
      </c>
      <c r="N25" s="287">
        <v>44.909635433925537</v>
      </c>
      <c r="O25" s="287">
        <v>218.69172941221268</v>
      </c>
      <c r="P25" s="287">
        <v>53.524333419589894</v>
      </c>
      <c r="Q25" s="287">
        <v>236.54094935541346</v>
      </c>
      <c r="R25" s="287">
        <v>33.206362116347748</v>
      </c>
      <c r="S25" s="287">
        <v>289.87565104499936</v>
      </c>
      <c r="T25" s="287">
        <v>133.35151908136626</v>
      </c>
      <c r="U25" s="287">
        <v>69.257314838837331</v>
      </c>
      <c r="V25" s="287">
        <v>483.24244030427911</v>
      </c>
      <c r="W25" s="287">
        <v>99.125253477150338</v>
      </c>
      <c r="X25" s="287">
        <v>201.51142251183913</v>
      </c>
      <c r="Y25" s="287">
        <v>571.94339204053563</v>
      </c>
      <c r="Z25" s="287">
        <v>922.1794913357262</v>
      </c>
      <c r="AA25" s="287">
        <v>69.258001277731665</v>
      </c>
      <c r="AB25" s="287">
        <v>1627.0672799420911</v>
      </c>
      <c r="AC25" s="287">
        <v>554.93658351808108</v>
      </c>
      <c r="AD25" s="287">
        <v>3847.6438723764704</v>
      </c>
      <c r="AE25" s="287">
        <v>2876.6052696471479</v>
      </c>
      <c r="AF25" s="287">
        <v>347.62296750341039</v>
      </c>
      <c r="AG25" s="287">
        <v>1516.6073880126614</v>
      </c>
      <c r="AH25" s="287">
        <v>1411.502803496023</v>
      </c>
      <c r="AI25" s="287">
        <v>1503.7833110956342</v>
      </c>
      <c r="AJ25" s="287">
        <v>36.932758419764596</v>
      </c>
      <c r="AK25" s="287">
        <v>373.32456363902924</v>
      </c>
      <c r="AL25" s="287">
        <v>728.1502022114405</v>
      </c>
      <c r="AM25" s="287">
        <v>0</v>
      </c>
      <c r="AN25" s="288">
        <v>0</v>
      </c>
      <c r="AO25" s="293">
        <v>19258.846330262724</v>
      </c>
      <c r="AP25" s="289">
        <v>7969.5449998384001</v>
      </c>
      <c r="AQ25" s="287">
        <v>0</v>
      </c>
      <c r="AR25" s="287">
        <v>0</v>
      </c>
      <c r="AS25" s="287">
        <v>81788.064704981662</v>
      </c>
      <c r="AT25" s="287">
        <v>246105.27137902452</v>
      </c>
      <c r="AU25" s="287">
        <v>0</v>
      </c>
      <c r="AV25" s="288">
        <v>0</v>
      </c>
      <c r="AW25" s="293">
        <v>335862.88108384458</v>
      </c>
      <c r="AX25" s="293">
        <v>355121.7274141073</v>
      </c>
      <c r="AY25" s="290">
        <v>0</v>
      </c>
      <c r="AZ25" s="291">
        <v>0</v>
      </c>
      <c r="BA25" s="292">
        <v>0</v>
      </c>
      <c r="BB25" s="290">
        <v>0</v>
      </c>
      <c r="BC25" s="291">
        <v>0</v>
      </c>
      <c r="BD25" s="292">
        <v>0</v>
      </c>
      <c r="BE25" s="293">
        <v>355121.7274141073</v>
      </c>
      <c r="BF25" s="220"/>
      <c r="BG25" s="421">
        <f>'37部門取引基本表'!BV25</f>
        <v>6.5676071610237072E-2</v>
      </c>
      <c r="BH25" s="422">
        <f>'37部門取引基本表'!BR25</f>
        <v>0.51554984785755487</v>
      </c>
      <c r="BI25" s="422">
        <f>'37部門取引基本表'!BM25</f>
        <v>0.38825194570483285</v>
      </c>
      <c r="BJ25" s="423">
        <f>'37部門取引基本表'!BP25</f>
        <v>3.1193158862652615E-2</v>
      </c>
      <c r="BL25" s="170">
        <v>137876.70163058845</v>
      </c>
      <c r="BM25" s="90">
        <f t="shared" si="2"/>
        <v>0.38825194570483285</v>
      </c>
      <c r="BN25" s="183">
        <v>11077.368458807867</v>
      </c>
      <c r="BO25" s="183">
        <f t="shared" si="3"/>
        <v>11077.368458807867</v>
      </c>
      <c r="BP25" s="91">
        <f t="shared" si="4"/>
        <v>3.1193158862652615E-2</v>
      </c>
      <c r="BQ25" s="183">
        <v>183082.95253925509</v>
      </c>
      <c r="BR25" s="91">
        <f t="shared" si="0"/>
        <v>0.51554984785755487</v>
      </c>
      <c r="BS25" s="183">
        <v>14218.669010830185</v>
      </c>
      <c r="BT25" s="88">
        <f t="shared" si="5"/>
        <v>14218.669010830185</v>
      </c>
      <c r="BU25" s="191">
        <v>23323</v>
      </c>
      <c r="BV25" s="159">
        <f t="shared" si="1"/>
        <v>6.5676071610237072E-2</v>
      </c>
    </row>
    <row r="26" spans="2:74" s="85" customFormat="1" ht="18" customHeight="1">
      <c r="B26" s="285" t="s">
        <v>123</v>
      </c>
      <c r="C26" s="286" t="s">
        <v>29</v>
      </c>
      <c r="D26" s="287">
        <v>513.05510115764991</v>
      </c>
      <c r="E26" s="287">
        <v>43.142566072174645</v>
      </c>
      <c r="F26" s="287">
        <v>1223.4732707550918</v>
      </c>
      <c r="G26" s="287">
        <v>1166.6052110410719</v>
      </c>
      <c r="H26" s="287">
        <v>731.36653761400885</v>
      </c>
      <c r="I26" s="287">
        <v>284.91864828276675</v>
      </c>
      <c r="J26" s="287">
        <v>35.634685933854591</v>
      </c>
      <c r="K26" s="287">
        <v>4290.8642639069103</v>
      </c>
      <c r="L26" s="287">
        <v>849.68883452026955</v>
      </c>
      <c r="M26" s="287">
        <v>1396.2092403782656</v>
      </c>
      <c r="N26" s="287">
        <v>501.25477293434818</v>
      </c>
      <c r="O26" s="287">
        <v>1850.6883055256669</v>
      </c>
      <c r="P26" s="287">
        <v>459.94977561684902</v>
      </c>
      <c r="Q26" s="287">
        <v>1640.5012852710665</v>
      </c>
      <c r="R26" s="287">
        <v>213.6221166841282</v>
      </c>
      <c r="S26" s="287">
        <v>1913.478810844173</v>
      </c>
      <c r="T26" s="287">
        <v>687.08184738843045</v>
      </c>
      <c r="U26" s="287">
        <v>344.50802899496352</v>
      </c>
      <c r="V26" s="287">
        <v>11539.59254929511</v>
      </c>
      <c r="W26" s="287">
        <v>1144.9104134555896</v>
      </c>
      <c r="X26" s="287">
        <v>1129.7794085837772</v>
      </c>
      <c r="Y26" s="287">
        <v>4506.0042690246964</v>
      </c>
      <c r="Z26" s="287">
        <v>1331.6026089305701</v>
      </c>
      <c r="AA26" s="287">
        <v>1797.4174946987782</v>
      </c>
      <c r="AB26" s="287">
        <v>14527.568990246382</v>
      </c>
      <c r="AC26" s="287">
        <v>1146.3655954307751</v>
      </c>
      <c r="AD26" s="287">
        <v>1503.0912821138138</v>
      </c>
      <c r="AE26" s="287">
        <v>4245.4252023270074</v>
      </c>
      <c r="AF26" s="287">
        <v>783.22463441746004</v>
      </c>
      <c r="AG26" s="287">
        <v>2269.7993640920631</v>
      </c>
      <c r="AH26" s="287">
        <v>5493.5103541232729</v>
      </c>
      <c r="AI26" s="287">
        <v>8677.1111537846518</v>
      </c>
      <c r="AJ26" s="287">
        <v>102.86097191469526</v>
      </c>
      <c r="AK26" s="287">
        <v>1652.8534248227397</v>
      </c>
      <c r="AL26" s="287">
        <v>12439.025311194964</v>
      </c>
      <c r="AM26" s="287">
        <v>0</v>
      </c>
      <c r="AN26" s="288">
        <v>182.89692798338936</v>
      </c>
      <c r="AO26" s="293">
        <v>92619.083259361418</v>
      </c>
      <c r="AP26" s="289">
        <v>511.81409575929405</v>
      </c>
      <c r="AQ26" s="287">
        <v>42003.045762451038</v>
      </c>
      <c r="AR26" s="287">
        <v>0</v>
      </c>
      <c r="AS26" s="287">
        <v>0</v>
      </c>
      <c r="AT26" s="287">
        <v>0</v>
      </c>
      <c r="AU26" s="287">
        <v>0</v>
      </c>
      <c r="AV26" s="288">
        <v>0</v>
      </c>
      <c r="AW26" s="293">
        <v>42514.85985821033</v>
      </c>
      <c r="AX26" s="293">
        <v>135133.94311757173</v>
      </c>
      <c r="AY26" s="290">
        <v>0</v>
      </c>
      <c r="AZ26" s="291">
        <v>0</v>
      </c>
      <c r="BA26" s="292">
        <v>0</v>
      </c>
      <c r="BB26" s="290">
        <v>-8.1687705313624761</v>
      </c>
      <c r="BC26" s="291">
        <v>-86497.081438327106</v>
      </c>
      <c r="BD26" s="292">
        <v>-86505.250208858459</v>
      </c>
      <c r="BE26" s="293">
        <v>48628.692908713281</v>
      </c>
      <c r="BF26" s="220"/>
      <c r="BG26" s="421">
        <f>'37部門取引基本表'!BV26</f>
        <v>1.1577526894602626E-2</v>
      </c>
      <c r="BH26" s="422">
        <f>'37部門取引基本表'!BR26</f>
        <v>0.40226317026040842</v>
      </c>
      <c r="BI26" s="422">
        <f>'37部門取引基本表'!BM26</f>
        <v>8.4468514602722519E-2</v>
      </c>
      <c r="BJ26" s="423">
        <f>'37部門取引基本表'!BP26</f>
        <v>2.802255498496814E-2</v>
      </c>
      <c r="BL26" s="170">
        <v>4107.5934570709569</v>
      </c>
      <c r="BM26" s="90">
        <f t="shared" si="2"/>
        <v>8.4468514602722519E-2</v>
      </c>
      <c r="BN26" s="183">
        <v>1362.7002208815481</v>
      </c>
      <c r="BO26" s="183">
        <f t="shared" si="3"/>
        <v>1362.7002208815481</v>
      </c>
      <c r="BP26" s="91">
        <f t="shared" si="4"/>
        <v>2.802255498496814E-2</v>
      </c>
      <c r="BQ26" s="183">
        <v>19561.532175078846</v>
      </c>
      <c r="BR26" s="91">
        <f t="shared" si="0"/>
        <v>0.40226317026040842</v>
      </c>
      <c r="BS26" s="183">
        <v>1940.4307398982407</v>
      </c>
      <c r="BT26" s="88">
        <f t="shared" si="5"/>
        <v>1940.4307398982407</v>
      </c>
      <c r="BU26" s="191">
        <v>563</v>
      </c>
      <c r="BV26" s="159">
        <f t="shared" si="1"/>
        <v>1.1577526894602626E-2</v>
      </c>
    </row>
    <row r="27" spans="2:74" s="85" customFormat="1" ht="18" customHeight="1">
      <c r="B27" s="285" t="s">
        <v>124</v>
      </c>
      <c r="C27" s="286" t="s">
        <v>125</v>
      </c>
      <c r="D27" s="287">
        <v>16.743960180228381</v>
      </c>
      <c r="E27" s="287">
        <v>3.5187199278723997</v>
      </c>
      <c r="F27" s="287">
        <v>163.23587654643748</v>
      </c>
      <c r="G27" s="287">
        <v>55.947824140975328</v>
      </c>
      <c r="H27" s="287">
        <v>34.158253769570223</v>
      </c>
      <c r="I27" s="287">
        <v>21.413366138709915</v>
      </c>
      <c r="J27" s="287">
        <v>5.1564012500511245</v>
      </c>
      <c r="K27" s="287">
        <v>129.20584716585853</v>
      </c>
      <c r="L27" s="287">
        <v>18.454977712750708</v>
      </c>
      <c r="M27" s="287">
        <v>13.768207088902477</v>
      </c>
      <c r="N27" s="287">
        <v>9.8538983182599189</v>
      </c>
      <c r="O27" s="287">
        <v>49.679216691138905</v>
      </c>
      <c r="P27" s="287">
        <v>23.500111563576162</v>
      </c>
      <c r="Q27" s="287">
        <v>95.724568357885431</v>
      </c>
      <c r="R27" s="287">
        <v>11.835931051371475</v>
      </c>
      <c r="S27" s="287">
        <v>110.17517848583613</v>
      </c>
      <c r="T27" s="287">
        <v>43.252813881864675</v>
      </c>
      <c r="U27" s="287">
        <v>18.760831469514045</v>
      </c>
      <c r="V27" s="287">
        <v>266.0611787224442</v>
      </c>
      <c r="W27" s="287">
        <v>62.367865821589817</v>
      </c>
      <c r="X27" s="287">
        <v>245.36841104061108</v>
      </c>
      <c r="Y27" s="287">
        <v>17.687838286309304</v>
      </c>
      <c r="Z27" s="287">
        <v>2829.3762649067962</v>
      </c>
      <c r="AA27" s="287">
        <v>220.30938867984329</v>
      </c>
      <c r="AB27" s="287">
        <v>1440.233132653736</v>
      </c>
      <c r="AC27" s="287">
        <v>285.22817595789502</v>
      </c>
      <c r="AD27" s="287">
        <v>147.64790320484599</v>
      </c>
      <c r="AE27" s="287">
        <v>1483.6478890465639</v>
      </c>
      <c r="AF27" s="287">
        <v>306.02545718187929</v>
      </c>
      <c r="AG27" s="287">
        <v>751.42253525854187</v>
      </c>
      <c r="AH27" s="287">
        <v>2079.0944894169475</v>
      </c>
      <c r="AI27" s="287">
        <v>3024.7929525521058</v>
      </c>
      <c r="AJ27" s="287">
        <v>50.215592588276422</v>
      </c>
      <c r="AK27" s="287">
        <v>237.91510230756305</v>
      </c>
      <c r="AL27" s="287">
        <v>3040.3559158900903</v>
      </c>
      <c r="AM27" s="287">
        <v>0</v>
      </c>
      <c r="AN27" s="288">
        <v>55.722485835744408</v>
      </c>
      <c r="AO27" s="293">
        <v>17367.858563092585</v>
      </c>
      <c r="AP27" s="289">
        <v>446.00867585195476</v>
      </c>
      <c r="AQ27" s="287">
        <v>22751.095621429275</v>
      </c>
      <c r="AR27" s="287">
        <v>-2995.7837163809163</v>
      </c>
      <c r="AS27" s="287">
        <v>0</v>
      </c>
      <c r="AT27" s="287">
        <v>0</v>
      </c>
      <c r="AU27" s="287">
        <v>0</v>
      </c>
      <c r="AV27" s="288">
        <v>0</v>
      </c>
      <c r="AW27" s="293">
        <v>20201.320580900312</v>
      </c>
      <c r="AX27" s="293">
        <v>37569.179143992893</v>
      </c>
      <c r="AY27" s="290">
        <v>0</v>
      </c>
      <c r="AZ27" s="291">
        <v>0</v>
      </c>
      <c r="BA27" s="292">
        <v>0</v>
      </c>
      <c r="BB27" s="290">
        <v>0</v>
      </c>
      <c r="BC27" s="291">
        <v>0</v>
      </c>
      <c r="BD27" s="292">
        <v>0</v>
      </c>
      <c r="BE27" s="293">
        <v>37569.179143992893</v>
      </c>
      <c r="BF27" s="220"/>
      <c r="BG27" s="421">
        <f>'37部門取引基本表'!BV27</f>
        <v>1.1977903437157012E-2</v>
      </c>
      <c r="BH27" s="422">
        <f>'37部門取引基本表'!BR27</f>
        <v>0.57971186869062319</v>
      </c>
      <c r="BI27" s="422">
        <f>'37部門取引基本表'!BM27</f>
        <v>0.12041153119935774</v>
      </c>
      <c r="BJ27" s="423">
        <f>'37部門取引基本表'!BP27</f>
        <v>0.17589687932085463</v>
      </c>
      <c r="BL27" s="170">
        <v>4523.7623866311606</v>
      </c>
      <c r="BM27" s="90">
        <f t="shared" si="2"/>
        <v>0.12041153119935774</v>
      </c>
      <c r="BN27" s="183">
        <v>6608.3013700744859</v>
      </c>
      <c r="BO27" s="183">
        <f t="shared" si="3"/>
        <v>6608.3013700744859</v>
      </c>
      <c r="BP27" s="91">
        <f t="shared" si="4"/>
        <v>0.17589687932085463</v>
      </c>
      <c r="BQ27" s="183">
        <v>21779.299046736905</v>
      </c>
      <c r="BR27" s="91">
        <f t="shared" si="0"/>
        <v>0.57971186869062319</v>
      </c>
      <c r="BS27" s="183">
        <v>1406.1701207981168</v>
      </c>
      <c r="BT27" s="88">
        <f t="shared" si="5"/>
        <v>1406.1701207981168</v>
      </c>
      <c r="BU27" s="191">
        <v>450</v>
      </c>
      <c r="BV27" s="159">
        <f t="shared" si="1"/>
        <v>1.1977903437157012E-2</v>
      </c>
    </row>
    <row r="28" spans="2:74" s="85" customFormat="1" ht="18" customHeight="1">
      <c r="B28" s="285" t="s">
        <v>126</v>
      </c>
      <c r="C28" s="286" t="s">
        <v>127</v>
      </c>
      <c r="D28" s="287">
        <v>8.6891147029583067</v>
      </c>
      <c r="E28" s="287">
        <v>3.6717077508233738</v>
      </c>
      <c r="F28" s="287">
        <v>70.871393239346943</v>
      </c>
      <c r="G28" s="287">
        <v>3.5564428469366782</v>
      </c>
      <c r="H28" s="287">
        <v>13.489534229499627</v>
      </c>
      <c r="I28" s="287">
        <v>26.836975235356213</v>
      </c>
      <c r="J28" s="287">
        <v>0.36784678641629881</v>
      </c>
      <c r="K28" s="287">
        <v>7.5635146567400655</v>
      </c>
      <c r="L28" s="287">
        <v>50.969618201684376</v>
      </c>
      <c r="M28" s="287">
        <v>0.36739559066199801</v>
      </c>
      <c r="N28" s="287">
        <v>8.140273433360564</v>
      </c>
      <c r="O28" s="287">
        <v>5.2790676845264892</v>
      </c>
      <c r="P28" s="287">
        <v>16.376848285098401</v>
      </c>
      <c r="Q28" s="287">
        <v>3.6302730514966526</v>
      </c>
      <c r="R28" s="287">
        <v>3.1233706941119168</v>
      </c>
      <c r="S28" s="287">
        <v>53.875259717940693</v>
      </c>
      <c r="T28" s="287">
        <v>19.051608129316904</v>
      </c>
      <c r="U28" s="287">
        <v>11.540133396559778</v>
      </c>
      <c r="V28" s="287">
        <v>178.91170188090447</v>
      </c>
      <c r="W28" s="287">
        <v>18.159596194614469</v>
      </c>
      <c r="X28" s="287">
        <v>589.54636578037537</v>
      </c>
      <c r="Y28" s="287">
        <v>549.31174802202815</v>
      </c>
      <c r="Z28" s="287">
        <v>62.279232758287989</v>
      </c>
      <c r="AA28" s="287">
        <v>0</v>
      </c>
      <c r="AB28" s="287">
        <v>744.01395725909947</v>
      </c>
      <c r="AC28" s="287">
        <v>723.97622309312749</v>
      </c>
      <c r="AD28" s="287">
        <v>4.5748759318721515</v>
      </c>
      <c r="AE28" s="287">
        <v>1906.389738180789</v>
      </c>
      <c r="AF28" s="287">
        <v>536.78954998212623</v>
      </c>
      <c r="AG28" s="287">
        <v>5063.7464202299852</v>
      </c>
      <c r="AH28" s="287">
        <v>1275.7845339161304</v>
      </c>
      <c r="AI28" s="287">
        <v>2254.8995632682836</v>
      </c>
      <c r="AJ28" s="287">
        <v>0.80992891271413592</v>
      </c>
      <c r="AK28" s="287">
        <v>101.91334019707116</v>
      </c>
      <c r="AL28" s="287">
        <v>6094.3747474286383</v>
      </c>
      <c r="AM28" s="287">
        <v>0</v>
      </c>
      <c r="AN28" s="288">
        <v>578.6437117717843</v>
      </c>
      <c r="AO28" s="293">
        <v>20991.52561244067</v>
      </c>
      <c r="AP28" s="289">
        <v>598.72131873803778</v>
      </c>
      <c r="AQ28" s="287">
        <v>1314.6414262039939</v>
      </c>
      <c r="AR28" s="287">
        <v>1463.1163229486119</v>
      </c>
      <c r="AS28" s="287">
        <v>0</v>
      </c>
      <c r="AT28" s="287">
        <v>0</v>
      </c>
      <c r="AU28" s="287">
        <v>0</v>
      </c>
      <c r="AV28" s="288">
        <v>0</v>
      </c>
      <c r="AW28" s="293">
        <v>3376.4790678906434</v>
      </c>
      <c r="AX28" s="293">
        <v>24368.004680331313</v>
      </c>
      <c r="AY28" s="290">
        <v>0</v>
      </c>
      <c r="AZ28" s="291">
        <v>0</v>
      </c>
      <c r="BA28" s="292">
        <v>0</v>
      </c>
      <c r="BB28" s="290">
        <v>0</v>
      </c>
      <c r="BC28" s="291">
        <v>-3.637978807091713E-12</v>
      </c>
      <c r="BD28" s="292">
        <v>-3.637978807091713E-12</v>
      </c>
      <c r="BE28" s="293">
        <v>24368.004680331309</v>
      </c>
      <c r="BF28" s="220"/>
      <c r="BG28" s="421">
        <f>'37部門取引基本表'!BV28</f>
        <v>6.8983900079304522E-2</v>
      </c>
      <c r="BH28" s="422">
        <f>'37部門取引基本表'!BR28</f>
        <v>0.66174324020190989</v>
      </c>
      <c r="BI28" s="422">
        <f>'37部門取引基本表'!BM28</f>
        <v>0.48026235411375112</v>
      </c>
      <c r="BJ28" s="423">
        <f>'37部門取引基本表'!BP28</f>
        <v>6.3672314567726582E-2</v>
      </c>
      <c r="BL28" s="170">
        <v>11703.03529283082</v>
      </c>
      <c r="BM28" s="90">
        <f t="shared" si="2"/>
        <v>0.48026235411375112</v>
      </c>
      <c r="BN28" s="183">
        <v>1551.5672593938889</v>
      </c>
      <c r="BO28" s="183">
        <f t="shared" si="3"/>
        <v>1551.5672593938889</v>
      </c>
      <c r="BP28" s="91">
        <f t="shared" si="4"/>
        <v>6.3672314567726582E-2</v>
      </c>
      <c r="BQ28" s="183">
        <v>16125.362374417746</v>
      </c>
      <c r="BR28" s="91">
        <f t="shared" si="0"/>
        <v>0.66174324020190989</v>
      </c>
      <c r="BS28" s="183">
        <v>465.37616243181685</v>
      </c>
      <c r="BT28" s="88">
        <f t="shared" si="5"/>
        <v>465.37616243181685</v>
      </c>
      <c r="BU28" s="191">
        <v>1681</v>
      </c>
      <c r="BV28" s="159">
        <f t="shared" si="1"/>
        <v>6.8983900079304522E-2</v>
      </c>
    </row>
    <row r="29" spans="2:74" s="85" customFormat="1" ht="18" customHeight="1">
      <c r="B29" s="285" t="s">
        <v>128</v>
      </c>
      <c r="C29" s="286" t="s">
        <v>12</v>
      </c>
      <c r="D29" s="287">
        <v>4612.1611922857628</v>
      </c>
      <c r="E29" s="287">
        <v>48.650127698409698</v>
      </c>
      <c r="F29" s="287">
        <v>6511.543851362102</v>
      </c>
      <c r="G29" s="287">
        <v>2285.1348397182073</v>
      </c>
      <c r="H29" s="287">
        <v>2958.6841791582528</v>
      </c>
      <c r="I29" s="287">
        <v>302.47257953616503</v>
      </c>
      <c r="J29" s="287">
        <v>77.722384301825159</v>
      </c>
      <c r="K29" s="287">
        <v>7503.8488542964051</v>
      </c>
      <c r="L29" s="287">
        <v>553.90732074722177</v>
      </c>
      <c r="M29" s="287">
        <v>1848.9998221618455</v>
      </c>
      <c r="N29" s="287">
        <v>804.17508616961891</v>
      </c>
      <c r="O29" s="287">
        <v>3012.1043655246053</v>
      </c>
      <c r="P29" s="287">
        <v>1399.288512619851</v>
      </c>
      <c r="Q29" s="287">
        <v>5877.9852713812115</v>
      </c>
      <c r="R29" s="287">
        <v>945.39499272829653</v>
      </c>
      <c r="S29" s="287">
        <v>2845.6695499017001</v>
      </c>
      <c r="T29" s="287">
        <v>3791.2703389218141</v>
      </c>
      <c r="U29" s="287">
        <v>1157.1481430200517</v>
      </c>
      <c r="V29" s="287">
        <v>41598.882896511313</v>
      </c>
      <c r="W29" s="287">
        <v>4994.4262593446801</v>
      </c>
      <c r="X29" s="287">
        <v>18271.304134180842</v>
      </c>
      <c r="Y29" s="287">
        <v>753.21626888780497</v>
      </c>
      <c r="Z29" s="287">
        <v>561.63021110725174</v>
      </c>
      <c r="AA29" s="287">
        <v>358.51200661414038</v>
      </c>
      <c r="AB29" s="287">
        <v>5724.6391668462065</v>
      </c>
      <c r="AC29" s="287">
        <v>1212.8489276209609</v>
      </c>
      <c r="AD29" s="287">
        <v>509.43433282304272</v>
      </c>
      <c r="AE29" s="287">
        <v>10553.809563774103</v>
      </c>
      <c r="AF29" s="287">
        <v>790.75605900285586</v>
      </c>
      <c r="AG29" s="287">
        <v>1871.0853657916123</v>
      </c>
      <c r="AH29" s="287">
        <v>3293.1491980914834</v>
      </c>
      <c r="AI29" s="287">
        <v>29105.68280093178</v>
      </c>
      <c r="AJ29" s="287">
        <v>851.23528726255677</v>
      </c>
      <c r="AK29" s="287">
        <v>6212.8505738067524</v>
      </c>
      <c r="AL29" s="287">
        <v>26572.014870284165</v>
      </c>
      <c r="AM29" s="287">
        <v>1323.8994640566875</v>
      </c>
      <c r="AN29" s="288">
        <v>405.45220174176791</v>
      </c>
      <c r="AO29" s="293">
        <v>201500.99100021337</v>
      </c>
      <c r="AP29" s="289">
        <v>12458.632848299552</v>
      </c>
      <c r="AQ29" s="287">
        <v>296011.30942501401</v>
      </c>
      <c r="AR29" s="287">
        <v>60.609546668239673</v>
      </c>
      <c r="AS29" s="287">
        <v>1661.1839495127654</v>
      </c>
      <c r="AT29" s="287">
        <v>15344.114812673273</v>
      </c>
      <c r="AU29" s="287">
        <v>467.81392903936012</v>
      </c>
      <c r="AV29" s="288">
        <v>0</v>
      </c>
      <c r="AW29" s="293">
        <v>326003.6645112072</v>
      </c>
      <c r="AX29" s="293">
        <v>527504.65551142057</v>
      </c>
      <c r="AY29" s="290">
        <v>10336.409579498128</v>
      </c>
      <c r="AZ29" s="291">
        <v>186162.93451993336</v>
      </c>
      <c r="BA29" s="292">
        <v>196499.3440994315</v>
      </c>
      <c r="BB29" s="290">
        <v>-211.01977584842197</v>
      </c>
      <c r="BC29" s="291">
        <v>-172376.73148850937</v>
      </c>
      <c r="BD29" s="292">
        <v>-172587.75126435779</v>
      </c>
      <c r="BE29" s="293">
        <v>551416.24834649428</v>
      </c>
      <c r="BF29" s="220"/>
      <c r="BG29" s="421">
        <f>'37部門取引基本表'!BV29</f>
        <v>0.12938320227946831</v>
      </c>
      <c r="BH29" s="422">
        <f>'37部門取引基本表'!BR29</f>
        <v>0.66524967164830251</v>
      </c>
      <c r="BI29" s="422">
        <f>'37部門取引基本表'!BM29</f>
        <v>0.40625781222556073</v>
      </c>
      <c r="BJ29" s="423">
        <f>'37部門取引基本表'!BP29</f>
        <v>0.1189184890403991</v>
      </c>
      <c r="BL29" s="170">
        <v>224017.15867887324</v>
      </c>
      <c r="BM29" s="90">
        <f t="shared" si="2"/>
        <v>0.40625781222556073</v>
      </c>
      <c r="BN29" s="183">
        <v>65573.587085690568</v>
      </c>
      <c r="BO29" s="183">
        <f t="shared" si="3"/>
        <v>65573.587085690568</v>
      </c>
      <c r="BP29" s="91">
        <f t="shared" si="4"/>
        <v>0.1189184890403991</v>
      </c>
      <c r="BQ29" s="183">
        <v>366829.47815404413</v>
      </c>
      <c r="BR29" s="91">
        <f t="shared" si="0"/>
        <v>0.66524967164830251</v>
      </c>
      <c r="BS29" s="183">
        <v>23069.432575503164</v>
      </c>
      <c r="BT29" s="88">
        <f t="shared" si="5"/>
        <v>23069.432575503164</v>
      </c>
      <c r="BU29" s="191">
        <v>71344</v>
      </c>
      <c r="BV29" s="159">
        <f t="shared" si="1"/>
        <v>0.12938320227946831</v>
      </c>
    </row>
    <row r="30" spans="2:74" s="85" customFormat="1" ht="18" customHeight="1">
      <c r="B30" s="285" t="s">
        <v>129</v>
      </c>
      <c r="C30" s="286" t="s">
        <v>13</v>
      </c>
      <c r="D30" s="287">
        <v>338.7961751019817</v>
      </c>
      <c r="E30" s="287">
        <v>95.00543805255478</v>
      </c>
      <c r="F30" s="287">
        <v>373.02446013713728</v>
      </c>
      <c r="G30" s="287">
        <v>599.20063133322105</v>
      </c>
      <c r="H30" s="287">
        <v>424.51951766095078</v>
      </c>
      <c r="I30" s="287">
        <v>49.125254138906129</v>
      </c>
      <c r="J30" s="287">
        <v>13.796227015030251</v>
      </c>
      <c r="K30" s="287">
        <v>506.75021757345348</v>
      </c>
      <c r="L30" s="287">
        <v>162.51622846017415</v>
      </c>
      <c r="M30" s="287">
        <v>192.58348835710382</v>
      </c>
      <c r="N30" s="287">
        <v>122.48546635323471</v>
      </c>
      <c r="O30" s="287">
        <v>726.41572812854736</v>
      </c>
      <c r="P30" s="287">
        <v>187.60145718458247</v>
      </c>
      <c r="Q30" s="287">
        <v>1052.9702519367395</v>
      </c>
      <c r="R30" s="287">
        <v>291.54199610565712</v>
      </c>
      <c r="S30" s="287">
        <v>466.38239098320037</v>
      </c>
      <c r="T30" s="287">
        <v>502.44282884215579</v>
      </c>
      <c r="U30" s="287">
        <v>220.8901311680458</v>
      </c>
      <c r="V30" s="287">
        <v>2932.4587717108861</v>
      </c>
      <c r="W30" s="287">
        <v>1132.3572718997721</v>
      </c>
      <c r="X30" s="287">
        <v>3945.4949776792146</v>
      </c>
      <c r="Y30" s="287">
        <v>852.53183293018765</v>
      </c>
      <c r="Z30" s="287">
        <v>745.11656053413617</v>
      </c>
      <c r="AA30" s="287">
        <v>658.26439675961706</v>
      </c>
      <c r="AB30" s="287">
        <v>8853.7916500901629</v>
      </c>
      <c r="AC30" s="287">
        <v>10017.591047521215</v>
      </c>
      <c r="AD30" s="287">
        <v>32042.533718724844</v>
      </c>
      <c r="AE30" s="287">
        <v>7211.3970702367378</v>
      </c>
      <c r="AF30" s="287">
        <v>676.88443690420388</v>
      </c>
      <c r="AG30" s="287">
        <v>4012.6985726391522</v>
      </c>
      <c r="AH30" s="287">
        <v>2327.8348634723161</v>
      </c>
      <c r="AI30" s="287">
        <v>6536.1242236475755</v>
      </c>
      <c r="AJ30" s="287">
        <v>574.72555646195076</v>
      </c>
      <c r="AK30" s="287">
        <v>2652.0497495369032</v>
      </c>
      <c r="AL30" s="287">
        <v>2454.8133579293517</v>
      </c>
      <c r="AM30" s="287">
        <v>0</v>
      </c>
      <c r="AN30" s="288">
        <v>115.12633710207855</v>
      </c>
      <c r="AO30" s="293">
        <v>94067.842284312981</v>
      </c>
      <c r="AP30" s="289">
        <v>7063.3755085143257</v>
      </c>
      <c r="AQ30" s="287">
        <v>109261.86499090654</v>
      </c>
      <c r="AR30" s="287">
        <v>0</v>
      </c>
      <c r="AS30" s="287">
        <v>0</v>
      </c>
      <c r="AT30" s="287">
        <v>0</v>
      </c>
      <c r="AU30" s="287">
        <v>0</v>
      </c>
      <c r="AV30" s="288">
        <v>0</v>
      </c>
      <c r="AW30" s="293">
        <v>116325.24049942086</v>
      </c>
      <c r="AX30" s="293">
        <v>210393.08278373384</v>
      </c>
      <c r="AY30" s="290">
        <v>1406.5776734104045</v>
      </c>
      <c r="AZ30" s="291">
        <v>40481.055222046496</v>
      </c>
      <c r="BA30" s="292">
        <v>41887.632895456903</v>
      </c>
      <c r="BB30" s="290">
        <v>-494.06161343769128</v>
      </c>
      <c r="BC30" s="291">
        <v>-20311.646719895638</v>
      </c>
      <c r="BD30" s="292">
        <v>-20805.708333333328</v>
      </c>
      <c r="BE30" s="293">
        <v>231475.00734585745</v>
      </c>
      <c r="BF30" s="220"/>
      <c r="BG30" s="421">
        <f>'37部門取引基本表'!BV30</f>
        <v>3.3930228969665729E-2</v>
      </c>
      <c r="BH30" s="422">
        <f>'37部門取引基本表'!BR30</f>
        <v>0.68313548593441531</v>
      </c>
      <c r="BI30" s="422">
        <f>'37部門取引基本表'!BM30</f>
        <v>0.31827298808801457</v>
      </c>
      <c r="BJ30" s="423">
        <f>'37部門取引基本表'!BP30</f>
        <v>0.25419467978470833</v>
      </c>
      <c r="BL30" s="170">
        <v>73672.242255661171</v>
      </c>
      <c r="BM30" s="90">
        <f t="shared" si="2"/>
        <v>0.31827298808801457</v>
      </c>
      <c r="BN30" s="183">
        <v>58839.715370443249</v>
      </c>
      <c r="BO30" s="183">
        <f t="shared" si="3"/>
        <v>58839.715370443249</v>
      </c>
      <c r="BP30" s="91">
        <f t="shared" si="4"/>
        <v>0.25419467978470833</v>
      </c>
      <c r="BQ30" s="183">
        <v>158128.79162488467</v>
      </c>
      <c r="BR30" s="91">
        <f t="shared" si="0"/>
        <v>0.68313548593441531</v>
      </c>
      <c r="BS30" s="183">
        <v>4770.4140561234799</v>
      </c>
      <c r="BT30" s="88">
        <f t="shared" si="5"/>
        <v>4770.4140561234799</v>
      </c>
      <c r="BU30" s="191">
        <v>7854</v>
      </c>
      <c r="BV30" s="159">
        <f t="shared" si="1"/>
        <v>3.3930228969665729E-2</v>
      </c>
    </row>
    <row r="31" spans="2:74" s="85" customFormat="1" ht="18" customHeight="1">
      <c r="B31" s="285" t="s">
        <v>130</v>
      </c>
      <c r="C31" s="286" t="s">
        <v>30</v>
      </c>
      <c r="D31" s="287">
        <v>28.323315495359928</v>
      </c>
      <c r="E31" s="287">
        <v>11.627074544274016</v>
      </c>
      <c r="F31" s="287">
        <v>200.48039334931198</v>
      </c>
      <c r="G31" s="287">
        <v>112.40058061570696</v>
      </c>
      <c r="H31" s="287">
        <v>125.13719148057582</v>
      </c>
      <c r="I31" s="287">
        <v>24.641188198577289</v>
      </c>
      <c r="J31" s="287">
        <v>2.3975503519288832</v>
      </c>
      <c r="K31" s="287">
        <v>429.75308820137917</v>
      </c>
      <c r="L31" s="287">
        <v>53.188445956104431</v>
      </c>
      <c r="M31" s="287">
        <v>55.230149853171383</v>
      </c>
      <c r="N31" s="287">
        <v>18.626021428487096</v>
      </c>
      <c r="O31" s="287">
        <v>221.53018836467834</v>
      </c>
      <c r="P31" s="287">
        <v>70.700052352741878</v>
      </c>
      <c r="Q31" s="287">
        <v>448.43425536119179</v>
      </c>
      <c r="R31" s="287">
        <v>35.261211257210853</v>
      </c>
      <c r="S31" s="287">
        <v>123.73199960645194</v>
      </c>
      <c r="T31" s="287">
        <v>194.75615014017353</v>
      </c>
      <c r="U31" s="287">
        <v>60.905917556201473</v>
      </c>
      <c r="V31" s="287">
        <v>440.35087685902795</v>
      </c>
      <c r="W31" s="287">
        <v>180.78760690434274</v>
      </c>
      <c r="X31" s="287">
        <v>1572.7596468233369</v>
      </c>
      <c r="Y31" s="287">
        <v>225.21781668903154</v>
      </c>
      <c r="Z31" s="287">
        <v>43.567535023735097</v>
      </c>
      <c r="AA31" s="287">
        <v>44.65730851618445</v>
      </c>
      <c r="AB31" s="287">
        <v>13979.845901821009</v>
      </c>
      <c r="AC31" s="287">
        <v>3428.6104562938731</v>
      </c>
      <c r="AD31" s="287">
        <v>11911.559481250681</v>
      </c>
      <c r="AE31" s="287">
        <v>5664.1266742414991</v>
      </c>
      <c r="AF31" s="287">
        <v>2038.3021735266557</v>
      </c>
      <c r="AG31" s="287">
        <v>310.04535272180021</v>
      </c>
      <c r="AH31" s="287">
        <v>1099.4786694324512</v>
      </c>
      <c r="AI31" s="287">
        <v>8943.5689651722732</v>
      </c>
      <c r="AJ31" s="287">
        <v>409.1760867031814</v>
      </c>
      <c r="AK31" s="287">
        <v>2438.0847562291292</v>
      </c>
      <c r="AL31" s="287">
        <v>4676.3006126199889</v>
      </c>
      <c r="AM31" s="287">
        <v>0</v>
      </c>
      <c r="AN31" s="288">
        <v>1269.7364039688546</v>
      </c>
      <c r="AO31" s="293">
        <v>60893.301098910582</v>
      </c>
      <c r="AP31" s="289">
        <v>1483.8710857435071</v>
      </c>
      <c r="AQ31" s="287">
        <v>356131.482449156</v>
      </c>
      <c r="AR31" s="287">
        <v>138.51909753255521</v>
      </c>
      <c r="AS31" s="287">
        <v>0</v>
      </c>
      <c r="AT31" s="287">
        <v>6346.0962967669602</v>
      </c>
      <c r="AU31" s="287">
        <v>0</v>
      </c>
      <c r="AV31" s="288">
        <v>0</v>
      </c>
      <c r="AW31" s="293">
        <v>364099.96892919904</v>
      </c>
      <c r="AX31" s="293">
        <v>424993.2700281096</v>
      </c>
      <c r="AY31" s="290">
        <v>0</v>
      </c>
      <c r="AZ31" s="291">
        <v>0</v>
      </c>
      <c r="BA31" s="292">
        <v>0</v>
      </c>
      <c r="BB31" s="290">
        <v>0</v>
      </c>
      <c r="BC31" s="291">
        <v>-1934.9797790510493</v>
      </c>
      <c r="BD31" s="292">
        <v>-1934.9797790510493</v>
      </c>
      <c r="BE31" s="293">
        <v>423058.29024905857</v>
      </c>
      <c r="BF31" s="220"/>
      <c r="BG31" s="421">
        <f>'37部門取引基本表'!BV31</f>
        <v>1.2792563400220575E-2</v>
      </c>
      <c r="BH31" s="422">
        <f>'37部門取引基本表'!BR31</f>
        <v>0.84710377634674838</v>
      </c>
      <c r="BI31" s="422">
        <f>'37部門取引基本表'!BM31</f>
        <v>5.2361752033231131E-2</v>
      </c>
      <c r="BJ31" s="423">
        <f>'37部門取引基本表'!BP31</f>
        <v>0.40374802432529922</v>
      </c>
      <c r="BL31" s="170">
        <v>22152.073289623928</v>
      </c>
      <c r="BM31" s="90">
        <f t="shared" si="2"/>
        <v>5.2361752033231131E-2</v>
      </c>
      <c r="BN31" s="183">
        <v>170808.94886249639</v>
      </c>
      <c r="BO31" s="183">
        <f t="shared" si="3"/>
        <v>170808.94886249639</v>
      </c>
      <c r="BP31" s="91">
        <f t="shared" si="4"/>
        <v>0.40374802432529922</v>
      </c>
      <c r="BQ31" s="183">
        <v>358374.27528477629</v>
      </c>
      <c r="BR31" s="91">
        <f t="shared" si="0"/>
        <v>0.84710377634674838</v>
      </c>
      <c r="BS31" s="183">
        <v>20509.571728546187</v>
      </c>
      <c r="BT31" s="88">
        <f t="shared" si="5"/>
        <v>20509.571728546187</v>
      </c>
      <c r="BU31" s="191">
        <v>5412</v>
      </c>
      <c r="BV31" s="159">
        <f t="shared" si="1"/>
        <v>1.2792563400220575E-2</v>
      </c>
    </row>
    <row r="32" spans="2:74" s="85" customFormat="1" ht="18" customHeight="1">
      <c r="B32" s="285" t="s">
        <v>131</v>
      </c>
      <c r="C32" s="286" t="s">
        <v>255</v>
      </c>
      <c r="D32" s="287">
        <v>3775.7839693575679</v>
      </c>
      <c r="E32" s="287">
        <v>487.41920392180288</v>
      </c>
      <c r="F32" s="287">
        <v>2788.6199311151572</v>
      </c>
      <c r="G32" s="287">
        <v>899.25495697988492</v>
      </c>
      <c r="H32" s="287">
        <v>1556.7348346499311</v>
      </c>
      <c r="I32" s="287">
        <v>199.50265409970959</v>
      </c>
      <c r="J32" s="287">
        <v>119.57316068783825</v>
      </c>
      <c r="K32" s="287">
        <v>2580.6064897056735</v>
      </c>
      <c r="L32" s="287">
        <v>1058.8445002686212</v>
      </c>
      <c r="M32" s="287">
        <v>1060.217476020425</v>
      </c>
      <c r="N32" s="287">
        <v>465.89019279109283</v>
      </c>
      <c r="O32" s="287">
        <v>1917.1782919506863</v>
      </c>
      <c r="P32" s="287">
        <v>660.79917104832009</v>
      </c>
      <c r="Q32" s="287">
        <v>2901.1613691539565</v>
      </c>
      <c r="R32" s="287">
        <v>487.65679810963167</v>
      </c>
      <c r="S32" s="287">
        <v>1327.9980458154512</v>
      </c>
      <c r="T32" s="287">
        <v>1682.6581612724738</v>
      </c>
      <c r="U32" s="287">
        <v>639.67722200038259</v>
      </c>
      <c r="V32" s="287">
        <v>11204.681325755186</v>
      </c>
      <c r="W32" s="287">
        <v>7905.1840403168126</v>
      </c>
      <c r="X32" s="287">
        <v>14156.572477604877</v>
      </c>
      <c r="Y32" s="287">
        <v>1591.6857210686289</v>
      </c>
      <c r="Z32" s="287">
        <v>622.23376944154984</v>
      </c>
      <c r="AA32" s="287">
        <v>1507.8501047412033</v>
      </c>
      <c r="AB32" s="287">
        <v>46197.362684500942</v>
      </c>
      <c r="AC32" s="287">
        <v>8135.7142659990168</v>
      </c>
      <c r="AD32" s="287">
        <v>1030.673051560721</v>
      </c>
      <c r="AE32" s="287">
        <v>19612.314249004219</v>
      </c>
      <c r="AF32" s="287">
        <v>2442.4098955040095</v>
      </c>
      <c r="AG32" s="287">
        <v>6591.1670577034565</v>
      </c>
      <c r="AH32" s="287">
        <v>5461.0931220420898</v>
      </c>
      <c r="AI32" s="287">
        <v>9629.7409805569241</v>
      </c>
      <c r="AJ32" s="287">
        <v>852.69315930544212</v>
      </c>
      <c r="AK32" s="287">
        <v>4844.8057371014247</v>
      </c>
      <c r="AL32" s="287">
        <v>13257.117422083697</v>
      </c>
      <c r="AM32" s="287">
        <v>243.22279156369669</v>
      </c>
      <c r="AN32" s="288">
        <v>3811.3845642064584</v>
      </c>
      <c r="AO32" s="293">
        <v>183707.48284900896</v>
      </c>
      <c r="AP32" s="289">
        <v>6516.8517333339259</v>
      </c>
      <c r="AQ32" s="287">
        <v>99915.138364417042</v>
      </c>
      <c r="AR32" s="287">
        <v>349.12646771295067</v>
      </c>
      <c r="AS32" s="287">
        <v>199.21310360855983</v>
      </c>
      <c r="AT32" s="287">
        <v>1715.501069260119</v>
      </c>
      <c r="AU32" s="287">
        <v>243.28153494520001</v>
      </c>
      <c r="AV32" s="288">
        <v>0</v>
      </c>
      <c r="AW32" s="293">
        <v>108939.1122732778</v>
      </c>
      <c r="AX32" s="293">
        <v>292646.59512228682</v>
      </c>
      <c r="AY32" s="290">
        <v>8568.8501522209699</v>
      </c>
      <c r="AZ32" s="291">
        <v>174384.425180313</v>
      </c>
      <c r="BA32" s="292">
        <v>182953.27533253399</v>
      </c>
      <c r="BB32" s="290">
        <v>-8384.7821685026174</v>
      </c>
      <c r="BC32" s="291">
        <v>-113575.55761812157</v>
      </c>
      <c r="BD32" s="292">
        <v>-121960.33978662419</v>
      </c>
      <c r="BE32" s="293">
        <v>353639.53066819656</v>
      </c>
      <c r="BF32" s="220"/>
      <c r="BG32" s="421">
        <f>'37部門取引基本表'!BV32</f>
        <v>5.5005162921819679E-2</v>
      </c>
      <c r="BH32" s="422">
        <f>'37部門取引基本表'!BR32</f>
        <v>0.57874588263155691</v>
      </c>
      <c r="BI32" s="422">
        <f>'37部門取引基本表'!BM32</f>
        <v>0.29217377001027883</v>
      </c>
      <c r="BJ32" s="423">
        <f>'37部門取引基本表'!BP32</f>
        <v>9.819417374573039E-2</v>
      </c>
      <c r="BL32" s="170">
        <v>103324.19489999261</v>
      </c>
      <c r="BM32" s="90">
        <f t="shared" si="2"/>
        <v>0.29217377001027883</v>
      </c>
      <c r="BN32" s="183">
        <v>34725.341517791443</v>
      </c>
      <c r="BO32" s="183">
        <f t="shared" si="3"/>
        <v>34725.341517791443</v>
      </c>
      <c r="BP32" s="91">
        <f t="shared" si="4"/>
        <v>9.819417374573039E-2</v>
      </c>
      <c r="BQ32" s="183">
        <v>204667.42230997494</v>
      </c>
      <c r="BR32" s="91">
        <f t="shared" si="0"/>
        <v>0.57874588263155691</v>
      </c>
      <c r="BS32" s="183">
        <v>20924.583486260166</v>
      </c>
      <c r="BT32" s="88">
        <f t="shared" si="5"/>
        <v>20924.583486260166</v>
      </c>
      <c r="BU32" s="191">
        <v>19452</v>
      </c>
      <c r="BV32" s="159">
        <f t="shared" si="1"/>
        <v>5.5005162921819679E-2</v>
      </c>
    </row>
    <row r="33" spans="2:74" s="85" customFormat="1" ht="18" customHeight="1">
      <c r="B33" s="285" t="s">
        <v>132</v>
      </c>
      <c r="C33" s="286" t="s">
        <v>256</v>
      </c>
      <c r="D33" s="287">
        <v>207.53800184846085</v>
      </c>
      <c r="E33" s="287">
        <v>6.7314642098428514</v>
      </c>
      <c r="F33" s="287">
        <v>366.86877890118183</v>
      </c>
      <c r="G33" s="287">
        <v>187.88784890688055</v>
      </c>
      <c r="H33" s="287">
        <v>249.57257236047366</v>
      </c>
      <c r="I33" s="287">
        <v>178.69626970239261</v>
      </c>
      <c r="J33" s="287">
        <v>4.2433305242333175</v>
      </c>
      <c r="K33" s="287">
        <v>804.65005565410661</v>
      </c>
      <c r="L33" s="287">
        <v>98.693255121991399</v>
      </c>
      <c r="M33" s="287">
        <v>143.2499230763693</v>
      </c>
      <c r="N33" s="287">
        <v>68.792933636874409</v>
      </c>
      <c r="O33" s="287">
        <v>452.08372635471653</v>
      </c>
      <c r="P33" s="287">
        <v>242.3240965762528</v>
      </c>
      <c r="Q33" s="287">
        <v>1390.5856457259283</v>
      </c>
      <c r="R33" s="287">
        <v>174.25120714519119</v>
      </c>
      <c r="S33" s="287">
        <v>750.75380150026831</v>
      </c>
      <c r="T33" s="287">
        <v>1046.8155123846932</v>
      </c>
      <c r="U33" s="287">
        <v>758.41176058187591</v>
      </c>
      <c r="V33" s="287">
        <v>2321.4885037106005</v>
      </c>
      <c r="W33" s="287">
        <v>480.68044142546421</v>
      </c>
      <c r="X33" s="287">
        <v>2838.4661782345415</v>
      </c>
      <c r="Y33" s="287">
        <v>529.20693804442192</v>
      </c>
      <c r="Z33" s="287">
        <v>1241.1161900351203</v>
      </c>
      <c r="AA33" s="287">
        <v>236.29200435931978</v>
      </c>
      <c r="AB33" s="287">
        <v>20768.238448987511</v>
      </c>
      <c r="AC33" s="287">
        <v>13107.283318265119</v>
      </c>
      <c r="AD33" s="287">
        <v>1307.6716730052024</v>
      </c>
      <c r="AE33" s="287">
        <v>3957.451398919743</v>
      </c>
      <c r="AF33" s="287">
        <v>20647.146322499164</v>
      </c>
      <c r="AG33" s="287">
        <v>5771.9159576452821</v>
      </c>
      <c r="AH33" s="287">
        <v>4171.18596330114</v>
      </c>
      <c r="AI33" s="287">
        <v>9074.9426441407304</v>
      </c>
      <c r="AJ33" s="287">
        <v>1552.7957114555413</v>
      </c>
      <c r="AK33" s="287">
        <v>14752.644230969874</v>
      </c>
      <c r="AL33" s="287">
        <v>6888.8135914218656</v>
      </c>
      <c r="AM33" s="287">
        <v>0</v>
      </c>
      <c r="AN33" s="288">
        <v>3044.6565458899991</v>
      </c>
      <c r="AO33" s="293">
        <v>119824.14624652237</v>
      </c>
      <c r="AP33" s="289">
        <v>1336.7890299717999</v>
      </c>
      <c r="AQ33" s="287">
        <v>82984.707995243429</v>
      </c>
      <c r="AR33" s="287">
        <v>213.44067807089891</v>
      </c>
      <c r="AS33" s="287">
        <v>3530.6780171919381</v>
      </c>
      <c r="AT33" s="287">
        <v>18508.600173002425</v>
      </c>
      <c r="AU33" s="287">
        <v>-0.76216019719674133</v>
      </c>
      <c r="AV33" s="288">
        <v>0</v>
      </c>
      <c r="AW33" s="293">
        <v>106573.4537332833</v>
      </c>
      <c r="AX33" s="293">
        <v>226397.59997980567</v>
      </c>
      <c r="AY33" s="290">
        <v>451.8216776263431</v>
      </c>
      <c r="AZ33" s="291">
        <v>21274.809250641079</v>
      </c>
      <c r="BA33" s="292">
        <v>21726.630928267423</v>
      </c>
      <c r="BB33" s="290">
        <v>-11369.927011166939</v>
      </c>
      <c r="BC33" s="291">
        <v>-129007.4102274458</v>
      </c>
      <c r="BD33" s="292">
        <v>-140377.33723861276</v>
      </c>
      <c r="BE33" s="293">
        <v>107746.89366946035</v>
      </c>
      <c r="BF33" s="220"/>
      <c r="BG33" s="421">
        <f>'37部門取引基本表'!BV33</f>
        <v>4.4168326695332709E-2</v>
      </c>
      <c r="BH33" s="422">
        <f>'37部門取引基本表'!BR33</f>
        <v>0.54701107284902073</v>
      </c>
      <c r="BI33" s="422">
        <f>'37部門取引基本表'!BM33</f>
        <v>0.1561028592881773</v>
      </c>
      <c r="BJ33" s="423">
        <f>'37部門取引基本表'!BP33</f>
        <v>0.18969717595415922</v>
      </c>
      <c r="BL33" s="170">
        <v>16819.598181221969</v>
      </c>
      <c r="BM33" s="90">
        <f t="shared" si="2"/>
        <v>0.1561028592881773</v>
      </c>
      <c r="BN33" s="183">
        <v>20439.281446929705</v>
      </c>
      <c r="BO33" s="183">
        <f t="shared" si="3"/>
        <v>20439.281446929705</v>
      </c>
      <c r="BP33" s="91">
        <f t="shared" si="4"/>
        <v>0.18969717595415922</v>
      </c>
      <c r="BQ33" s="183">
        <v>58938.743902280861</v>
      </c>
      <c r="BR33" s="91">
        <f t="shared" si="0"/>
        <v>0.54701107284902073</v>
      </c>
      <c r="BS33" s="183">
        <v>3953.9853493063947</v>
      </c>
      <c r="BT33" s="88">
        <f t="shared" si="5"/>
        <v>3953.9853493063947</v>
      </c>
      <c r="BU33" s="191">
        <v>4759</v>
      </c>
      <c r="BV33" s="159">
        <f t="shared" si="1"/>
        <v>4.4168326695332709E-2</v>
      </c>
    </row>
    <row r="34" spans="2:74" s="85" customFormat="1" ht="18" customHeight="1">
      <c r="B34" s="285" t="s">
        <v>133</v>
      </c>
      <c r="C34" s="286" t="s">
        <v>14</v>
      </c>
      <c r="D34" s="287">
        <v>0</v>
      </c>
      <c r="E34" s="287">
        <v>0</v>
      </c>
      <c r="F34" s="287">
        <v>0</v>
      </c>
      <c r="G34" s="287">
        <v>0</v>
      </c>
      <c r="H34" s="287">
        <v>0</v>
      </c>
      <c r="I34" s="287">
        <v>0</v>
      </c>
      <c r="J34" s="287">
        <v>0</v>
      </c>
      <c r="K34" s="287">
        <v>0</v>
      </c>
      <c r="L34" s="287">
        <v>0</v>
      </c>
      <c r="M34" s="287">
        <v>0</v>
      </c>
      <c r="N34" s="287">
        <v>0</v>
      </c>
      <c r="O34" s="287">
        <v>0</v>
      </c>
      <c r="P34" s="287">
        <v>0</v>
      </c>
      <c r="Q34" s="287">
        <v>0</v>
      </c>
      <c r="R34" s="287">
        <v>0</v>
      </c>
      <c r="S34" s="287">
        <v>0</v>
      </c>
      <c r="T34" s="287">
        <v>0</v>
      </c>
      <c r="U34" s="287">
        <v>0</v>
      </c>
      <c r="V34" s="287">
        <v>0</v>
      </c>
      <c r="W34" s="287">
        <v>0</v>
      </c>
      <c r="X34" s="287">
        <v>0</v>
      </c>
      <c r="Y34" s="287">
        <v>0</v>
      </c>
      <c r="Z34" s="287">
        <v>0</v>
      </c>
      <c r="AA34" s="287">
        <v>0</v>
      </c>
      <c r="AB34" s="287">
        <v>0</v>
      </c>
      <c r="AC34" s="287">
        <v>0</v>
      </c>
      <c r="AD34" s="287">
        <v>0</v>
      </c>
      <c r="AE34" s="287">
        <v>0</v>
      </c>
      <c r="AF34" s="287">
        <v>0</v>
      </c>
      <c r="AG34" s="287">
        <v>0</v>
      </c>
      <c r="AH34" s="287">
        <v>0</v>
      </c>
      <c r="AI34" s="287">
        <v>0</v>
      </c>
      <c r="AJ34" s="287">
        <v>0</v>
      </c>
      <c r="AK34" s="287">
        <v>0</v>
      </c>
      <c r="AL34" s="287">
        <v>0</v>
      </c>
      <c r="AM34" s="287">
        <v>0</v>
      </c>
      <c r="AN34" s="288">
        <v>9940.021332176846</v>
      </c>
      <c r="AO34" s="293">
        <v>9940.021332176846</v>
      </c>
      <c r="AP34" s="289">
        <v>1830.4054007423897</v>
      </c>
      <c r="AQ34" s="287">
        <v>5505.325553848862</v>
      </c>
      <c r="AR34" s="287">
        <v>155238.25624603828</v>
      </c>
      <c r="AS34" s="287">
        <v>0</v>
      </c>
      <c r="AT34" s="287">
        <v>0</v>
      </c>
      <c r="AU34" s="287">
        <v>0</v>
      </c>
      <c r="AV34" s="288">
        <v>0</v>
      </c>
      <c r="AW34" s="293">
        <v>162573.98720062955</v>
      </c>
      <c r="AX34" s="293">
        <v>172514.00853280639</v>
      </c>
      <c r="AY34" s="290">
        <v>0</v>
      </c>
      <c r="AZ34" s="291">
        <v>0</v>
      </c>
      <c r="BA34" s="292">
        <v>0</v>
      </c>
      <c r="BB34" s="290">
        <v>0</v>
      </c>
      <c r="BC34" s="291">
        <v>0</v>
      </c>
      <c r="BD34" s="292">
        <v>0</v>
      </c>
      <c r="BE34" s="293">
        <v>172514.00853280639</v>
      </c>
      <c r="BF34" s="220"/>
      <c r="BG34" s="421">
        <f>'37部門取引基本表'!BV34</f>
        <v>4.6268706338025246E-2</v>
      </c>
      <c r="BH34" s="422">
        <f>'37部門取引基本表'!BR34</f>
        <v>0.67897599209771886</v>
      </c>
      <c r="BI34" s="422">
        <f>'37部門取引基本表'!BM34</f>
        <v>0.34130805301777678</v>
      </c>
      <c r="BJ34" s="423">
        <f>'37部門取引基本表'!BP34</f>
        <v>0</v>
      </c>
      <c r="BL34" s="170">
        <v>58880.420370624277</v>
      </c>
      <c r="BM34" s="90">
        <f t="shared" si="2"/>
        <v>0.34130805301777678</v>
      </c>
      <c r="BN34" s="183">
        <v>0</v>
      </c>
      <c r="BO34" s="183">
        <f t="shared" si="3"/>
        <v>0</v>
      </c>
      <c r="BP34" s="91">
        <f t="shared" si="4"/>
        <v>0</v>
      </c>
      <c r="BQ34" s="183">
        <v>117132.87009431655</v>
      </c>
      <c r="BR34" s="91">
        <f t="shared" si="0"/>
        <v>0.67897599209771886</v>
      </c>
      <c r="BS34" s="183">
        <v>319.66286630128394</v>
      </c>
      <c r="BT34" s="88">
        <f t="shared" si="5"/>
        <v>319.66286630128394</v>
      </c>
      <c r="BU34" s="191">
        <v>7982</v>
      </c>
      <c r="BV34" s="159">
        <f t="shared" si="1"/>
        <v>4.6268706338025246E-2</v>
      </c>
    </row>
    <row r="35" spans="2:74" s="85" customFormat="1" ht="18" customHeight="1">
      <c r="B35" s="285" t="s">
        <v>134</v>
      </c>
      <c r="C35" s="286" t="s">
        <v>31</v>
      </c>
      <c r="D35" s="287">
        <v>0.69441068456632871</v>
      </c>
      <c r="E35" s="287">
        <v>0</v>
      </c>
      <c r="F35" s="287">
        <v>27.795634855225806</v>
      </c>
      <c r="G35" s="287">
        <v>0.4051909999497359</v>
      </c>
      <c r="H35" s="287">
        <v>6.7129967571640519</v>
      </c>
      <c r="I35" s="287">
        <v>2.234579527454577</v>
      </c>
      <c r="J35" s="287">
        <v>0</v>
      </c>
      <c r="K35" s="287">
        <v>17.243260403182095</v>
      </c>
      <c r="L35" s="287">
        <v>4.0446789975949393</v>
      </c>
      <c r="M35" s="287">
        <v>3.4902581112889806</v>
      </c>
      <c r="N35" s="287">
        <v>0.32238706666774514</v>
      </c>
      <c r="O35" s="287">
        <v>20.316563889379882</v>
      </c>
      <c r="P35" s="287">
        <v>27.095029479817271</v>
      </c>
      <c r="Q35" s="287">
        <v>51.588090731794544</v>
      </c>
      <c r="R35" s="287">
        <v>6.9864870789345517</v>
      </c>
      <c r="S35" s="287">
        <v>99.881878964051097</v>
      </c>
      <c r="T35" s="287">
        <v>78.207758678514651</v>
      </c>
      <c r="U35" s="287">
        <v>20.780214182094387</v>
      </c>
      <c r="V35" s="287">
        <v>173.66663005199152</v>
      </c>
      <c r="W35" s="287">
        <v>3.6729903618689752</v>
      </c>
      <c r="X35" s="287">
        <v>50.437376965608891</v>
      </c>
      <c r="Y35" s="287">
        <v>26.696550953870567</v>
      </c>
      <c r="Z35" s="287">
        <v>3.3513488479796227</v>
      </c>
      <c r="AA35" s="287">
        <v>3.6039231434113761</v>
      </c>
      <c r="AB35" s="287">
        <v>118.08122578279077</v>
      </c>
      <c r="AC35" s="287">
        <v>51.59274359238394</v>
      </c>
      <c r="AD35" s="287">
        <v>0.41589781198837739</v>
      </c>
      <c r="AE35" s="287">
        <v>414.96145584284568</v>
      </c>
      <c r="AF35" s="287">
        <v>539.47744715267538</v>
      </c>
      <c r="AG35" s="287">
        <v>25.36198509899317</v>
      </c>
      <c r="AH35" s="287">
        <v>0.29848535007945864</v>
      </c>
      <c r="AI35" s="287">
        <v>56.847575345618829</v>
      </c>
      <c r="AJ35" s="287">
        <v>0</v>
      </c>
      <c r="AK35" s="287">
        <v>143.8891021561173</v>
      </c>
      <c r="AL35" s="287">
        <v>154.37312405232103</v>
      </c>
      <c r="AM35" s="287">
        <v>0</v>
      </c>
      <c r="AN35" s="288">
        <v>6.3587221073822455</v>
      </c>
      <c r="AO35" s="293">
        <v>2140.886005025608</v>
      </c>
      <c r="AP35" s="289">
        <v>1307.1399222271202</v>
      </c>
      <c r="AQ35" s="287">
        <v>51139.853837383314</v>
      </c>
      <c r="AR35" s="287">
        <v>97364.511011653274</v>
      </c>
      <c r="AS35" s="287">
        <v>9102.4267057490342</v>
      </c>
      <c r="AT35" s="287">
        <v>93584.182374993572</v>
      </c>
      <c r="AU35" s="287">
        <v>0</v>
      </c>
      <c r="AV35" s="288">
        <v>0</v>
      </c>
      <c r="AW35" s="293">
        <v>252498.11385200633</v>
      </c>
      <c r="AX35" s="293">
        <v>254638.99985703197</v>
      </c>
      <c r="AY35" s="290">
        <v>55.481852512370835</v>
      </c>
      <c r="AZ35" s="291">
        <v>105.67971907118255</v>
      </c>
      <c r="BA35" s="292">
        <v>161.16157158355338</v>
      </c>
      <c r="BB35" s="290">
        <v>-479.8136627610553</v>
      </c>
      <c r="BC35" s="291">
        <v>-68688.957066793766</v>
      </c>
      <c r="BD35" s="292">
        <v>-69168.770729554817</v>
      </c>
      <c r="BE35" s="293">
        <v>185631.39069906069</v>
      </c>
      <c r="BF35" s="220"/>
      <c r="BG35" s="421">
        <f>'37部門取引基本表'!BV35</f>
        <v>0.10289208052620945</v>
      </c>
      <c r="BH35" s="422">
        <f>'37部門取引基本表'!BR35</f>
        <v>0.71626690851801045</v>
      </c>
      <c r="BI35" s="422">
        <f>'37部門取引基本表'!BM35</f>
        <v>0.51886241353370144</v>
      </c>
      <c r="BJ35" s="423">
        <f>'37部門取引基本表'!BP35</f>
        <v>1.1096153209382184E-2</v>
      </c>
      <c r="BL35" s="170">
        <v>96317.151405732118</v>
      </c>
      <c r="BM35" s="90">
        <f t="shared" si="2"/>
        <v>0.51886241353370144</v>
      </c>
      <c r="BN35" s="183">
        <v>2059.7943516674604</v>
      </c>
      <c r="BO35" s="183">
        <f t="shared" si="3"/>
        <v>2059.7943516674604</v>
      </c>
      <c r="BP35" s="91">
        <f t="shared" si="4"/>
        <v>1.1096153209382184E-2</v>
      </c>
      <c r="BQ35" s="183">
        <v>132961.62233991516</v>
      </c>
      <c r="BR35" s="91">
        <f t="shared" si="0"/>
        <v>0.71626690851801045</v>
      </c>
      <c r="BS35" s="183">
        <v>1889.6428366234609</v>
      </c>
      <c r="BT35" s="88">
        <f t="shared" si="5"/>
        <v>1889.6428366234609</v>
      </c>
      <c r="BU35" s="191">
        <v>19100</v>
      </c>
      <c r="BV35" s="159">
        <f t="shared" si="1"/>
        <v>0.10289208052620945</v>
      </c>
    </row>
    <row r="36" spans="2:74" s="85" customFormat="1" ht="18" customHeight="1">
      <c r="B36" s="285" t="s">
        <v>135</v>
      </c>
      <c r="C36" s="286" t="s">
        <v>257</v>
      </c>
      <c r="D36" s="287">
        <v>0.49461227372654665</v>
      </c>
      <c r="E36" s="287">
        <v>0</v>
      </c>
      <c r="F36" s="287">
        <v>0</v>
      </c>
      <c r="G36" s="287">
        <v>0</v>
      </c>
      <c r="H36" s="287">
        <v>5.5259169837698678E-2</v>
      </c>
      <c r="I36" s="287">
        <v>0.3010265270847815</v>
      </c>
      <c r="J36" s="287">
        <v>0</v>
      </c>
      <c r="K36" s="287">
        <v>0.18505415328540836</v>
      </c>
      <c r="L36" s="287">
        <v>0</v>
      </c>
      <c r="M36" s="287">
        <v>0</v>
      </c>
      <c r="N36" s="287">
        <v>0</v>
      </c>
      <c r="O36" s="287">
        <v>0</v>
      </c>
      <c r="P36" s="287">
        <v>0</v>
      </c>
      <c r="Q36" s="287">
        <v>0</v>
      </c>
      <c r="R36" s="287">
        <v>0</v>
      </c>
      <c r="S36" s="287">
        <v>0</v>
      </c>
      <c r="T36" s="287">
        <v>0</v>
      </c>
      <c r="U36" s="287">
        <v>0</v>
      </c>
      <c r="V36" s="287">
        <v>0</v>
      </c>
      <c r="W36" s="287">
        <v>0.51454713917089878</v>
      </c>
      <c r="X36" s="287">
        <v>0.37141391246655359</v>
      </c>
      <c r="Y36" s="287">
        <v>1.4282105448572731</v>
      </c>
      <c r="Z36" s="287">
        <v>9.2162093319439613</v>
      </c>
      <c r="AA36" s="287">
        <v>0</v>
      </c>
      <c r="AB36" s="287">
        <v>14.824049990047326</v>
      </c>
      <c r="AC36" s="287">
        <v>37.541061394458239</v>
      </c>
      <c r="AD36" s="287">
        <v>2.414175810727949</v>
      </c>
      <c r="AE36" s="287">
        <v>308.7914712763108</v>
      </c>
      <c r="AF36" s="287">
        <v>91.532720072282657</v>
      </c>
      <c r="AG36" s="287">
        <v>5.308322462579965</v>
      </c>
      <c r="AH36" s="287">
        <v>6.5036059944745936</v>
      </c>
      <c r="AI36" s="287">
        <v>8753.8620029550166</v>
      </c>
      <c r="AJ36" s="287">
        <v>0.32397156508565433</v>
      </c>
      <c r="AK36" s="287">
        <v>12.364937186947463</v>
      </c>
      <c r="AL36" s="287">
        <v>26.498410352578123</v>
      </c>
      <c r="AM36" s="287">
        <v>0</v>
      </c>
      <c r="AN36" s="288">
        <v>98.392857872125276</v>
      </c>
      <c r="AO36" s="293">
        <v>9370.923919985009</v>
      </c>
      <c r="AP36" s="289">
        <v>7359.2187164547868</v>
      </c>
      <c r="AQ36" s="287">
        <v>97392.880187776478</v>
      </c>
      <c r="AR36" s="287">
        <v>323632.60533921071</v>
      </c>
      <c r="AS36" s="287">
        <v>0</v>
      </c>
      <c r="AT36" s="287">
        <v>0</v>
      </c>
      <c r="AU36" s="287">
        <v>0</v>
      </c>
      <c r="AV36" s="288">
        <v>0</v>
      </c>
      <c r="AW36" s="293">
        <v>428384.70424344204</v>
      </c>
      <c r="AX36" s="293">
        <v>437755.628163427</v>
      </c>
      <c r="AY36" s="290">
        <v>0.28845999955571155</v>
      </c>
      <c r="AZ36" s="291">
        <v>177783.9514895383</v>
      </c>
      <c r="BA36" s="292">
        <v>177784.23994953788</v>
      </c>
      <c r="BB36" s="290">
        <v>-19.927026607902178</v>
      </c>
      <c r="BC36" s="291">
        <v>-14528.691611881961</v>
      </c>
      <c r="BD36" s="292">
        <v>-14548.618638489863</v>
      </c>
      <c r="BE36" s="293">
        <v>600991.24947447516</v>
      </c>
      <c r="BF36" s="220"/>
      <c r="BG36" s="421">
        <f>'37部門取引基本表'!BV36</f>
        <v>7.5866329235025703E-2</v>
      </c>
      <c r="BH36" s="422">
        <f>'37部門取引基本表'!BR36</f>
        <v>0.62146922381946523</v>
      </c>
      <c r="BI36" s="422">
        <f>'37部門取引基本表'!BM36</f>
        <v>0.51522759604037416</v>
      </c>
      <c r="BJ36" s="423">
        <f>'37部門取引基本表'!BP36</f>
        <v>3.2566442547133395E-2</v>
      </c>
      <c r="BL36" s="170">
        <v>309647.27670803462</v>
      </c>
      <c r="BM36" s="90">
        <f t="shared" si="2"/>
        <v>0.51522759604037416</v>
      </c>
      <c r="BN36" s="183">
        <v>19572.146997340409</v>
      </c>
      <c r="BO36" s="183">
        <f t="shared" si="3"/>
        <v>19572.146997340409</v>
      </c>
      <c r="BP36" s="91">
        <f t="shared" si="4"/>
        <v>3.2566442547133395E-2</v>
      </c>
      <c r="BQ36" s="183">
        <v>373497.5653331927</v>
      </c>
      <c r="BR36" s="91">
        <f t="shared" si="0"/>
        <v>0.62146922381946523</v>
      </c>
      <c r="BS36" s="183">
        <v>7885.214410001503</v>
      </c>
      <c r="BT36" s="88">
        <f t="shared" si="5"/>
        <v>7885.214410001503</v>
      </c>
      <c r="BU36" s="191">
        <v>45595</v>
      </c>
      <c r="BV36" s="159">
        <f t="shared" si="1"/>
        <v>7.5866329235025703E-2</v>
      </c>
    </row>
    <row r="37" spans="2:74" s="85" customFormat="1" ht="18" customHeight="1">
      <c r="B37" s="285" t="s">
        <v>136</v>
      </c>
      <c r="C37" s="294" t="s">
        <v>273</v>
      </c>
      <c r="D37" s="287">
        <v>37.346768119307505</v>
      </c>
      <c r="E37" s="287">
        <v>4.1306712196762954</v>
      </c>
      <c r="F37" s="287">
        <v>51.79698180607113</v>
      </c>
      <c r="G37" s="287">
        <v>13.819528700997461</v>
      </c>
      <c r="H37" s="287">
        <v>51.29551740864585</v>
      </c>
      <c r="I37" s="287">
        <v>22.376363586092452</v>
      </c>
      <c r="J37" s="287">
        <v>1.3509536302674092</v>
      </c>
      <c r="K37" s="287">
        <v>66.58162835256735</v>
      </c>
      <c r="L37" s="287">
        <v>16.637601785650887</v>
      </c>
      <c r="M37" s="287">
        <v>24.053270857442794</v>
      </c>
      <c r="N37" s="287">
        <v>6.7982209842160986</v>
      </c>
      <c r="O37" s="287">
        <v>59.601006044572671</v>
      </c>
      <c r="P37" s="287">
        <v>108.84612579730035</v>
      </c>
      <c r="Q37" s="287">
        <v>304.17866831487743</v>
      </c>
      <c r="R37" s="287">
        <v>15.534659504925061</v>
      </c>
      <c r="S37" s="287">
        <v>50.180394504905905</v>
      </c>
      <c r="T37" s="287">
        <v>53.296769972648455</v>
      </c>
      <c r="U37" s="287">
        <v>23.66893432356936</v>
      </c>
      <c r="V37" s="287">
        <v>94.680963122390281</v>
      </c>
      <c r="W37" s="287">
        <v>60.890231305487433</v>
      </c>
      <c r="X37" s="287">
        <v>343.47544368674335</v>
      </c>
      <c r="Y37" s="287">
        <v>46.911223281081199</v>
      </c>
      <c r="Z37" s="287">
        <v>287.65744278491763</v>
      </c>
      <c r="AA37" s="287">
        <v>47.007693174930992</v>
      </c>
      <c r="AB37" s="287">
        <v>336.60816960159184</v>
      </c>
      <c r="AC37" s="287">
        <v>680.35309029956716</v>
      </c>
      <c r="AD37" s="287">
        <v>124.63914633297824</v>
      </c>
      <c r="AE37" s="287">
        <v>401.99559086710354</v>
      </c>
      <c r="AF37" s="287">
        <v>105.43957627479492</v>
      </c>
      <c r="AG37" s="287">
        <v>0.58981360695332952</v>
      </c>
      <c r="AH37" s="287">
        <v>266.22554047961182</v>
      </c>
      <c r="AI37" s="287">
        <v>527.43010654952946</v>
      </c>
      <c r="AJ37" s="287">
        <v>0</v>
      </c>
      <c r="AK37" s="287">
        <v>613.23233947558288</v>
      </c>
      <c r="AL37" s="287">
        <v>904.52668386499317</v>
      </c>
      <c r="AM37" s="287">
        <v>0</v>
      </c>
      <c r="AN37" s="288">
        <v>194.27569385975755</v>
      </c>
      <c r="AO37" s="293">
        <v>5947.4328134817479</v>
      </c>
      <c r="AP37" s="289">
        <v>829.52919240181791</v>
      </c>
      <c r="AQ37" s="287">
        <v>18639.9249615277</v>
      </c>
      <c r="AR37" s="287">
        <v>0</v>
      </c>
      <c r="AS37" s="287">
        <v>0</v>
      </c>
      <c r="AT37" s="287">
        <v>0</v>
      </c>
      <c r="AU37" s="287">
        <v>0</v>
      </c>
      <c r="AV37" s="288">
        <v>0</v>
      </c>
      <c r="AW37" s="293">
        <v>19469.454153929517</v>
      </c>
      <c r="AX37" s="293">
        <v>25416.886967411265</v>
      </c>
      <c r="AY37" s="290">
        <v>124.72905255797691</v>
      </c>
      <c r="AZ37" s="291">
        <v>5237.6482927397738</v>
      </c>
      <c r="BA37" s="292">
        <v>5362.3773452977503</v>
      </c>
      <c r="BB37" s="290">
        <v>-527.50468462190099</v>
      </c>
      <c r="BC37" s="291">
        <v>-7955.7125473272972</v>
      </c>
      <c r="BD37" s="292">
        <v>-8483.2172319491983</v>
      </c>
      <c r="BE37" s="293">
        <v>22296.047080759818</v>
      </c>
      <c r="BF37" s="220"/>
      <c r="BG37" s="421">
        <f>'37部門取引基本表'!BV37</f>
        <v>6.2253187525683089E-2</v>
      </c>
      <c r="BH37" s="422">
        <f>'37部門取引基本表'!BR37</f>
        <v>0.60039086906612815</v>
      </c>
      <c r="BI37" s="422">
        <f>'37部門取引基本表'!BM37</f>
        <v>0.49670158817802706</v>
      </c>
      <c r="BJ37" s="423">
        <f>'37部門取引基本表'!BP37</f>
        <v>0</v>
      </c>
      <c r="BL37" s="170">
        <v>11074.481995105465</v>
      </c>
      <c r="BM37" s="90">
        <f t="shared" si="2"/>
        <v>0.49670158817802706</v>
      </c>
      <c r="BN37" s="183">
        <v>-154.85840811094278</v>
      </c>
      <c r="BO37" s="183">
        <f t="shared" si="3"/>
        <v>0</v>
      </c>
      <c r="BP37" s="91">
        <f t="shared" si="4"/>
        <v>0</v>
      </c>
      <c r="BQ37" s="183">
        <v>13386.343083556696</v>
      </c>
      <c r="BR37" s="91">
        <f t="shared" si="0"/>
        <v>0.60039086906612815</v>
      </c>
      <c r="BS37" s="183">
        <v>767.8126092530008</v>
      </c>
      <c r="BT37" s="88">
        <f t="shared" si="5"/>
        <v>767.8126092530008</v>
      </c>
      <c r="BU37" s="191">
        <v>1388</v>
      </c>
      <c r="BV37" s="159">
        <f t="shared" si="1"/>
        <v>6.2253187525683089E-2</v>
      </c>
    </row>
    <row r="38" spans="2:74" s="85" customFormat="1" ht="18" customHeight="1">
      <c r="B38" s="285" t="s">
        <v>137</v>
      </c>
      <c r="C38" s="286" t="s">
        <v>32</v>
      </c>
      <c r="D38" s="287">
        <v>1036.3952221948496</v>
      </c>
      <c r="E38" s="287">
        <v>60.736165711536643</v>
      </c>
      <c r="F38" s="287">
        <v>2598.6821400251129</v>
      </c>
      <c r="G38" s="287">
        <v>1000.0436523424382</v>
      </c>
      <c r="H38" s="287">
        <v>1166.4451882508886</v>
      </c>
      <c r="I38" s="287">
        <v>491.87512722749983</v>
      </c>
      <c r="J38" s="287">
        <v>42.862669382140801</v>
      </c>
      <c r="K38" s="287">
        <v>5003.57132362213</v>
      </c>
      <c r="L38" s="287">
        <v>925.85287561308508</v>
      </c>
      <c r="M38" s="287">
        <v>531.97198711737872</v>
      </c>
      <c r="N38" s="287">
        <v>308.57541334502935</v>
      </c>
      <c r="O38" s="287">
        <v>2147.3990738333223</v>
      </c>
      <c r="P38" s="287">
        <v>1374.4569499761853</v>
      </c>
      <c r="Q38" s="287">
        <v>4742.8562082790213</v>
      </c>
      <c r="R38" s="287">
        <v>675.55220355015399</v>
      </c>
      <c r="S38" s="287">
        <v>3128.4298200324438</v>
      </c>
      <c r="T38" s="287">
        <v>3027.7201609599256</v>
      </c>
      <c r="U38" s="287">
        <v>1136.4180992694523</v>
      </c>
      <c r="V38" s="287">
        <v>21698.701623796467</v>
      </c>
      <c r="W38" s="287">
        <v>2845.2309374938377</v>
      </c>
      <c r="X38" s="287">
        <v>28365.089510807942</v>
      </c>
      <c r="Y38" s="287">
        <v>3126.0232956437576</v>
      </c>
      <c r="Z38" s="287">
        <v>4229.1229670796192</v>
      </c>
      <c r="AA38" s="287">
        <v>1507.3800278094538</v>
      </c>
      <c r="AB38" s="287">
        <v>48113.498939248944</v>
      </c>
      <c r="AC38" s="287">
        <v>26217.29308232983</v>
      </c>
      <c r="AD38" s="287">
        <v>10458.287799541022</v>
      </c>
      <c r="AE38" s="287">
        <v>46717.520111239697</v>
      </c>
      <c r="AF38" s="287">
        <v>16185.985134156626</v>
      </c>
      <c r="AG38" s="287">
        <v>17347.007994104373</v>
      </c>
      <c r="AH38" s="287">
        <v>12564.154671971915</v>
      </c>
      <c r="AI38" s="287">
        <v>30045.390169468737</v>
      </c>
      <c r="AJ38" s="287">
        <v>1727.7403566017947</v>
      </c>
      <c r="AK38" s="287">
        <v>41842.845294368875</v>
      </c>
      <c r="AL38" s="287">
        <v>12480.003361699864</v>
      </c>
      <c r="AM38" s="287">
        <v>0</v>
      </c>
      <c r="AN38" s="288">
        <v>1609.2586975446065</v>
      </c>
      <c r="AO38" s="293">
        <v>356480.37825563998</v>
      </c>
      <c r="AP38" s="289">
        <v>4748.2812558889364</v>
      </c>
      <c r="AQ38" s="287">
        <v>25012.432409065477</v>
      </c>
      <c r="AR38" s="287">
        <v>0</v>
      </c>
      <c r="AS38" s="287">
        <v>588.31199210181046</v>
      </c>
      <c r="AT38" s="287">
        <v>4032.4042057737265</v>
      </c>
      <c r="AU38" s="287">
        <v>0</v>
      </c>
      <c r="AV38" s="288">
        <v>0</v>
      </c>
      <c r="AW38" s="293">
        <v>34381.429862829944</v>
      </c>
      <c r="AX38" s="293">
        <v>390861.8081184699</v>
      </c>
      <c r="AY38" s="290">
        <v>3384.8086381859671</v>
      </c>
      <c r="AZ38" s="291">
        <v>109071.47259252373</v>
      </c>
      <c r="BA38" s="292">
        <v>112456.2812307097</v>
      </c>
      <c r="BB38" s="290">
        <v>-12139.869223350561</v>
      </c>
      <c r="BC38" s="291">
        <v>-178299.66162745969</v>
      </c>
      <c r="BD38" s="292">
        <v>-190439.53085081023</v>
      </c>
      <c r="BE38" s="293">
        <v>312878.55849836941</v>
      </c>
      <c r="BF38" s="220"/>
      <c r="BG38" s="421">
        <f>'37部門取引基本表'!BV38</f>
        <v>0.13215351092911498</v>
      </c>
      <c r="BH38" s="422">
        <f>'37部門取引基本表'!BR38</f>
        <v>0.64829021332133208</v>
      </c>
      <c r="BI38" s="422">
        <f>'37部門取引基本表'!BM38</f>
        <v>0.36626101007504031</v>
      </c>
      <c r="BJ38" s="423">
        <f>'37部門取引基本表'!BP38</f>
        <v>9.5412800385728302E-2</v>
      </c>
      <c r="BL38" s="170">
        <v>114595.21686643537</v>
      </c>
      <c r="BM38" s="90">
        <f>BL38/BE38</f>
        <v>0.36626101007504031</v>
      </c>
      <c r="BN38" s="183">
        <v>29852.619446979337</v>
      </c>
      <c r="BO38" s="183">
        <f t="shared" si="3"/>
        <v>29852.619446979337</v>
      </c>
      <c r="BP38" s="91">
        <f t="shared" si="4"/>
        <v>9.5412800385728302E-2</v>
      </c>
      <c r="BQ38" s="183">
        <v>202836.10743257878</v>
      </c>
      <c r="BR38" s="91">
        <f t="shared" si="0"/>
        <v>0.64829021332133208</v>
      </c>
      <c r="BS38" s="183">
        <v>15686.561589760418</v>
      </c>
      <c r="BT38" s="88">
        <f t="shared" si="5"/>
        <v>15686.561589760418</v>
      </c>
      <c r="BU38" s="191">
        <v>41348</v>
      </c>
      <c r="BV38" s="159">
        <f t="shared" si="1"/>
        <v>0.13215351092911498</v>
      </c>
    </row>
    <row r="39" spans="2:74" s="85" customFormat="1" ht="18" customHeight="1">
      <c r="B39" s="285" t="s">
        <v>138</v>
      </c>
      <c r="C39" s="286" t="s">
        <v>33</v>
      </c>
      <c r="D39" s="287">
        <v>5.3827410710190264</v>
      </c>
      <c r="E39" s="287">
        <v>0.30597564590194781</v>
      </c>
      <c r="F39" s="287">
        <v>12.263698931027172</v>
      </c>
      <c r="G39" s="287">
        <v>5.2664313125470512</v>
      </c>
      <c r="H39" s="287">
        <v>3.8625260657130038</v>
      </c>
      <c r="I39" s="287">
        <v>1.1958309390867823</v>
      </c>
      <c r="J39" s="287">
        <v>0.1839233932081494</v>
      </c>
      <c r="K39" s="287">
        <v>11.710621031842196</v>
      </c>
      <c r="L39" s="287">
        <v>0.88157193553711743</v>
      </c>
      <c r="M39" s="287">
        <v>2.8803037238279243</v>
      </c>
      <c r="N39" s="287">
        <v>1.7937717797700921</v>
      </c>
      <c r="O39" s="287">
        <v>6.5736403725631618</v>
      </c>
      <c r="P39" s="287">
        <v>3.9943532402679027</v>
      </c>
      <c r="Q39" s="287">
        <v>24.265509344214468</v>
      </c>
      <c r="R39" s="287">
        <v>1.8904612095940549</v>
      </c>
      <c r="S39" s="287">
        <v>12.21842811288708</v>
      </c>
      <c r="T39" s="287">
        <v>9.1265992104712801</v>
      </c>
      <c r="U39" s="287">
        <v>5.213268871534849</v>
      </c>
      <c r="V39" s="287">
        <v>81.440525641640448</v>
      </c>
      <c r="W39" s="287">
        <v>31.553809817965586</v>
      </c>
      <c r="X39" s="287">
        <v>79.475085618771715</v>
      </c>
      <c r="Y39" s="287">
        <v>3.8451822361541961</v>
      </c>
      <c r="Z39" s="287">
        <v>8.9369302612789934</v>
      </c>
      <c r="AA39" s="287">
        <v>1.2535384846648265</v>
      </c>
      <c r="AB39" s="287">
        <v>432.70890746810556</v>
      </c>
      <c r="AC39" s="287">
        <v>45.300945593312733</v>
      </c>
      <c r="AD39" s="287">
        <v>208.02459488393282</v>
      </c>
      <c r="AE39" s="287">
        <v>214.02397575839294</v>
      </c>
      <c r="AF39" s="287">
        <v>201.28872283017085</v>
      </c>
      <c r="AG39" s="287">
        <v>93.387154434277178</v>
      </c>
      <c r="AH39" s="287">
        <v>756.45724091503519</v>
      </c>
      <c r="AI39" s="287">
        <v>7534.482250807645</v>
      </c>
      <c r="AJ39" s="287">
        <v>57.666938585246477</v>
      </c>
      <c r="AK39" s="287">
        <v>348.16502013159464</v>
      </c>
      <c r="AL39" s="287">
        <v>5478.0505071484813</v>
      </c>
      <c r="AM39" s="287">
        <v>0</v>
      </c>
      <c r="AN39" s="288">
        <v>67.101251712112642</v>
      </c>
      <c r="AO39" s="293">
        <v>15752.172238519795</v>
      </c>
      <c r="AP39" s="289">
        <v>7920.1747901942999</v>
      </c>
      <c r="AQ39" s="287">
        <v>255426.1308876609</v>
      </c>
      <c r="AR39" s="287">
        <v>0</v>
      </c>
      <c r="AS39" s="287">
        <v>0</v>
      </c>
      <c r="AT39" s="287">
        <v>0</v>
      </c>
      <c r="AU39" s="287">
        <v>0</v>
      </c>
      <c r="AV39" s="288">
        <v>0</v>
      </c>
      <c r="AW39" s="293">
        <v>263346.30567785521</v>
      </c>
      <c r="AX39" s="293">
        <v>279098.47791637504</v>
      </c>
      <c r="AY39" s="290">
        <v>1605.5055118674718</v>
      </c>
      <c r="AZ39" s="291">
        <v>144672.64978452289</v>
      </c>
      <c r="BA39" s="292">
        <v>146278.15529639038</v>
      </c>
      <c r="BB39" s="290">
        <v>-5920.7757295592892</v>
      </c>
      <c r="BC39" s="291">
        <v>-63445.324326228518</v>
      </c>
      <c r="BD39" s="292">
        <v>-69366.100055787814</v>
      </c>
      <c r="BE39" s="293">
        <v>356010.53315697756</v>
      </c>
      <c r="BF39" s="220"/>
      <c r="BG39" s="421">
        <f>'37部門取引基本表'!BV39</f>
        <v>0.14138626616928082</v>
      </c>
      <c r="BH39" s="422">
        <f>'37部門取引基本表'!BR39</f>
        <v>0.54688196909445552</v>
      </c>
      <c r="BI39" s="422">
        <f>'37部門取引基本表'!BM39</f>
        <v>0.27566538474372215</v>
      </c>
      <c r="BJ39" s="423">
        <f>'37部門取引基本表'!BP39</f>
        <v>9.6329343587186159E-2</v>
      </c>
      <c r="BL39" s="170">
        <v>98139.780595535878</v>
      </c>
      <c r="BM39" s="90">
        <f t="shared" si="2"/>
        <v>0.27566538474372215</v>
      </c>
      <c r="BN39" s="183">
        <v>34294.260969135823</v>
      </c>
      <c r="BO39" s="183">
        <f t="shared" si="3"/>
        <v>34294.260969135823</v>
      </c>
      <c r="BP39" s="91">
        <f t="shared" si="4"/>
        <v>9.6329343587186159E-2</v>
      </c>
      <c r="BQ39" s="183">
        <v>194695.74139125485</v>
      </c>
      <c r="BR39" s="91">
        <f t="shared" si="0"/>
        <v>0.54688196909445552</v>
      </c>
      <c r="BS39" s="183">
        <v>19324.818700024822</v>
      </c>
      <c r="BT39" s="88">
        <f t="shared" si="5"/>
        <v>19324.818700024822</v>
      </c>
      <c r="BU39" s="191">
        <v>50335</v>
      </c>
      <c r="BV39" s="159">
        <f t="shared" si="1"/>
        <v>0.14138626616928082</v>
      </c>
    </row>
    <row r="40" spans="2:74" s="85" customFormat="1" ht="18" customHeight="1">
      <c r="B40" s="285" t="s">
        <v>139</v>
      </c>
      <c r="C40" s="286" t="s">
        <v>1</v>
      </c>
      <c r="D40" s="287">
        <v>30.427233887769813</v>
      </c>
      <c r="E40" s="287">
        <v>0.91792693770584344</v>
      </c>
      <c r="F40" s="287">
        <v>63.866546000346965</v>
      </c>
      <c r="G40" s="287">
        <v>36.055688874729398</v>
      </c>
      <c r="H40" s="287">
        <v>40.508749609333059</v>
      </c>
      <c r="I40" s="287">
        <v>4.592291020703601</v>
      </c>
      <c r="J40" s="287">
        <v>0.36784678641629881</v>
      </c>
      <c r="K40" s="287">
        <v>20.901678519772492</v>
      </c>
      <c r="L40" s="287">
        <v>15.230108437867811</v>
      </c>
      <c r="M40" s="287">
        <v>16.880935663609197</v>
      </c>
      <c r="N40" s="287">
        <v>7.9255882746916866</v>
      </c>
      <c r="O40" s="287">
        <v>29.567657207163212</v>
      </c>
      <c r="P40" s="287">
        <v>40.542685388719214</v>
      </c>
      <c r="Q40" s="287">
        <v>172.91563745286692</v>
      </c>
      <c r="R40" s="287">
        <v>24.986965552895334</v>
      </c>
      <c r="S40" s="287">
        <v>58.478776457720215</v>
      </c>
      <c r="T40" s="287">
        <v>63.323386555428087</v>
      </c>
      <c r="U40" s="287">
        <v>25.06434011258369</v>
      </c>
      <c r="V40" s="287">
        <v>288.13335444948279</v>
      </c>
      <c r="W40" s="287">
        <v>91.17169351810152</v>
      </c>
      <c r="X40" s="287">
        <v>255.66285095158858</v>
      </c>
      <c r="Y40" s="287">
        <v>1.4282105448572731</v>
      </c>
      <c r="Z40" s="287">
        <v>29.045023349156732</v>
      </c>
      <c r="AA40" s="287">
        <v>79.28630915505029</v>
      </c>
      <c r="AB40" s="287">
        <v>1139.9183268208806</v>
      </c>
      <c r="AC40" s="287">
        <v>824.01581127835982</v>
      </c>
      <c r="AD40" s="287">
        <v>121.78520774933628</v>
      </c>
      <c r="AE40" s="287">
        <v>617.95595353792885</v>
      </c>
      <c r="AF40" s="287">
        <v>213.25736768557269</v>
      </c>
      <c r="AG40" s="287">
        <v>537.32019593448319</v>
      </c>
      <c r="AH40" s="287">
        <v>616.28623269596437</v>
      </c>
      <c r="AI40" s="287">
        <v>1574.9901120008526</v>
      </c>
      <c r="AJ40" s="287">
        <v>112.0941615196364</v>
      </c>
      <c r="AK40" s="287">
        <v>484.69157870918616</v>
      </c>
      <c r="AL40" s="287">
        <v>644.20225396899059</v>
      </c>
      <c r="AM40" s="287">
        <v>0</v>
      </c>
      <c r="AN40" s="288">
        <v>-3256.1409265185994</v>
      </c>
      <c r="AO40" s="293">
        <v>5027.6577600911514</v>
      </c>
      <c r="AP40" s="289">
        <v>0</v>
      </c>
      <c r="AQ40" s="287">
        <v>0</v>
      </c>
      <c r="AR40" s="287">
        <v>0</v>
      </c>
      <c r="AS40" s="287">
        <v>0</v>
      </c>
      <c r="AT40" s="287">
        <v>0</v>
      </c>
      <c r="AU40" s="287">
        <v>0</v>
      </c>
      <c r="AV40" s="288">
        <v>0</v>
      </c>
      <c r="AW40" s="293">
        <v>0</v>
      </c>
      <c r="AX40" s="293">
        <v>5027.6577600911514</v>
      </c>
      <c r="AY40" s="290">
        <v>0</v>
      </c>
      <c r="AZ40" s="291">
        <v>0</v>
      </c>
      <c r="BA40" s="292">
        <v>0</v>
      </c>
      <c r="BB40" s="290">
        <v>0</v>
      </c>
      <c r="BC40" s="291">
        <v>0</v>
      </c>
      <c r="BD40" s="292">
        <v>0</v>
      </c>
      <c r="BE40" s="293">
        <v>5027.6577600911514</v>
      </c>
      <c r="BF40" s="220"/>
      <c r="BG40" s="421">
        <f>'37部門取引基本表'!BV40</f>
        <v>0</v>
      </c>
      <c r="BH40" s="422">
        <f>'37部門取引基本表'!BR40</f>
        <v>0</v>
      </c>
      <c r="BI40" s="422">
        <f>'37部門取引基本表'!BM40</f>
        <v>0</v>
      </c>
      <c r="BJ40" s="423">
        <f>'37部門取引基本表'!BP40</f>
        <v>0</v>
      </c>
      <c r="BL40" s="170">
        <v>0</v>
      </c>
      <c r="BM40" s="90">
        <f t="shared" si="2"/>
        <v>0</v>
      </c>
      <c r="BN40" s="183">
        <v>0</v>
      </c>
      <c r="BO40" s="183">
        <f t="shared" si="3"/>
        <v>0</v>
      </c>
      <c r="BP40" s="91">
        <f t="shared" si="4"/>
        <v>0</v>
      </c>
      <c r="BQ40" s="183">
        <v>0</v>
      </c>
      <c r="BR40" s="91">
        <f t="shared" si="0"/>
        <v>0</v>
      </c>
      <c r="BS40" s="183">
        <v>0</v>
      </c>
      <c r="BT40" s="88">
        <f t="shared" si="5"/>
        <v>0</v>
      </c>
      <c r="BU40" s="191">
        <v>0</v>
      </c>
      <c r="BV40" s="159">
        <f t="shared" si="1"/>
        <v>0</v>
      </c>
    </row>
    <row r="41" spans="2:74" s="85" customFormat="1" ht="18" customHeight="1">
      <c r="B41" s="295" t="s">
        <v>140</v>
      </c>
      <c r="C41" s="296" t="s">
        <v>2</v>
      </c>
      <c r="D41" s="297">
        <v>287.26741405256053</v>
      </c>
      <c r="E41" s="297">
        <v>22.336222150842186</v>
      </c>
      <c r="F41" s="297">
        <v>362.71418173309695</v>
      </c>
      <c r="G41" s="297">
        <v>81.429719061503192</v>
      </c>
      <c r="H41" s="297">
        <v>123.6068798280334</v>
      </c>
      <c r="I41" s="297">
        <v>14.890321410034502</v>
      </c>
      <c r="J41" s="297">
        <v>4.5411411926163128</v>
      </c>
      <c r="K41" s="297">
        <v>259.75982680696791</v>
      </c>
      <c r="L41" s="297">
        <v>139.17275666731615</v>
      </c>
      <c r="M41" s="297">
        <v>254.26232255370289</v>
      </c>
      <c r="N41" s="297">
        <v>126.37654217807935</v>
      </c>
      <c r="O41" s="297">
        <v>307.1123702366242</v>
      </c>
      <c r="P41" s="297">
        <v>253.17542287898056</v>
      </c>
      <c r="Q41" s="297">
        <v>774.58562898775938</v>
      </c>
      <c r="R41" s="297">
        <v>46.93275437731328</v>
      </c>
      <c r="S41" s="297">
        <v>44.547708026269888</v>
      </c>
      <c r="T41" s="297">
        <v>187.31512353279524</v>
      </c>
      <c r="U41" s="297">
        <v>33.658228329676447</v>
      </c>
      <c r="V41" s="297">
        <v>820.71966969212497</v>
      </c>
      <c r="W41" s="297">
        <v>137.69813199740983</v>
      </c>
      <c r="X41" s="297">
        <v>4611.116668498893</v>
      </c>
      <c r="Y41" s="297">
        <v>139.74490869680395</v>
      </c>
      <c r="Z41" s="297">
        <v>282.35114044228317</v>
      </c>
      <c r="AA41" s="297">
        <v>514.73424026549446</v>
      </c>
      <c r="AB41" s="297">
        <v>3785.5000759067407</v>
      </c>
      <c r="AC41" s="297">
        <v>1077.5752706409298</v>
      </c>
      <c r="AD41" s="297">
        <v>645.7757538283073</v>
      </c>
      <c r="AE41" s="297">
        <v>2462.7581129496939</v>
      </c>
      <c r="AF41" s="297">
        <v>227.72845788284701</v>
      </c>
      <c r="AG41" s="297">
        <v>180.28635919206772</v>
      </c>
      <c r="AH41" s="297">
        <v>2582.6952395148037</v>
      </c>
      <c r="AI41" s="297">
        <v>3082.7074452812285</v>
      </c>
      <c r="AJ41" s="297">
        <v>102.53700034960961</v>
      </c>
      <c r="AK41" s="297">
        <v>968.38027094592076</v>
      </c>
      <c r="AL41" s="297">
        <v>1027.1607145609146</v>
      </c>
      <c r="AM41" s="297">
        <v>2.9344745153856673</v>
      </c>
      <c r="AN41" s="298">
        <v>0</v>
      </c>
      <c r="AO41" s="304">
        <v>25976.088499165635</v>
      </c>
      <c r="AP41" s="300">
        <v>167.66946188413183</v>
      </c>
      <c r="AQ41" s="297">
        <v>61.646401091214329</v>
      </c>
      <c r="AR41" s="297">
        <v>0</v>
      </c>
      <c r="AS41" s="297">
        <v>0</v>
      </c>
      <c r="AT41" s="297">
        <v>0</v>
      </c>
      <c r="AU41" s="297">
        <v>0</v>
      </c>
      <c r="AV41" s="298">
        <v>0</v>
      </c>
      <c r="AW41" s="304">
        <v>229.31586297534616</v>
      </c>
      <c r="AX41" s="304">
        <v>26205.40436214098</v>
      </c>
      <c r="AY41" s="301">
        <v>24.932884052630381</v>
      </c>
      <c r="AZ41" s="302">
        <v>21855.095217865077</v>
      </c>
      <c r="BA41" s="303">
        <v>21880.028101917705</v>
      </c>
      <c r="BB41" s="301">
        <v>-3722.4897586108955</v>
      </c>
      <c r="BC41" s="302">
        <v>-7319.008928508415</v>
      </c>
      <c r="BD41" s="303">
        <v>-11041.49868711931</v>
      </c>
      <c r="BE41" s="304">
        <v>37043.933776939375</v>
      </c>
      <c r="BF41" s="220"/>
      <c r="BG41" s="424">
        <f>'37部門取引基本表'!BV41</f>
        <v>0</v>
      </c>
      <c r="BH41" s="425">
        <f>'37部門取引基本表'!BR41</f>
        <v>0.44804734140157682</v>
      </c>
      <c r="BI41" s="425">
        <f>'37部門取引基本表'!BM41</f>
        <v>1.3772937420563255E-2</v>
      </c>
      <c r="BJ41" s="426">
        <f>'37部門取引基本表'!BP41</f>
        <v>0.36286201707327836</v>
      </c>
      <c r="BL41" s="171">
        <v>510.20378172127545</v>
      </c>
      <c r="BM41" s="92">
        <f t="shared" si="2"/>
        <v>1.3772937420563255E-2</v>
      </c>
      <c r="BN41" s="184">
        <v>13441.836530629169</v>
      </c>
      <c r="BO41" s="184">
        <f t="shared" si="3"/>
        <v>13441.836530629169</v>
      </c>
      <c r="BP41" s="93">
        <f t="shared" si="4"/>
        <v>0.36286201707327836</v>
      </c>
      <c r="BQ41" s="184">
        <v>16597.436043813759</v>
      </c>
      <c r="BR41" s="93">
        <f t="shared" si="0"/>
        <v>0.44804734140157682</v>
      </c>
      <c r="BS41" s="184">
        <v>705.31614954253064</v>
      </c>
      <c r="BT41" s="18">
        <f t="shared" si="5"/>
        <v>705.31614954253064</v>
      </c>
      <c r="BU41" s="191">
        <v>0</v>
      </c>
      <c r="BV41" s="159">
        <f t="shared" si="1"/>
        <v>0</v>
      </c>
    </row>
    <row r="42" spans="2:74" s="85" customFormat="1" ht="18" customHeight="1">
      <c r="B42" s="305" t="s">
        <v>85</v>
      </c>
      <c r="C42" s="306" t="s">
        <v>3</v>
      </c>
      <c r="D42" s="307">
        <v>30241.739403533986</v>
      </c>
      <c r="E42" s="307">
        <v>974.53243219770332</v>
      </c>
      <c r="F42" s="307">
        <v>54153.628191953881</v>
      </c>
      <c r="G42" s="307">
        <v>20776.956495304712</v>
      </c>
      <c r="H42" s="307">
        <v>23022.70775092801</v>
      </c>
      <c r="I42" s="307">
        <v>3803.9060145568028</v>
      </c>
      <c r="J42" s="307">
        <v>2381.8372878578357</v>
      </c>
      <c r="K42" s="307">
        <v>82513.994007381465</v>
      </c>
      <c r="L42" s="307">
        <v>8177.4313844429407</v>
      </c>
      <c r="M42" s="307">
        <v>20224.578966230114</v>
      </c>
      <c r="N42" s="307">
        <v>12640.263865267843</v>
      </c>
      <c r="O42" s="307">
        <v>37616.900363189066</v>
      </c>
      <c r="P42" s="307">
        <v>18910.333400292326</v>
      </c>
      <c r="Q42" s="307">
        <v>77050.63484798932</v>
      </c>
      <c r="R42" s="307">
        <v>11033.06039505345</v>
      </c>
      <c r="S42" s="307">
        <v>46128.631661232379</v>
      </c>
      <c r="T42" s="307">
        <v>51230.941455133136</v>
      </c>
      <c r="U42" s="307">
        <v>20209.916904615478</v>
      </c>
      <c r="V42" s="307">
        <v>584487.07176363829</v>
      </c>
      <c r="W42" s="307">
        <v>39625.104815900086</v>
      </c>
      <c r="X42" s="307">
        <v>172038.77487485221</v>
      </c>
      <c r="Y42" s="307">
        <v>29067.160733634417</v>
      </c>
      <c r="Z42" s="307">
        <v>15789.880097255991</v>
      </c>
      <c r="AA42" s="307">
        <v>8242.6423059135668</v>
      </c>
      <c r="AB42" s="307">
        <v>184586.7701924502</v>
      </c>
      <c r="AC42" s="307">
        <v>73346.215720972687</v>
      </c>
      <c r="AD42" s="307">
        <v>64684.014964282294</v>
      </c>
      <c r="AE42" s="307">
        <v>148972.10835822165</v>
      </c>
      <c r="AF42" s="307">
        <v>48808.149767179486</v>
      </c>
      <c r="AG42" s="307">
        <v>55381.138438489841</v>
      </c>
      <c r="AH42" s="307">
        <v>52669.768359145535</v>
      </c>
      <c r="AI42" s="307">
        <v>227493.68414128223</v>
      </c>
      <c r="AJ42" s="307">
        <v>8909.7039972031234</v>
      </c>
      <c r="AK42" s="307">
        <v>110042.45106579056</v>
      </c>
      <c r="AL42" s="307">
        <v>161314.79176572262</v>
      </c>
      <c r="AM42" s="307">
        <v>5027.6577600911505</v>
      </c>
      <c r="AN42" s="308">
        <v>20446.497733125616</v>
      </c>
      <c r="AO42" s="309">
        <v>2532025.5816823123</v>
      </c>
      <c r="AP42" s="310">
        <v>83363.979286763177</v>
      </c>
      <c r="AQ42" s="311">
        <v>1847396.2868874483</v>
      </c>
      <c r="AR42" s="311">
        <v>575504.80735790008</v>
      </c>
      <c r="AS42" s="311">
        <v>106838.82460355054</v>
      </c>
      <c r="AT42" s="311">
        <v>466951.88430808036</v>
      </c>
      <c r="AU42" s="311">
        <v>4359.7190955142396</v>
      </c>
      <c r="AV42" s="312">
        <v>0</v>
      </c>
      <c r="AW42" s="313">
        <v>3084415.5015392574</v>
      </c>
      <c r="AX42" s="313">
        <v>5616441.0832215697</v>
      </c>
      <c r="AY42" s="314">
        <v>332758.63687709847</v>
      </c>
      <c r="AZ42" s="315">
        <v>1984881.636130922</v>
      </c>
      <c r="BA42" s="316">
        <v>2317640.2730080201</v>
      </c>
      <c r="BB42" s="314">
        <v>-244567.02639719131</v>
      </c>
      <c r="BC42" s="315">
        <v>-2119346.7704868722</v>
      </c>
      <c r="BD42" s="316">
        <v>-2363913.7968840632</v>
      </c>
      <c r="BE42" s="313">
        <v>5570167.5593455248</v>
      </c>
      <c r="BF42" s="220"/>
      <c r="BG42" s="206"/>
      <c r="BH42" s="206"/>
      <c r="BI42" s="206"/>
      <c r="BJ42" s="206"/>
      <c r="BL42" s="172">
        <f>SUM(BL5:BL41)</f>
        <v>1620289.9284836622</v>
      </c>
      <c r="BM42" s="95">
        <f t="shared" si="2"/>
        <v>0.29088710729449591</v>
      </c>
      <c r="BN42" s="172">
        <f>SUM(BN5:BN41)</f>
        <v>517058.54436514189</v>
      </c>
      <c r="BO42" s="172">
        <f>SUM(BO5:BO41)</f>
        <v>529013.10497086204</v>
      </c>
      <c r="BP42" s="95">
        <f t="shared" si="4"/>
        <v>9.4972565786336824E-2</v>
      </c>
      <c r="BQ42" s="172">
        <f>SUM(BQ5:BQ41)</f>
        <v>3038141.9776632129</v>
      </c>
      <c r="BR42" s="95">
        <f t="shared" si="0"/>
        <v>0.54543098484818009</v>
      </c>
      <c r="BS42" s="172">
        <f>SUM(BS5:BS41)</f>
        <v>160555.29902630538</v>
      </c>
      <c r="BT42" s="94">
        <f>SUM(BT5:BT41)</f>
        <v>160555.29902630538</v>
      </c>
      <c r="BU42" s="192">
        <v>391550</v>
      </c>
      <c r="BV42" s="160">
        <f t="shared" si="1"/>
        <v>7.0294115182058498E-2</v>
      </c>
    </row>
    <row r="43" spans="2:74" s="85" customFormat="1" ht="18" customHeight="1">
      <c r="B43" s="317" t="s">
        <v>352</v>
      </c>
      <c r="C43" s="318" t="s">
        <v>493</v>
      </c>
      <c r="D43" s="319">
        <v>242.36556553961918</v>
      </c>
      <c r="E43" s="319">
        <v>79.750192759958509</v>
      </c>
      <c r="F43" s="319">
        <v>942.92936703593728</v>
      </c>
      <c r="G43" s="319">
        <v>390.1707529717703</v>
      </c>
      <c r="H43" s="319">
        <v>643.33218663148614</v>
      </c>
      <c r="I43" s="319">
        <v>139.90401945741058</v>
      </c>
      <c r="J43" s="319">
        <v>21.711021395133098</v>
      </c>
      <c r="K43" s="319">
        <v>2040.5137013843846</v>
      </c>
      <c r="L43" s="319">
        <v>321.0987512502839</v>
      </c>
      <c r="M43" s="319">
        <v>96.373675987215506</v>
      </c>
      <c r="N43" s="319">
        <v>208.5393740635823</v>
      </c>
      <c r="O43" s="319">
        <v>1242.2024194769795</v>
      </c>
      <c r="P43" s="319">
        <v>513.41859904008356</v>
      </c>
      <c r="Q43" s="319">
        <v>2930.3750502748935</v>
      </c>
      <c r="R43" s="319">
        <v>310.27087712541584</v>
      </c>
      <c r="S43" s="319">
        <v>1040.8298306485631</v>
      </c>
      <c r="T43" s="319">
        <v>1739.9351364383238</v>
      </c>
      <c r="U43" s="319">
        <v>920.1022879439156</v>
      </c>
      <c r="V43" s="319">
        <v>5743.4712291554797</v>
      </c>
      <c r="W43" s="319">
        <v>1248.6572123384444</v>
      </c>
      <c r="X43" s="319">
        <v>7969.5449998384001</v>
      </c>
      <c r="Y43" s="319">
        <v>511.81409575929405</v>
      </c>
      <c r="Z43" s="319">
        <v>446.00867585195476</v>
      </c>
      <c r="AA43" s="319">
        <v>598.72131873803778</v>
      </c>
      <c r="AB43" s="319">
        <v>12458.632848299552</v>
      </c>
      <c r="AC43" s="319">
        <v>7063.3755085143257</v>
      </c>
      <c r="AD43" s="319">
        <v>1483.8710857435071</v>
      </c>
      <c r="AE43" s="319">
        <v>6516.8517333339259</v>
      </c>
      <c r="AF43" s="319">
        <v>1336.7890299717999</v>
      </c>
      <c r="AG43" s="319">
        <v>1830.4054007423897</v>
      </c>
      <c r="AH43" s="319">
        <v>1307.1399222271202</v>
      </c>
      <c r="AI43" s="319">
        <v>7359.2187164547868</v>
      </c>
      <c r="AJ43" s="319">
        <v>829.52919240181791</v>
      </c>
      <c r="AK43" s="319">
        <v>4748.2812558889364</v>
      </c>
      <c r="AL43" s="319">
        <v>7920.1747901942999</v>
      </c>
      <c r="AM43" s="319">
        <v>0</v>
      </c>
      <c r="AN43" s="320">
        <v>167.66946188413183</v>
      </c>
      <c r="AO43" s="417">
        <v>83363.979286763177</v>
      </c>
      <c r="AP43" s="321"/>
      <c r="AQ43" s="322"/>
      <c r="AR43" s="322"/>
      <c r="AS43" s="322"/>
      <c r="AT43" s="322"/>
      <c r="AU43" s="322"/>
      <c r="AV43" s="322"/>
      <c r="AW43" s="323"/>
      <c r="AX43" s="323"/>
      <c r="AY43" s="324"/>
      <c r="AZ43" s="324"/>
      <c r="BA43" s="324"/>
      <c r="BB43" s="324"/>
      <c r="BC43" s="324"/>
      <c r="BD43" s="324"/>
      <c r="BE43" s="322"/>
      <c r="BF43" s="206"/>
      <c r="BG43" s="204"/>
      <c r="BH43" s="204"/>
      <c r="BI43" s="204"/>
      <c r="BJ43" s="204"/>
      <c r="BL43" s="167"/>
      <c r="BM43" s="75"/>
      <c r="BN43" s="178"/>
      <c r="BO43" s="178"/>
      <c r="BP43" s="20"/>
      <c r="BQ43" s="178"/>
      <c r="BR43" s="20"/>
      <c r="BS43" s="178"/>
      <c r="BT43" s="76"/>
      <c r="BU43" s="193"/>
      <c r="BV43" s="161"/>
    </row>
    <row r="44" spans="2:74" s="85" customFormat="1" ht="18" customHeight="1">
      <c r="B44" s="285" t="s">
        <v>353</v>
      </c>
      <c r="C44" s="286" t="s">
        <v>15</v>
      </c>
      <c r="D44" s="287">
        <v>5375.3675559355352</v>
      </c>
      <c r="E44" s="287">
        <v>462.83039883843628</v>
      </c>
      <c r="F44" s="287">
        <v>14324.819194620915</v>
      </c>
      <c r="G44" s="287">
        <v>7592.8798119829844</v>
      </c>
      <c r="H44" s="287">
        <v>8864.187373744373</v>
      </c>
      <c r="I44" s="287">
        <v>823.40622880036381</v>
      </c>
      <c r="J44" s="287">
        <v>103.73079860280114</v>
      </c>
      <c r="K44" s="287">
        <v>25686.346958683414</v>
      </c>
      <c r="L44" s="287">
        <v>4049.0305140782998</v>
      </c>
      <c r="M44" s="287">
        <v>3232.3892558109192</v>
      </c>
      <c r="N44" s="287">
        <v>2443.9599226610908</v>
      </c>
      <c r="O44" s="287">
        <v>26006.490927969975</v>
      </c>
      <c r="P44" s="287">
        <v>5827.9994016036435</v>
      </c>
      <c r="Q44" s="287">
        <v>46904.173316288689</v>
      </c>
      <c r="R44" s="287">
        <v>4304.9575003869513</v>
      </c>
      <c r="S44" s="287">
        <v>15716.491288406305</v>
      </c>
      <c r="T44" s="287">
        <v>18209.309233566175</v>
      </c>
      <c r="U44" s="287">
        <v>6363.2929638316746</v>
      </c>
      <c r="V44" s="287">
        <v>119698.9055553419</v>
      </c>
      <c r="W44" s="287">
        <v>16938.468486824579</v>
      </c>
      <c r="X44" s="287">
        <v>137876.70163058845</v>
      </c>
      <c r="Y44" s="287">
        <v>4107.5934570709569</v>
      </c>
      <c r="Z44" s="287">
        <v>4523.7623866311606</v>
      </c>
      <c r="AA44" s="287">
        <v>11703.03529283082</v>
      </c>
      <c r="AB44" s="287">
        <v>224017.15867887324</v>
      </c>
      <c r="AC44" s="287">
        <v>73672.242255661171</v>
      </c>
      <c r="AD44" s="287">
        <v>22152.073289623928</v>
      </c>
      <c r="AE44" s="287">
        <v>103324.19489999261</v>
      </c>
      <c r="AF44" s="287">
        <v>16819.598181221969</v>
      </c>
      <c r="AG44" s="287">
        <v>58880.420370624277</v>
      </c>
      <c r="AH44" s="287">
        <v>96317.151405732118</v>
      </c>
      <c r="AI44" s="287">
        <v>309647.27670803462</v>
      </c>
      <c r="AJ44" s="287">
        <v>11074.481995105465</v>
      </c>
      <c r="AK44" s="287">
        <v>114595.21686643537</v>
      </c>
      <c r="AL44" s="287">
        <v>98139.780595535878</v>
      </c>
      <c r="AM44" s="287">
        <v>0</v>
      </c>
      <c r="AN44" s="288">
        <v>510.20378172127545</v>
      </c>
      <c r="AO44" s="293">
        <v>1620289.928483662</v>
      </c>
      <c r="AP44" s="321"/>
      <c r="AQ44" s="323"/>
      <c r="AR44" s="323"/>
      <c r="AS44" s="323"/>
      <c r="AT44" s="323"/>
      <c r="AU44" s="323"/>
      <c r="AV44" s="323"/>
      <c r="AW44" s="323"/>
      <c r="AX44" s="323"/>
      <c r="AY44" s="325"/>
      <c r="AZ44" s="325"/>
      <c r="BA44" s="325"/>
      <c r="BB44" s="325"/>
      <c r="BC44" s="325"/>
      <c r="BD44" s="325"/>
      <c r="BE44" s="323"/>
      <c r="BF44" s="204"/>
      <c r="BG44" s="208"/>
      <c r="BH44" s="208"/>
      <c r="BI44" s="208"/>
      <c r="BJ44" s="208"/>
      <c r="BL44" s="167"/>
      <c r="BM44" s="75"/>
      <c r="BN44" s="178"/>
      <c r="BO44" s="178"/>
      <c r="BP44" s="20"/>
      <c r="BQ44" s="178"/>
      <c r="BR44" s="20"/>
      <c r="BS44" s="178"/>
      <c r="BT44" s="76"/>
      <c r="BU44" s="193"/>
      <c r="BV44" s="161"/>
    </row>
    <row r="45" spans="2:74" s="85" customFormat="1" ht="18" customHeight="1">
      <c r="B45" s="285" t="s">
        <v>354</v>
      </c>
      <c r="C45" s="286" t="s">
        <v>7</v>
      </c>
      <c r="D45" s="287">
        <v>15059.168355510335</v>
      </c>
      <c r="E45" s="287">
        <v>116.67732481612607</v>
      </c>
      <c r="F45" s="287">
        <v>8271.3452094112708</v>
      </c>
      <c r="G45" s="287">
        <v>-1263.3462864504538</v>
      </c>
      <c r="H45" s="287">
        <v>4109.1941370826853</v>
      </c>
      <c r="I45" s="287">
        <v>1000.7649573978177</v>
      </c>
      <c r="J45" s="287">
        <v>118.88573992044351</v>
      </c>
      <c r="K45" s="287">
        <v>-76.963098798633496</v>
      </c>
      <c r="L45" s="287">
        <v>2303.3640689599551</v>
      </c>
      <c r="M45" s="287">
        <v>3404.4222805693403</v>
      </c>
      <c r="N45" s="287">
        <v>573.91905085312396</v>
      </c>
      <c r="O45" s="287">
        <v>2255.0583810117141</v>
      </c>
      <c r="P45" s="287">
        <v>2917.9068695445167</v>
      </c>
      <c r="Q45" s="287">
        <v>12121.755526280383</v>
      </c>
      <c r="R45" s="287">
        <v>394.45816107191814</v>
      </c>
      <c r="S45" s="287">
        <v>-4593.2969056666971</v>
      </c>
      <c r="T45" s="287">
        <v>-2718.7505247584381</v>
      </c>
      <c r="U45" s="287">
        <v>-3147.3453819350575</v>
      </c>
      <c r="V45" s="287">
        <v>3184.107478907802</v>
      </c>
      <c r="W45" s="287">
        <v>2974.6075412632049</v>
      </c>
      <c r="X45" s="287">
        <v>11077.368458807867</v>
      </c>
      <c r="Y45" s="287">
        <v>1362.7002208815481</v>
      </c>
      <c r="Z45" s="287">
        <v>6608.3013700744859</v>
      </c>
      <c r="AA45" s="287">
        <v>1551.5672593938889</v>
      </c>
      <c r="AB45" s="287">
        <v>65573.587085690568</v>
      </c>
      <c r="AC45" s="287">
        <v>58839.715370443249</v>
      </c>
      <c r="AD45" s="287">
        <v>170808.94886249639</v>
      </c>
      <c r="AE45" s="287">
        <v>34725.341517791443</v>
      </c>
      <c r="AF45" s="287">
        <v>20439.281446929705</v>
      </c>
      <c r="AG45" s="287">
        <v>0</v>
      </c>
      <c r="AH45" s="287">
        <v>2059.7943516674604</v>
      </c>
      <c r="AI45" s="287">
        <v>19572.146997340409</v>
      </c>
      <c r="AJ45" s="287">
        <v>-154.85840811094278</v>
      </c>
      <c r="AK45" s="287">
        <v>29852.619446979337</v>
      </c>
      <c r="AL45" s="287">
        <v>34294.260969135823</v>
      </c>
      <c r="AM45" s="287">
        <v>0</v>
      </c>
      <c r="AN45" s="288">
        <v>13441.836530629169</v>
      </c>
      <c r="AO45" s="293">
        <v>517058.54436514172</v>
      </c>
      <c r="AP45" s="321"/>
      <c r="AQ45" s="326"/>
      <c r="AR45" s="323"/>
      <c r="AS45" s="323"/>
      <c r="AT45" s="325"/>
      <c r="AU45" s="325"/>
      <c r="AV45" s="325"/>
      <c r="AW45" s="325"/>
      <c r="AX45" s="325"/>
      <c r="AY45" s="325"/>
      <c r="AZ45" s="323"/>
      <c r="BA45" s="327"/>
      <c r="BB45" s="328"/>
      <c r="BC45" s="329"/>
      <c r="BD45" s="327"/>
      <c r="BE45" s="327"/>
      <c r="BF45" s="208"/>
      <c r="BG45" s="208"/>
      <c r="BH45" s="208"/>
      <c r="BI45" s="208"/>
      <c r="BJ45" s="208"/>
      <c r="BL45" s="167"/>
      <c r="BM45" s="75"/>
      <c r="BN45" s="178"/>
      <c r="BO45" s="178"/>
      <c r="BP45" s="20"/>
      <c r="BQ45" s="178"/>
      <c r="BR45" s="20"/>
      <c r="BS45" s="178"/>
      <c r="BT45" s="76"/>
      <c r="BU45" s="193"/>
      <c r="BV45" s="161"/>
    </row>
    <row r="46" spans="2:74" s="85" customFormat="1" ht="18" customHeight="1">
      <c r="B46" s="285" t="s">
        <v>355</v>
      </c>
      <c r="C46" s="286" t="s">
        <v>8</v>
      </c>
      <c r="D46" s="287">
        <v>9288.126306105376</v>
      </c>
      <c r="E46" s="287">
        <v>143.20900373043133</v>
      </c>
      <c r="F46" s="287">
        <v>4632.3225053271299</v>
      </c>
      <c r="G46" s="287">
        <v>4812.0540208198508</v>
      </c>
      <c r="H46" s="287">
        <v>2623.492225424392</v>
      </c>
      <c r="I46" s="287">
        <v>1880.3837051253529</v>
      </c>
      <c r="J46" s="287">
        <v>220.42637843784243</v>
      </c>
      <c r="K46" s="287">
        <v>10554.825382039762</v>
      </c>
      <c r="L46" s="287">
        <v>1851.7633314382024</v>
      </c>
      <c r="M46" s="287">
        <v>783.47870046204207</v>
      </c>
      <c r="N46" s="287">
        <v>1176.4925517791828</v>
      </c>
      <c r="O46" s="287">
        <v>7469.4813131647597</v>
      </c>
      <c r="P46" s="287">
        <v>3226.6563314672612</v>
      </c>
      <c r="Q46" s="287">
        <v>16753.905803961952</v>
      </c>
      <c r="R46" s="287">
        <v>2929.3101235127333</v>
      </c>
      <c r="S46" s="287">
        <v>11988.8036041085</v>
      </c>
      <c r="T46" s="287">
        <v>15078.95862235457</v>
      </c>
      <c r="U46" s="287">
        <v>6646.1450900937016</v>
      </c>
      <c r="V46" s="287">
        <v>71609.775991002592</v>
      </c>
      <c r="W46" s="287">
        <v>6936.150329666636</v>
      </c>
      <c r="X46" s="287">
        <v>14137.507910817556</v>
      </c>
      <c r="Y46" s="287">
        <v>11640.404324223344</v>
      </c>
      <c r="Z46" s="287">
        <v>10358.740010034349</v>
      </c>
      <c r="AA46" s="287">
        <v>1806.8190333337643</v>
      </c>
      <c r="AB46" s="287">
        <v>41979.244266050082</v>
      </c>
      <c r="AC46" s="287">
        <v>17185.545176101758</v>
      </c>
      <c r="AD46" s="287">
        <v>143533.58148448175</v>
      </c>
      <c r="AE46" s="287">
        <v>40245.945118000403</v>
      </c>
      <c r="AF46" s="287">
        <v>16389.956981586118</v>
      </c>
      <c r="AG46" s="287">
        <v>56102.381456648589</v>
      </c>
      <c r="AH46" s="287">
        <v>31540.304200693001</v>
      </c>
      <c r="AI46" s="287">
        <v>34872.333907754473</v>
      </c>
      <c r="AJ46" s="287">
        <v>1373.9634075282602</v>
      </c>
      <c r="AK46" s="287">
        <v>37969.421753415591</v>
      </c>
      <c r="AL46" s="287">
        <v>35019.134011565489</v>
      </c>
      <c r="AM46" s="287">
        <v>0</v>
      </c>
      <c r="AN46" s="288">
        <v>1977.2279058112792</v>
      </c>
      <c r="AO46" s="293">
        <v>676738.27226806793</v>
      </c>
      <c r="AP46" s="321"/>
      <c r="AQ46" s="326"/>
      <c r="AR46" s="323"/>
      <c r="AS46" s="323"/>
      <c r="AT46" s="325"/>
      <c r="AU46" s="325"/>
      <c r="AV46" s="325"/>
      <c r="AW46" s="325"/>
      <c r="AX46" s="325"/>
      <c r="AY46" s="325"/>
      <c r="AZ46" s="323"/>
      <c r="BA46" s="327"/>
      <c r="BB46" s="328"/>
      <c r="BC46" s="329"/>
      <c r="BD46" s="327"/>
      <c r="BE46" s="327"/>
      <c r="BF46" s="208"/>
      <c r="BG46" s="208"/>
      <c r="BH46" s="208"/>
      <c r="BI46" s="208"/>
      <c r="BJ46" s="208"/>
      <c r="BL46" s="167"/>
      <c r="BM46" s="75"/>
      <c r="BN46" s="178"/>
      <c r="BO46" s="178"/>
      <c r="BP46" s="20"/>
      <c r="BQ46" s="178"/>
      <c r="BR46" s="20"/>
      <c r="BS46" s="178"/>
      <c r="BT46" s="76"/>
      <c r="BU46" s="193"/>
      <c r="BV46" s="161"/>
    </row>
    <row r="47" spans="2:74" s="85" customFormat="1" ht="18" customHeight="1">
      <c r="B47" s="285" t="s">
        <v>356</v>
      </c>
      <c r="C47" s="330" t="s">
        <v>494</v>
      </c>
      <c r="D47" s="287">
        <v>2524.2415694164929</v>
      </c>
      <c r="E47" s="287">
        <v>89.369865816607202</v>
      </c>
      <c r="F47" s="287">
        <v>1928.0935860907912</v>
      </c>
      <c r="G47" s="287">
        <v>1325.8927042860489</v>
      </c>
      <c r="H47" s="287">
        <v>1251.7689321532093</v>
      </c>
      <c r="I47" s="287">
        <v>214.38333561144367</v>
      </c>
      <c r="J47" s="287">
        <v>176.62125837480892</v>
      </c>
      <c r="K47" s="287">
        <v>4202.8521841406582</v>
      </c>
      <c r="L47" s="287">
        <v>610.9570169412558</v>
      </c>
      <c r="M47" s="287">
        <v>666.08369666137992</v>
      </c>
      <c r="N47" s="287">
        <v>143.36633283916953</v>
      </c>
      <c r="O47" s="287">
        <v>2436.5635544555435</v>
      </c>
      <c r="P47" s="287">
        <v>280.9282036414275</v>
      </c>
      <c r="Q47" s="287">
        <v>1371.679600030551</v>
      </c>
      <c r="R47" s="287">
        <v>224.58994781857237</v>
      </c>
      <c r="S47" s="287">
        <v>713.8262067518508</v>
      </c>
      <c r="T47" s="287">
        <v>472.98312150584263</v>
      </c>
      <c r="U47" s="287">
        <v>399.72627814587241</v>
      </c>
      <c r="V47" s="287">
        <v>1813.9761404868964</v>
      </c>
      <c r="W47" s="287">
        <v>1869.7330999321662</v>
      </c>
      <c r="X47" s="287">
        <v>14218.669010830185</v>
      </c>
      <c r="Y47" s="287">
        <v>1940.4307398982407</v>
      </c>
      <c r="Z47" s="287">
        <v>1406.1701207981168</v>
      </c>
      <c r="AA47" s="287">
        <v>465.37616243181685</v>
      </c>
      <c r="AB47" s="287">
        <v>23069.432575503164</v>
      </c>
      <c r="AC47" s="287">
        <v>4770.4140561234799</v>
      </c>
      <c r="AD47" s="287">
        <v>20509.571728546187</v>
      </c>
      <c r="AE47" s="287">
        <v>20924.583486260166</v>
      </c>
      <c r="AF47" s="287">
        <v>3953.9853493063947</v>
      </c>
      <c r="AG47" s="287">
        <v>319.66286630128394</v>
      </c>
      <c r="AH47" s="287">
        <v>1889.6428366234609</v>
      </c>
      <c r="AI47" s="287">
        <v>7885.214410001503</v>
      </c>
      <c r="AJ47" s="287">
        <v>767.8126092530008</v>
      </c>
      <c r="AK47" s="287">
        <v>15686.561589760418</v>
      </c>
      <c r="AL47" s="287">
        <v>19324.818700024822</v>
      </c>
      <c r="AM47" s="287">
        <v>0</v>
      </c>
      <c r="AN47" s="288">
        <v>705.31614954253064</v>
      </c>
      <c r="AO47" s="293">
        <v>160555.29902630535</v>
      </c>
      <c r="AP47" s="321"/>
      <c r="AQ47" s="326"/>
      <c r="AR47" s="323"/>
      <c r="AS47" s="323"/>
      <c r="AT47" s="325"/>
      <c r="AU47" s="325"/>
      <c r="AV47" s="325"/>
      <c r="AW47" s="325"/>
      <c r="AX47" s="325"/>
      <c r="AY47" s="325"/>
      <c r="AZ47" s="323"/>
      <c r="BA47" s="327"/>
      <c r="BB47" s="328"/>
      <c r="BC47" s="329"/>
      <c r="BD47" s="327"/>
      <c r="BE47" s="327"/>
      <c r="BF47" s="208"/>
      <c r="BG47" s="208"/>
      <c r="BH47" s="208"/>
      <c r="BI47" s="208"/>
      <c r="BJ47" s="208"/>
      <c r="BL47" s="167"/>
      <c r="BM47" s="75"/>
      <c r="BN47" s="178"/>
      <c r="BO47" s="178"/>
      <c r="BP47" s="20"/>
      <c r="BQ47" s="178"/>
      <c r="BR47" s="20"/>
      <c r="BS47" s="178"/>
      <c r="BT47" s="76"/>
      <c r="BU47" s="193"/>
      <c r="BV47" s="161"/>
    </row>
    <row r="48" spans="2:74" s="85" customFormat="1" ht="18" customHeight="1">
      <c r="B48" s="331" t="s">
        <v>357</v>
      </c>
      <c r="C48" s="332" t="s">
        <v>9</v>
      </c>
      <c r="D48" s="333">
        <v>-4136.2267500941025</v>
      </c>
      <c r="E48" s="333">
        <v>0</v>
      </c>
      <c r="F48" s="333">
        <v>-382.22018577910802</v>
      </c>
      <c r="G48" s="333">
        <v>0</v>
      </c>
      <c r="H48" s="333">
        <v>-0.47991082792692741</v>
      </c>
      <c r="I48" s="333">
        <v>-2.4738949279521544E-2</v>
      </c>
      <c r="J48" s="333">
        <v>-2.6348348978167144</v>
      </c>
      <c r="K48" s="333">
        <v>-0.39354230724397254</v>
      </c>
      <c r="L48" s="333">
        <v>0</v>
      </c>
      <c r="M48" s="333">
        <v>0</v>
      </c>
      <c r="N48" s="333">
        <v>-9.1530070022554019E-2</v>
      </c>
      <c r="O48" s="333">
        <v>-0.52693745149151461</v>
      </c>
      <c r="P48" s="333">
        <v>-0.11084166645943083</v>
      </c>
      <c r="Q48" s="333">
        <v>-1.1501589804046211</v>
      </c>
      <c r="R48" s="333">
        <v>-0.13578594184919729</v>
      </c>
      <c r="S48" s="333">
        <v>-0.34211239165243096</v>
      </c>
      <c r="T48" s="333">
        <v>-0.306784758095555</v>
      </c>
      <c r="U48" s="333">
        <v>-6.7749215360690326E-2</v>
      </c>
      <c r="V48" s="333">
        <v>-2.7149435881527397</v>
      </c>
      <c r="W48" s="333">
        <v>-0.45743895806258439</v>
      </c>
      <c r="X48" s="333">
        <v>-2196.8394716273569</v>
      </c>
      <c r="Y48" s="333">
        <v>-1.4106627545357642</v>
      </c>
      <c r="Z48" s="333">
        <v>-1563.6835166531589</v>
      </c>
      <c r="AA48" s="333">
        <v>-0.15669231058310332</v>
      </c>
      <c r="AB48" s="333">
        <v>-268.57730037248689</v>
      </c>
      <c r="AC48" s="333">
        <v>-3402.5007419592798</v>
      </c>
      <c r="AD48" s="333">
        <v>-113.77116611547451</v>
      </c>
      <c r="AE48" s="333">
        <v>-1069.4944454035963</v>
      </c>
      <c r="AF48" s="333">
        <v>-0.86708673511903656</v>
      </c>
      <c r="AG48" s="333">
        <v>0</v>
      </c>
      <c r="AH48" s="333">
        <v>-152.41037702798897</v>
      </c>
      <c r="AI48" s="333">
        <v>-5838.6254063930282</v>
      </c>
      <c r="AJ48" s="333">
        <v>-504.58571262090663</v>
      </c>
      <c r="AK48" s="333">
        <v>-15.993479900865239</v>
      </c>
      <c r="AL48" s="333">
        <v>-2.4276752014336052</v>
      </c>
      <c r="AM48" s="333">
        <v>0</v>
      </c>
      <c r="AN48" s="334">
        <v>-204.81778577462811</v>
      </c>
      <c r="AO48" s="304">
        <v>-19864.045766727471</v>
      </c>
      <c r="AP48" s="321"/>
      <c r="AQ48" s="326"/>
      <c r="AR48" s="323"/>
      <c r="AS48" s="323"/>
      <c r="AT48" s="325"/>
      <c r="AU48" s="325"/>
      <c r="AV48" s="325"/>
      <c r="AW48" s="325"/>
      <c r="AX48" s="325"/>
      <c r="AY48" s="325"/>
      <c r="AZ48" s="323"/>
      <c r="BA48" s="327"/>
      <c r="BB48" s="328"/>
      <c r="BC48" s="329"/>
      <c r="BD48" s="327"/>
      <c r="BE48" s="327"/>
      <c r="BF48" s="208"/>
      <c r="BG48" s="208"/>
      <c r="BH48" s="208"/>
      <c r="BI48" s="208"/>
      <c r="BJ48" s="208"/>
      <c r="BL48" s="167"/>
      <c r="BM48" s="75"/>
      <c r="BN48" s="178"/>
      <c r="BO48" s="178"/>
      <c r="BP48" s="20"/>
      <c r="BQ48" s="178"/>
      <c r="BR48" s="20"/>
      <c r="BS48" s="178"/>
      <c r="BT48" s="76"/>
      <c r="BU48" s="193"/>
      <c r="BV48" s="161"/>
    </row>
    <row r="49" spans="1:259" s="85" customFormat="1" ht="18" customHeight="1">
      <c r="B49" s="335" t="s">
        <v>358</v>
      </c>
      <c r="C49" s="336" t="s">
        <v>10</v>
      </c>
      <c r="D49" s="311">
        <v>28353.042602413254</v>
      </c>
      <c r="E49" s="311">
        <v>891.83678596155937</v>
      </c>
      <c r="F49" s="311">
        <v>29717.289676706932</v>
      </c>
      <c r="G49" s="311">
        <v>12857.651003610201</v>
      </c>
      <c r="H49" s="311">
        <v>17491.494944208222</v>
      </c>
      <c r="I49" s="311">
        <v>4058.8175074431088</v>
      </c>
      <c r="J49" s="311">
        <v>638.74036183321243</v>
      </c>
      <c r="K49" s="311">
        <v>42407.181585142338</v>
      </c>
      <c r="L49" s="311">
        <v>9136.213682667998</v>
      </c>
      <c r="M49" s="311">
        <v>8182.747609490898</v>
      </c>
      <c r="N49" s="311">
        <v>4546.1857021261258</v>
      </c>
      <c r="O49" s="311">
        <v>39409.269658627476</v>
      </c>
      <c r="P49" s="311">
        <v>12766.798563630473</v>
      </c>
      <c r="Q49" s="311">
        <v>80080.739137856057</v>
      </c>
      <c r="R49" s="311">
        <v>8163.4508239737406</v>
      </c>
      <c r="S49" s="311">
        <v>24866.311911856872</v>
      </c>
      <c r="T49" s="311">
        <v>32782.128804348373</v>
      </c>
      <c r="U49" s="311">
        <v>11181.853488864746</v>
      </c>
      <c r="V49" s="311">
        <v>202047.5214513065</v>
      </c>
      <c r="W49" s="311">
        <v>29967.159231066969</v>
      </c>
      <c r="X49" s="311">
        <v>183082.95253925509</v>
      </c>
      <c r="Y49" s="311">
        <v>19561.532175078846</v>
      </c>
      <c r="Z49" s="311">
        <v>21779.299046736905</v>
      </c>
      <c r="AA49" s="311">
        <v>16125.362374417746</v>
      </c>
      <c r="AB49" s="311">
        <v>366829.47815404413</v>
      </c>
      <c r="AC49" s="311">
        <v>158128.79162488467</v>
      </c>
      <c r="AD49" s="311">
        <v>358374.27528477629</v>
      </c>
      <c r="AE49" s="311">
        <v>204667.42230997494</v>
      </c>
      <c r="AF49" s="311">
        <v>58938.743902280861</v>
      </c>
      <c r="AG49" s="311">
        <v>117132.87009431655</v>
      </c>
      <c r="AH49" s="311">
        <v>132961.62233991516</v>
      </c>
      <c r="AI49" s="311">
        <v>373497.5653331927</v>
      </c>
      <c r="AJ49" s="311">
        <v>13386.343083556696</v>
      </c>
      <c r="AK49" s="311">
        <v>202836.10743257878</v>
      </c>
      <c r="AL49" s="311">
        <v>194695.74139125485</v>
      </c>
      <c r="AM49" s="311">
        <v>0</v>
      </c>
      <c r="AN49" s="312">
        <v>16597.436043813759</v>
      </c>
      <c r="AO49" s="299">
        <v>3038141.977663212</v>
      </c>
      <c r="AP49" s="321"/>
      <c r="AQ49" s="326"/>
      <c r="AR49" s="323"/>
      <c r="AS49" s="323"/>
      <c r="AT49" s="325"/>
      <c r="AU49" s="325"/>
      <c r="AV49" s="325"/>
      <c r="AW49" s="325"/>
      <c r="AX49" s="325"/>
      <c r="AY49" s="325"/>
      <c r="AZ49" s="323"/>
      <c r="BA49" s="327"/>
      <c r="BB49" s="328"/>
      <c r="BC49" s="329"/>
      <c r="BD49" s="327"/>
      <c r="BE49" s="327"/>
      <c r="BF49" s="208"/>
      <c r="BG49" s="208"/>
      <c r="BH49" s="208"/>
      <c r="BI49" s="208"/>
      <c r="BJ49" s="208"/>
      <c r="BL49" s="167"/>
      <c r="BM49" s="75"/>
      <c r="BN49" s="178"/>
      <c r="BO49" s="178"/>
      <c r="BP49" s="20"/>
      <c r="BQ49" s="178"/>
      <c r="BR49" s="20"/>
      <c r="BS49" s="178"/>
      <c r="BT49" s="76"/>
      <c r="BU49" s="193"/>
      <c r="BV49" s="161"/>
    </row>
    <row r="50" spans="1:259" s="85" customFormat="1" ht="18" customHeight="1">
      <c r="B50" s="337" t="s">
        <v>359</v>
      </c>
      <c r="C50" s="338" t="s">
        <v>349</v>
      </c>
      <c r="D50" s="339">
        <v>58594.782005947236</v>
      </c>
      <c r="E50" s="339">
        <v>1866.3692181592628</v>
      </c>
      <c r="F50" s="339">
        <v>83870.917868660821</v>
      </c>
      <c r="G50" s="339">
        <v>33634.607498914913</v>
      </c>
      <c r="H50" s="339">
        <v>40514.202695136235</v>
      </c>
      <c r="I50" s="339">
        <v>7862.7235219999111</v>
      </c>
      <c r="J50" s="339">
        <v>3020.577649691048</v>
      </c>
      <c r="K50" s="339">
        <v>124921.17559252381</v>
      </c>
      <c r="L50" s="339">
        <v>17313.645067110938</v>
      </c>
      <c r="M50" s="339">
        <v>28407.32657572101</v>
      </c>
      <c r="N50" s="339">
        <v>17186.449567393967</v>
      </c>
      <c r="O50" s="339">
        <v>77026.170021816535</v>
      </c>
      <c r="P50" s="339">
        <v>31677.131963922799</v>
      </c>
      <c r="Q50" s="339">
        <v>157131.37398584536</v>
      </c>
      <c r="R50" s="339">
        <v>19196.51121902719</v>
      </c>
      <c r="S50" s="339">
        <v>70994.943573089244</v>
      </c>
      <c r="T50" s="339">
        <v>84013.070259481508</v>
      </c>
      <c r="U50" s="339">
        <v>31391.770393480227</v>
      </c>
      <c r="V50" s="339">
        <v>786534.5932149447</v>
      </c>
      <c r="W50" s="339">
        <v>69592.264046967059</v>
      </c>
      <c r="X50" s="339">
        <v>355121.7274141073</v>
      </c>
      <c r="Y50" s="339">
        <v>48628.692908713259</v>
      </c>
      <c r="Z50" s="339">
        <v>37569.179143992893</v>
      </c>
      <c r="AA50" s="339">
        <v>24368.004680331313</v>
      </c>
      <c r="AB50" s="339">
        <v>551416.24834649428</v>
      </c>
      <c r="AC50" s="339">
        <v>231475.00734585736</v>
      </c>
      <c r="AD50" s="339">
        <v>423058.29024905857</v>
      </c>
      <c r="AE50" s="339">
        <v>353639.53066819656</v>
      </c>
      <c r="AF50" s="339">
        <v>107746.89366946035</v>
      </c>
      <c r="AG50" s="339">
        <v>172514.00853280639</v>
      </c>
      <c r="AH50" s="339">
        <v>185631.39069906072</v>
      </c>
      <c r="AI50" s="339">
        <v>600991.24947447504</v>
      </c>
      <c r="AJ50" s="339">
        <v>22296.047080759818</v>
      </c>
      <c r="AK50" s="339">
        <v>312878.5584983693</v>
      </c>
      <c r="AL50" s="339">
        <v>356010.5331569775</v>
      </c>
      <c r="AM50" s="339">
        <v>5027.6577600911505</v>
      </c>
      <c r="AN50" s="340">
        <v>37043.933776939375</v>
      </c>
      <c r="AO50" s="313">
        <v>5570167.5593455248</v>
      </c>
      <c r="AP50" s="321"/>
      <c r="AQ50" s="326"/>
      <c r="AR50" s="323"/>
      <c r="AS50" s="323"/>
      <c r="AT50" s="325"/>
      <c r="AU50" s="325"/>
      <c r="AV50" s="325"/>
      <c r="AW50" s="325"/>
      <c r="AX50" s="325"/>
      <c r="AY50" s="325"/>
      <c r="AZ50" s="323"/>
      <c r="BA50" s="327"/>
      <c r="BB50" s="328"/>
      <c r="BC50" s="329"/>
      <c r="BD50" s="327"/>
      <c r="BE50" s="327"/>
      <c r="BF50" s="208"/>
      <c r="BG50" s="208"/>
      <c r="BH50" s="208"/>
      <c r="BI50" s="208"/>
      <c r="BJ50" s="208"/>
      <c r="BL50" s="167"/>
      <c r="BM50" s="75"/>
      <c r="BN50" s="178"/>
      <c r="BO50" s="178"/>
      <c r="BP50" s="20"/>
      <c r="BQ50" s="178"/>
      <c r="BR50" s="20"/>
      <c r="BS50" s="178"/>
      <c r="BT50" s="76"/>
      <c r="BU50" s="193"/>
      <c r="BV50" s="161"/>
    </row>
    <row r="51" spans="1:259" s="85" customFormat="1" ht="18" customHeight="1">
      <c r="B51" s="221"/>
      <c r="C51" s="222"/>
      <c r="D51" s="220"/>
      <c r="E51" s="220"/>
      <c r="F51" s="220"/>
      <c r="G51" s="220"/>
      <c r="H51" s="220"/>
      <c r="I51" s="220"/>
      <c r="J51" s="220"/>
      <c r="K51" s="220"/>
      <c r="L51" s="220"/>
      <c r="M51" s="220"/>
      <c r="N51" s="220"/>
      <c r="O51" s="220"/>
      <c r="P51" s="220"/>
      <c r="Q51" s="220"/>
      <c r="R51" s="220"/>
      <c r="S51" s="220"/>
      <c r="T51" s="220"/>
      <c r="U51" s="220"/>
      <c r="V51" s="220"/>
      <c r="W51" s="220"/>
      <c r="X51" s="220"/>
      <c r="Y51" s="220"/>
      <c r="Z51" s="220"/>
      <c r="AA51" s="220"/>
      <c r="AB51" s="220"/>
      <c r="AC51" s="220"/>
      <c r="AD51" s="220"/>
      <c r="AE51" s="220"/>
      <c r="AF51" s="220"/>
      <c r="AG51" s="220"/>
      <c r="AH51" s="220"/>
      <c r="AI51" s="220"/>
      <c r="AJ51" s="220"/>
      <c r="AK51" s="220"/>
      <c r="AL51" s="220"/>
      <c r="AM51" s="220"/>
      <c r="AN51" s="220"/>
      <c r="AO51" s="220"/>
      <c r="AP51" s="198"/>
      <c r="AQ51" s="207"/>
      <c r="AR51" s="204"/>
      <c r="AS51" s="204"/>
      <c r="AT51" s="205"/>
      <c r="AU51" s="205"/>
      <c r="AV51" s="205"/>
      <c r="AW51" s="205"/>
      <c r="AX51" s="205"/>
      <c r="AY51" s="205"/>
      <c r="AZ51" s="204"/>
      <c r="BA51" s="208"/>
      <c r="BB51" s="209"/>
      <c r="BC51" s="210"/>
      <c r="BD51" s="208"/>
      <c r="BE51" s="208"/>
      <c r="BF51" s="208"/>
      <c r="BG51" s="208"/>
      <c r="BH51" s="208"/>
      <c r="BI51" s="208"/>
      <c r="BJ51" s="208"/>
      <c r="BL51" s="167"/>
      <c r="BM51" s="75"/>
      <c r="BN51" s="178"/>
      <c r="BO51" s="178"/>
      <c r="BP51" s="20"/>
      <c r="BQ51" s="178"/>
      <c r="BR51" s="20"/>
      <c r="BS51" s="178"/>
      <c r="BT51" s="76"/>
      <c r="BU51" s="193"/>
      <c r="BV51" s="161"/>
    </row>
    <row r="52" spans="1:259" s="85" customFormat="1" ht="18" customHeight="1">
      <c r="B52" s="221"/>
      <c r="C52" s="222"/>
      <c r="D52" s="220"/>
      <c r="E52" s="220"/>
      <c r="F52" s="220"/>
      <c r="G52" s="220"/>
      <c r="H52" s="220"/>
      <c r="I52" s="220"/>
      <c r="J52" s="220"/>
      <c r="K52" s="220"/>
      <c r="L52" s="220"/>
      <c r="M52" s="220"/>
      <c r="N52" s="220"/>
      <c r="O52" s="220"/>
      <c r="P52" s="220"/>
      <c r="Q52" s="220"/>
      <c r="R52" s="220"/>
      <c r="S52" s="220"/>
      <c r="T52" s="220"/>
      <c r="U52" s="220"/>
      <c r="V52" s="220"/>
      <c r="W52" s="220"/>
      <c r="X52" s="220"/>
      <c r="Y52" s="220"/>
      <c r="Z52" s="220"/>
      <c r="AA52" s="220"/>
      <c r="AB52" s="220"/>
      <c r="AC52" s="220"/>
      <c r="AD52" s="220"/>
      <c r="AE52" s="220"/>
      <c r="AF52" s="220"/>
      <c r="AG52" s="220"/>
      <c r="AH52" s="220"/>
      <c r="AI52" s="220"/>
      <c r="AJ52" s="220"/>
      <c r="AK52" s="220"/>
      <c r="AL52" s="220"/>
      <c r="AM52" s="220"/>
      <c r="AN52" s="220"/>
      <c r="AO52" s="220"/>
      <c r="AP52" s="198"/>
      <c r="AQ52" s="207"/>
      <c r="AR52" s="204"/>
      <c r="AS52" s="204"/>
      <c r="AT52" s="205"/>
      <c r="AU52" s="205"/>
      <c r="AV52" s="205"/>
      <c r="AW52" s="205"/>
      <c r="AX52" s="205"/>
      <c r="AY52" s="205"/>
      <c r="AZ52" s="204"/>
      <c r="BA52" s="208"/>
      <c r="BB52" s="209"/>
      <c r="BC52" s="210"/>
      <c r="BD52" s="208"/>
      <c r="BE52" s="208"/>
      <c r="BF52" s="208"/>
      <c r="BG52" s="208"/>
      <c r="BH52" s="208"/>
      <c r="BI52" s="208"/>
      <c r="BJ52" s="208"/>
      <c r="BL52" s="167"/>
      <c r="BM52" s="75"/>
      <c r="BN52" s="178"/>
      <c r="BO52" s="178"/>
      <c r="BP52" s="20"/>
      <c r="BQ52" s="178"/>
      <c r="BR52" s="20"/>
      <c r="BS52" s="178"/>
      <c r="BT52" s="76"/>
      <c r="BU52" s="193"/>
      <c r="BV52" s="161"/>
    </row>
    <row r="53" spans="1:259" s="85" customFormat="1" ht="18" customHeight="1">
      <c r="B53" s="221"/>
      <c r="C53" s="222"/>
      <c r="D53" s="220"/>
      <c r="E53" s="220"/>
      <c r="F53" s="220"/>
      <c r="G53" s="220"/>
      <c r="H53" s="220"/>
      <c r="I53" s="220"/>
      <c r="J53" s="220"/>
      <c r="K53" s="220"/>
      <c r="L53" s="220"/>
      <c r="M53" s="220"/>
      <c r="N53" s="220"/>
      <c r="O53" s="220"/>
      <c r="P53" s="220"/>
      <c r="Q53" s="220"/>
      <c r="R53" s="220"/>
      <c r="S53" s="220"/>
      <c r="T53" s="220"/>
      <c r="U53" s="220"/>
      <c r="V53" s="220"/>
      <c r="W53" s="220"/>
      <c r="X53" s="220"/>
      <c r="Y53" s="220"/>
      <c r="Z53" s="220"/>
      <c r="AA53" s="220"/>
      <c r="AB53" s="220"/>
      <c r="AC53" s="220"/>
      <c r="AD53" s="220"/>
      <c r="AE53" s="220"/>
      <c r="AF53" s="220"/>
      <c r="AG53" s="220"/>
      <c r="AH53" s="220"/>
      <c r="AI53" s="220"/>
      <c r="AJ53" s="220"/>
      <c r="AK53" s="220"/>
      <c r="AL53" s="220"/>
      <c r="AM53" s="220"/>
      <c r="AN53" s="220"/>
      <c r="AO53" s="220"/>
      <c r="AP53" s="198"/>
      <c r="AQ53" s="207"/>
      <c r="AR53" s="204"/>
      <c r="AS53" s="204"/>
      <c r="AT53" s="205"/>
      <c r="AU53" s="205"/>
      <c r="AV53" s="205"/>
      <c r="AW53" s="205"/>
      <c r="AX53" s="205"/>
      <c r="AY53" s="205"/>
      <c r="AZ53" s="204"/>
      <c r="BA53" s="208"/>
      <c r="BB53" s="209"/>
      <c r="BC53" s="210"/>
      <c r="BD53" s="208"/>
      <c r="BE53" s="208"/>
      <c r="BF53" s="208"/>
      <c r="BG53" s="208"/>
      <c r="BH53" s="208"/>
      <c r="BI53" s="208"/>
      <c r="BJ53" s="208"/>
      <c r="BL53" s="167"/>
      <c r="BM53" s="75"/>
      <c r="BN53" s="178"/>
      <c r="BO53" s="178"/>
      <c r="BP53" s="20"/>
      <c r="BQ53" s="178"/>
      <c r="BR53" s="20"/>
      <c r="BS53" s="178"/>
      <c r="BT53" s="76"/>
      <c r="BU53" s="193"/>
      <c r="BV53" s="161"/>
    </row>
    <row r="54" spans="1:259" s="85" customFormat="1" ht="18" customHeight="1">
      <c r="B54" s="221"/>
      <c r="C54" s="222"/>
      <c r="D54" s="220"/>
      <c r="E54" s="220"/>
      <c r="F54" s="220"/>
      <c r="G54" s="220"/>
      <c r="H54" s="220"/>
      <c r="I54" s="220"/>
      <c r="J54" s="220"/>
      <c r="K54" s="220"/>
      <c r="L54" s="220"/>
      <c r="M54" s="220"/>
      <c r="N54" s="220"/>
      <c r="O54" s="220"/>
      <c r="P54" s="220"/>
      <c r="Q54" s="220"/>
      <c r="R54" s="220"/>
      <c r="S54" s="220"/>
      <c r="T54" s="220"/>
      <c r="U54" s="220"/>
      <c r="V54" s="220"/>
      <c r="W54" s="220"/>
      <c r="X54" s="220"/>
      <c r="Y54" s="220"/>
      <c r="Z54" s="220"/>
      <c r="AA54" s="220"/>
      <c r="AB54" s="220"/>
      <c r="AC54" s="220"/>
      <c r="AD54" s="220"/>
      <c r="AE54" s="220"/>
      <c r="AF54" s="220"/>
      <c r="AG54" s="220"/>
      <c r="AH54" s="220"/>
      <c r="AI54" s="220"/>
      <c r="AJ54" s="220"/>
      <c r="AK54" s="220"/>
      <c r="AL54" s="220"/>
      <c r="AM54" s="220"/>
      <c r="AN54" s="220"/>
      <c r="AO54" s="220"/>
      <c r="AP54" s="198"/>
      <c r="AQ54" s="207"/>
      <c r="AR54" s="204"/>
      <c r="AS54" s="204"/>
      <c r="AT54" s="205"/>
      <c r="AU54" s="205"/>
      <c r="AV54" s="205"/>
      <c r="AW54" s="205"/>
      <c r="AX54" s="205"/>
      <c r="AY54" s="205"/>
      <c r="AZ54" s="204"/>
      <c r="BA54" s="208"/>
      <c r="BB54" s="209"/>
      <c r="BC54" s="210"/>
      <c r="BD54" s="208"/>
      <c r="BE54" s="208"/>
      <c r="BF54" s="208"/>
      <c r="BG54" s="211"/>
      <c r="BH54" s="211"/>
      <c r="BI54" s="211"/>
      <c r="BJ54" s="211"/>
      <c r="BL54" s="167"/>
      <c r="BM54" s="75"/>
      <c r="BN54" s="178"/>
      <c r="BO54" s="178"/>
      <c r="BP54" s="20"/>
      <c r="BQ54" s="178"/>
      <c r="BR54" s="20"/>
      <c r="BS54" s="178"/>
      <c r="BT54" s="76"/>
      <c r="BU54" s="193"/>
      <c r="BV54" s="161"/>
    </row>
    <row r="55" spans="1:259" s="3" customFormat="1" ht="18" customHeight="1">
      <c r="D55" s="211"/>
      <c r="E55" s="211"/>
      <c r="F55" s="211"/>
      <c r="G55" s="211"/>
      <c r="H55" s="211"/>
      <c r="I55" s="211"/>
      <c r="J55" s="211"/>
      <c r="K55" s="211"/>
      <c r="L55" s="211"/>
      <c r="M55" s="211"/>
      <c r="N55" s="211"/>
      <c r="O55" s="211"/>
      <c r="P55" s="211"/>
      <c r="Q55" s="211"/>
      <c r="R55" s="211"/>
      <c r="S55" s="211"/>
      <c r="T55" s="211"/>
      <c r="U55" s="211"/>
      <c r="V55" s="211"/>
      <c r="W55" s="211"/>
      <c r="X55" s="211"/>
      <c r="Y55" s="211"/>
      <c r="Z55" s="211"/>
      <c r="AA55" s="211"/>
      <c r="AB55" s="211"/>
      <c r="AC55" s="211"/>
      <c r="AD55" s="211"/>
      <c r="AE55" s="211"/>
      <c r="AF55" s="211"/>
      <c r="AG55" s="211"/>
      <c r="AH55" s="211"/>
      <c r="AI55" s="211"/>
      <c r="AJ55" s="211"/>
      <c r="AK55" s="211"/>
      <c r="AL55" s="211"/>
      <c r="AM55" s="211"/>
      <c r="AN55" s="211"/>
      <c r="AO55" s="211"/>
      <c r="AP55" s="211"/>
      <c r="AQ55" s="211"/>
      <c r="AR55" s="211"/>
      <c r="AS55" s="211"/>
      <c r="AT55" s="211"/>
      <c r="AU55" s="211"/>
      <c r="AV55" s="211"/>
      <c r="AW55" s="211"/>
      <c r="AX55" s="211"/>
      <c r="AY55" s="211"/>
      <c r="AZ55" s="211"/>
      <c r="BA55" s="211"/>
      <c r="BB55" s="211"/>
      <c r="BC55" s="211"/>
      <c r="BD55" s="211"/>
      <c r="BE55" s="211"/>
      <c r="BF55" s="211"/>
      <c r="BG55" s="174"/>
      <c r="BH55" s="174"/>
      <c r="BI55" s="174"/>
      <c r="BJ55" s="174"/>
      <c r="BK55" s="96"/>
      <c r="BL55" s="173"/>
      <c r="BM55" s="96"/>
      <c r="BN55" s="185"/>
      <c r="BO55" s="185"/>
      <c r="BP55" s="19"/>
      <c r="BQ55" s="185"/>
      <c r="BR55" s="19"/>
      <c r="BS55" s="185"/>
      <c r="BT55" s="98"/>
      <c r="BU55" s="194"/>
      <c r="BV55" s="156"/>
    </row>
    <row r="56" spans="1:259" s="101" customFormat="1" ht="12" hidden="1" customHeight="1">
      <c r="A56" s="99"/>
      <c r="B56" s="100"/>
      <c r="C56" s="99" t="s">
        <v>153</v>
      </c>
      <c r="D56" s="174">
        <f>IF(D44/D50&lt;0,0,D44/D50)</f>
        <v>9.1737990515775747E-2</v>
      </c>
      <c r="E56" s="212">
        <f t="shared" ref="E56:AM56" si="6">IF(E44/E50&lt;0,0,E44/E50)</f>
        <v>0.2479843721891804</v>
      </c>
      <c r="F56" s="212">
        <f t="shared" si="6"/>
        <v>0.17079602272927458</v>
      </c>
      <c r="G56" s="212">
        <f t="shared" si="6"/>
        <v>0.2257460507671433</v>
      </c>
      <c r="H56" s="212">
        <f t="shared" si="6"/>
        <v>0.21879209719233908</v>
      </c>
      <c r="I56" s="212">
        <f t="shared" si="6"/>
        <v>0.10472277532034187</v>
      </c>
      <c r="J56" s="212">
        <f t="shared" si="6"/>
        <v>3.434137791935625E-2</v>
      </c>
      <c r="K56" s="212">
        <f t="shared" si="6"/>
        <v>0.20562043894358509</v>
      </c>
      <c r="L56" s="212">
        <f t="shared" si="6"/>
        <v>0.23386355088044705</v>
      </c>
      <c r="M56" s="212">
        <f t="shared" si="6"/>
        <v>0.11378716850369006</v>
      </c>
      <c r="N56" s="212">
        <f t="shared" si="6"/>
        <v>0.14220272273674009</v>
      </c>
      <c r="O56" s="212">
        <f t="shared" si="6"/>
        <v>0.33763188434014074</v>
      </c>
      <c r="P56" s="212">
        <f t="shared" si="6"/>
        <v>0.18398128366675282</v>
      </c>
      <c r="Q56" s="212">
        <f t="shared" si="6"/>
        <v>0.29850291591362199</v>
      </c>
      <c r="R56" s="212">
        <f t="shared" si="6"/>
        <v>0.22425728567386585</v>
      </c>
      <c r="S56" s="212">
        <f t="shared" si="6"/>
        <v>0.2213747979421406</v>
      </c>
      <c r="T56" s="212">
        <f t="shared" si="6"/>
        <v>0.21674376590838992</v>
      </c>
      <c r="U56" s="212">
        <f t="shared" si="6"/>
        <v>0.20270576918953478</v>
      </c>
      <c r="V56" s="212">
        <f t="shared" si="6"/>
        <v>0.15218517607226273</v>
      </c>
      <c r="W56" s="212">
        <f t="shared" si="6"/>
        <v>0.24339585324301263</v>
      </c>
      <c r="X56" s="212">
        <f t="shared" si="6"/>
        <v>0.38825194570483285</v>
      </c>
      <c r="Y56" s="212">
        <f t="shared" si="6"/>
        <v>8.4468514602722561E-2</v>
      </c>
      <c r="Z56" s="212">
        <f t="shared" si="6"/>
        <v>0.12041153119935774</v>
      </c>
      <c r="AA56" s="212">
        <f t="shared" si="6"/>
        <v>0.48026235411375107</v>
      </c>
      <c r="AB56" s="212">
        <f t="shared" si="6"/>
        <v>0.40625781222556073</v>
      </c>
      <c r="AC56" s="212">
        <f t="shared" si="6"/>
        <v>0.31827298808801469</v>
      </c>
      <c r="AD56" s="212">
        <f t="shared" si="6"/>
        <v>5.2361752033231131E-2</v>
      </c>
      <c r="AE56" s="212">
        <f t="shared" si="6"/>
        <v>0.29217377001027883</v>
      </c>
      <c r="AF56" s="212">
        <f t="shared" si="6"/>
        <v>0.1561028592881773</v>
      </c>
      <c r="AG56" s="212">
        <f t="shared" si="6"/>
        <v>0.34130805301777678</v>
      </c>
      <c r="AH56" s="212">
        <f t="shared" si="6"/>
        <v>0.51886241353370133</v>
      </c>
      <c r="AI56" s="212">
        <f t="shared" si="6"/>
        <v>0.51522759604037427</v>
      </c>
      <c r="AJ56" s="212">
        <f t="shared" si="6"/>
        <v>0.49670158817802706</v>
      </c>
      <c r="AK56" s="212">
        <f t="shared" si="6"/>
        <v>0.36626101007504042</v>
      </c>
      <c r="AL56" s="212">
        <f t="shared" si="6"/>
        <v>0.27566538474372221</v>
      </c>
      <c r="AM56" s="212">
        <f t="shared" si="6"/>
        <v>0</v>
      </c>
      <c r="AN56" s="212">
        <f>IF(AN44/AN50&lt;0,0,AN44/AN50)</f>
        <v>1.3772937420563255E-2</v>
      </c>
      <c r="AO56" s="174"/>
      <c r="AP56" s="174"/>
      <c r="AQ56" s="174"/>
      <c r="AR56" s="174"/>
      <c r="AS56" s="174"/>
      <c r="AT56" s="174"/>
      <c r="AU56" s="174"/>
      <c r="AV56" s="174"/>
      <c r="AW56" s="174"/>
      <c r="AX56" s="174"/>
      <c r="AY56" s="174"/>
      <c r="AZ56" s="174"/>
      <c r="BA56" s="174"/>
      <c r="BB56" s="174"/>
      <c r="BC56" s="174"/>
      <c r="BD56" s="174"/>
      <c r="BE56" s="174"/>
      <c r="BF56" s="174"/>
      <c r="BG56" s="215"/>
      <c r="BH56" s="215"/>
      <c r="BI56" s="215"/>
      <c r="BJ56" s="215"/>
      <c r="BK56" s="75"/>
      <c r="BL56" s="174"/>
      <c r="BM56" s="99"/>
      <c r="BN56" s="174"/>
      <c r="BO56" s="174"/>
      <c r="BP56" s="99"/>
      <c r="BQ56" s="178"/>
      <c r="BR56" s="99"/>
      <c r="BS56" s="178"/>
      <c r="BT56" s="76"/>
      <c r="BU56" s="195"/>
      <c r="BV56" s="162"/>
      <c r="BW56" s="99"/>
      <c r="BX56" s="99"/>
      <c r="BY56" s="99"/>
      <c r="BZ56" s="99"/>
      <c r="CA56" s="99"/>
      <c r="CB56" s="99"/>
      <c r="CC56" s="99"/>
      <c r="CD56" s="99"/>
      <c r="CE56" s="99"/>
      <c r="CF56" s="99"/>
      <c r="CG56" s="99"/>
      <c r="CH56" s="99"/>
      <c r="CI56" s="99"/>
      <c r="CJ56" s="99"/>
      <c r="CK56" s="99"/>
      <c r="CL56" s="99"/>
      <c r="CM56" s="99"/>
      <c r="CN56" s="99"/>
      <c r="CO56" s="99"/>
      <c r="CP56" s="99"/>
      <c r="CQ56" s="99"/>
      <c r="CR56" s="99"/>
      <c r="CS56" s="99"/>
      <c r="CT56" s="99"/>
      <c r="CU56" s="99"/>
      <c r="CV56" s="99"/>
      <c r="CW56" s="99"/>
      <c r="CX56" s="99"/>
      <c r="CY56" s="99"/>
      <c r="CZ56" s="99"/>
      <c r="DA56" s="99"/>
      <c r="DB56" s="99"/>
      <c r="DC56" s="99"/>
      <c r="DD56" s="99"/>
      <c r="DE56" s="99"/>
      <c r="DF56" s="99"/>
      <c r="DG56" s="99"/>
      <c r="DH56" s="99"/>
      <c r="DI56" s="99"/>
      <c r="DJ56" s="99"/>
      <c r="DK56" s="99"/>
      <c r="DL56" s="99"/>
      <c r="DM56" s="99"/>
      <c r="DN56" s="99"/>
      <c r="DO56" s="99"/>
      <c r="DP56" s="99"/>
      <c r="DQ56" s="99"/>
      <c r="DR56" s="99"/>
      <c r="DS56" s="99"/>
      <c r="DT56" s="99"/>
      <c r="DU56" s="99"/>
      <c r="DV56" s="99"/>
      <c r="DW56" s="99"/>
      <c r="DX56" s="99"/>
      <c r="DY56" s="99"/>
      <c r="DZ56" s="99"/>
      <c r="EA56" s="99"/>
      <c r="EB56" s="99"/>
      <c r="EC56" s="99"/>
      <c r="ED56" s="99"/>
      <c r="EE56" s="99"/>
      <c r="EF56" s="99"/>
      <c r="EG56" s="99"/>
      <c r="EH56" s="99"/>
      <c r="EI56" s="99"/>
      <c r="EJ56" s="99"/>
      <c r="EK56" s="99"/>
      <c r="EL56" s="99"/>
      <c r="EM56" s="99"/>
      <c r="EN56" s="99"/>
      <c r="EO56" s="99"/>
      <c r="EP56" s="99"/>
      <c r="EQ56" s="99"/>
      <c r="ER56" s="99"/>
      <c r="ES56" s="99"/>
      <c r="ET56" s="99"/>
      <c r="EU56" s="99"/>
      <c r="EV56" s="99"/>
      <c r="EW56" s="99"/>
      <c r="EX56" s="99"/>
      <c r="EY56" s="99"/>
      <c r="EZ56" s="99"/>
      <c r="FA56" s="99"/>
      <c r="FB56" s="99"/>
      <c r="FC56" s="99"/>
      <c r="FD56" s="99"/>
      <c r="FE56" s="99"/>
      <c r="FF56" s="99"/>
      <c r="FG56" s="99"/>
    </row>
    <row r="57" spans="1:259" s="3" customFormat="1" ht="12" hidden="1" customHeight="1">
      <c r="A57" s="102"/>
      <c r="B57" s="103"/>
      <c r="C57" s="102" t="s">
        <v>360</v>
      </c>
      <c r="D57" s="213">
        <f t="shared" ref="D57:AN57" si="7">IF(D45/D50&lt;0,0,D45/D50)</f>
        <v>0.25700527999202838</v>
      </c>
      <c r="E57" s="214">
        <f t="shared" si="7"/>
        <v>6.251567143354464E-2</v>
      </c>
      <c r="F57" s="214">
        <f t="shared" si="7"/>
        <v>9.8619943832782817E-2</v>
      </c>
      <c r="G57" s="214">
        <f t="shared" si="7"/>
        <v>0</v>
      </c>
      <c r="H57" s="214">
        <f t="shared" si="7"/>
        <v>0.10142601516815726</v>
      </c>
      <c r="I57" s="214">
        <f t="shared" si="7"/>
        <v>0.12727968300013043</v>
      </c>
      <c r="J57" s="214">
        <f t="shared" si="7"/>
        <v>3.9358610738778207E-2</v>
      </c>
      <c r="K57" s="214">
        <f t="shared" si="7"/>
        <v>0</v>
      </c>
      <c r="L57" s="214">
        <f t="shared" si="7"/>
        <v>0.1330375007707322</v>
      </c>
      <c r="M57" s="214">
        <f t="shared" si="7"/>
        <v>0.11984310707643323</v>
      </c>
      <c r="N57" s="214">
        <f t="shared" si="7"/>
        <v>3.3393694759501685E-2</v>
      </c>
      <c r="O57" s="214">
        <f t="shared" si="7"/>
        <v>2.9276522256955029E-2</v>
      </c>
      <c r="P57" s="214">
        <f t="shared" si="7"/>
        <v>9.2113985346518476E-2</v>
      </c>
      <c r="Q57" s="214">
        <f t="shared" si="7"/>
        <v>7.7144081533789238E-2</v>
      </c>
      <c r="R57" s="214">
        <f t="shared" si="7"/>
        <v>2.0548429689710455E-2</v>
      </c>
      <c r="S57" s="214">
        <f t="shared" si="7"/>
        <v>0</v>
      </c>
      <c r="T57" s="214">
        <f t="shared" si="7"/>
        <v>0</v>
      </c>
      <c r="U57" s="214">
        <f t="shared" si="7"/>
        <v>0</v>
      </c>
      <c r="V57" s="214">
        <f t="shared" si="7"/>
        <v>4.0482739174799998E-3</v>
      </c>
      <c r="W57" s="214">
        <f t="shared" si="7"/>
        <v>4.2743364970216732E-2</v>
      </c>
      <c r="X57" s="214">
        <f t="shared" si="7"/>
        <v>3.1193158862652615E-2</v>
      </c>
      <c r="Y57" s="214">
        <f t="shared" si="7"/>
        <v>2.802255498496815E-2</v>
      </c>
      <c r="Z57" s="214">
        <f t="shared" si="7"/>
        <v>0.17589687932085463</v>
      </c>
      <c r="AA57" s="214">
        <f t="shared" si="7"/>
        <v>6.3672314567726582E-2</v>
      </c>
      <c r="AB57" s="214">
        <f t="shared" si="7"/>
        <v>0.1189184890403991</v>
      </c>
      <c r="AC57" s="214">
        <f t="shared" si="7"/>
        <v>0.25419467978470844</v>
      </c>
      <c r="AD57" s="214">
        <f t="shared" si="7"/>
        <v>0.40374802432529922</v>
      </c>
      <c r="AE57" s="214">
        <f t="shared" si="7"/>
        <v>9.819417374573039E-2</v>
      </c>
      <c r="AF57" s="214">
        <f t="shared" si="7"/>
        <v>0.18969717595415922</v>
      </c>
      <c r="AG57" s="214">
        <f t="shared" si="7"/>
        <v>0</v>
      </c>
      <c r="AH57" s="214">
        <f t="shared" si="7"/>
        <v>1.1096153209382183E-2</v>
      </c>
      <c r="AI57" s="214">
        <f t="shared" si="7"/>
        <v>3.2566442547133402E-2</v>
      </c>
      <c r="AJ57" s="214">
        <f t="shared" si="7"/>
        <v>0</v>
      </c>
      <c r="AK57" s="214">
        <f t="shared" si="7"/>
        <v>9.5412800385728344E-2</v>
      </c>
      <c r="AL57" s="214">
        <f t="shared" si="7"/>
        <v>9.6329343587186173E-2</v>
      </c>
      <c r="AM57" s="214">
        <f t="shared" si="7"/>
        <v>0</v>
      </c>
      <c r="AN57" s="214">
        <f t="shared" si="7"/>
        <v>0.36286201707327836</v>
      </c>
      <c r="AO57" s="175"/>
      <c r="AP57" s="175"/>
      <c r="AQ57" s="175"/>
      <c r="AR57" s="175"/>
      <c r="AS57" s="175"/>
      <c r="AT57" s="175"/>
      <c r="AU57" s="175"/>
      <c r="AV57" s="175"/>
      <c r="AW57" s="175"/>
      <c r="AX57" s="175"/>
      <c r="AY57" s="175"/>
      <c r="AZ57" s="175"/>
      <c r="BA57" s="175"/>
      <c r="BB57" s="175"/>
      <c r="BC57" s="175"/>
      <c r="BD57" s="175"/>
      <c r="BE57" s="215"/>
      <c r="BF57" s="215"/>
      <c r="BG57" s="215"/>
      <c r="BH57" s="215"/>
      <c r="BI57" s="215"/>
      <c r="BJ57" s="215"/>
      <c r="BK57" s="75"/>
      <c r="BL57" s="175"/>
      <c r="BM57" s="75"/>
      <c r="BN57" s="178"/>
      <c r="BO57" s="178"/>
      <c r="BP57" s="20"/>
      <c r="BQ57" s="178"/>
      <c r="BR57" s="20"/>
      <c r="BS57" s="178"/>
      <c r="BT57" s="76"/>
      <c r="BU57" s="196"/>
      <c r="BV57" s="162"/>
      <c r="BW57" s="102"/>
      <c r="BX57" s="102"/>
      <c r="BY57" s="102"/>
      <c r="BZ57" s="102"/>
      <c r="CA57" s="102"/>
      <c r="CB57" s="102"/>
      <c r="CC57" s="102"/>
      <c r="CD57" s="102"/>
      <c r="CE57" s="102"/>
      <c r="CF57" s="102"/>
      <c r="CG57" s="102"/>
      <c r="CH57" s="102"/>
      <c r="CI57" s="102"/>
      <c r="CJ57" s="102"/>
      <c r="CK57" s="102"/>
      <c r="CL57" s="102"/>
      <c r="CM57" s="102"/>
      <c r="CN57" s="102"/>
      <c r="CO57" s="102"/>
      <c r="CP57" s="102"/>
      <c r="CQ57" s="102"/>
      <c r="CR57" s="102"/>
      <c r="CS57" s="102"/>
      <c r="CT57" s="102"/>
      <c r="CU57" s="102"/>
      <c r="CV57" s="102"/>
      <c r="CW57" s="102"/>
      <c r="CX57" s="102"/>
      <c r="CY57" s="102"/>
      <c r="CZ57" s="102"/>
      <c r="DA57" s="102"/>
      <c r="DB57" s="102"/>
      <c r="DC57" s="102"/>
      <c r="DD57" s="102"/>
      <c r="DE57" s="102"/>
      <c r="DF57" s="102"/>
      <c r="DG57" s="102"/>
      <c r="DH57" s="102"/>
      <c r="DI57" s="102"/>
      <c r="DJ57" s="102"/>
      <c r="DK57" s="102"/>
      <c r="DL57" s="102"/>
      <c r="DM57" s="102"/>
      <c r="DN57" s="102"/>
      <c r="DO57" s="102"/>
      <c r="DP57" s="102"/>
      <c r="DQ57" s="102"/>
      <c r="DR57" s="102"/>
      <c r="DS57" s="102"/>
      <c r="DT57" s="102"/>
      <c r="DU57" s="102"/>
      <c r="DV57" s="102"/>
      <c r="DW57" s="102"/>
      <c r="DX57" s="102"/>
      <c r="DY57" s="102"/>
      <c r="DZ57" s="102"/>
      <c r="EA57" s="102"/>
      <c r="EB57" s="102"/>
      <c r="EC57" s="102"/>
      <c r="ED57" s="102"/>
      <c r="EE57" s="102"/>
      <c r="EF57" s="102"/>
      <c r="EG57" s="102"/>
      <c r="EH57" s="102"/>
      <c r="EI57" s="102"/>
      <c r="EJ57" s="102"/>
      <c r="EK57" s="102"/>
      <c r="EL57" s="102"/>
      <c r="EM57" s="102"/>
      <c r="EN57" s="102"/>
      <c r="EO57" s="102"/>
      <c r="EP57" s="102"/>
      <c r="EQ57" s="102"/>
      <c r="ER57" s="102"/>
      <c r="ES57" s="102"/>
      <c r="ET57" s="102"/>
      <c r="EU57" s="102"/>
      <c r="EV57" s="102"/>
      <c r="EW57" s="102"/>
      <c r="EX57" s="102"/>
      <c r="EY57" s="102"/>
      <c r="EZ57" s="102"/>
      <c r="FA57" s="102"/>
      <c r="FB57" s="102"/>
      <c r="FC57" s="102"/>
      <c r="FD57" s="102"/>
      <c r="FE57" s="102"/>
      <c r="FF57" s="102"/>
      <c r="FG57" s="102"/>
      <c r="FH57" s="97"/>
      <c r="FI57" s="97"/>
      <c r="FJ57" s="97"/>
      <c r="FK57" s="97"/>
      <c r="FL57" s="97"/>
      <c r="FM57" s="97"/>
      <c r="FN57" s="97"/>
      <c r="FO57" s="97"/>
      <c r="FP57" s="97"/>
      <c r="FQ57" s="97"/>
      <c r="FR57" s="97"/>
      <c r="FS57" s="97"/>
      <c r="FT57" s="97"/>
      <c r="FU57" s="97"/>
      <c r="FV57" s="97"/>
      <c r="FW57" s="97"/>
      <c r="FX57" s="97"/>
      <c r="FY57" s="97"/>
      <c r="FZ57" s="97"/>
      <c r="GA57" s="97"/>
      <c r="GB57" s="97"/>
      <c r="GC57" s="97"/>
      <c r="GD57" s="97"/>
      <c r="GE57" s="97"/>
      <c r="GF57" s="97"/>
      <c r="GG57" s="97"/>
      <c r="GH57" s="97"/>
      <c r="GI57" s="97"/>
      <c r="GJ57" s="97"/>
      <c r="GK57" s="97"/>
      <c r="GL57" s="97"/>
      <c r="GM57" s="97"/>
      <c r="GN57" s="97"/>
      <c r="GO57" s="97"/>
      <c r="GP57" s="97"/>
      <c r="GQ57" s="97"/>
      <c r="GR57" s="97"/>
      <c r="GS57" s="97"/>
      <c r="GT57" s="97"/>
      <c r="GU57" s="97"/>
      <c r="GV57" s="97"/>
      <c r="GW57" s="97"/>
      <c r="GX57" s="97"/>
      <c r="GY57" s="97"/>
      <c r="GZ57" s="97"/>
      <c r="HA57" s="97"/>
      <c r="HB57" s="97"/>
      <c r="HC57" s="97"/>
      <c r="HD57" s="97"/>
      <c r="HE57" s="97"/>
      <c r="HF57" s="97"/>
      <c r="HG57" s="97"/>
      <c r="HH57" s="97"/>
      <c r="HI57" s="97"/>
      <c r="HJ57" s="97"/>
      <c r="HK57" s="97"/>
      <c r="HL57" s="97"/>
      <c r="HM57" s="97"/>
      <c r="HN57" s="97"/>
      <c r="HO57" s="97"/>
      <c r="HP57" s="97"/>
      <c r="HQ57" s="97"/>
      <c r="HR57" s="97"/>
      <c r="HS57" s="97"/>
      <c r="HT57" s="97"/>
      <c r="HU57" s="97"/>
      <c r="HV57" s="97"/>
      <c r="HW57" s="97"/>
      <c r="HX57" s="97"/>
      <c r="HY57" s="97"/>
      <c r="HZ57" s="97"/>
      <c r="IA57" s="97"/>
      <c r="IB57" s="97"/>
      <c r="IC57" s="97"/>
      <c r="ID57" s="97"/>
      <c r="IE57" s="97"/>
      <c r="IF57" s="97"/>
      <c r="IG57" s="97"/>
      <c r="IH57" s="97"/>
      <c r="II57" s="97"/>
      <c r="IJ57" s="97"/>
      <c r="IK57" s="97"/>
      <c r="IL57" s="97"/>
      <c r="IM57" s="97"/>
      <c r="IN57" s="97"/>
      <c r="IO57" s="97"/>
      <c r="IP57" s="97"/>
      <c r="IQ57" s="97"/>
      <c r="IR57" s="97"/>
      <c r="IS57" s="97"/>
      <c r="IT57" s="97"/>
      <c r="IU57" s="97"/>
      <c r="IV57" s="97"/>
      <c r="IW57" s="97"/>
      <c r="IX57" s="97"/>
      <c r="IY57" s="97"/>
    </row>
    <row r="58" spans="1:259" s="3" customFormat="1" ht="12" hidden="1" customHeight="1">
      <c r="A58" s="102"/>
      <c r="B58" s="103"/>
      <c r="C58" s="102" t="s">
        <v>152</v>
      </c>
      <c r="D58" s="174">
        <f>IF(D49/D50&lt;0,0,D49/D50)</f>
        <v>0.48388340449044565</v>
      </c>
      <c r="E58" s="214">
        <f t="shared" ref="E58:AN58" si="8">IF(E49/E50&lt;0,0,E49/E50)</f>
        <v>0.47784585026597687</v>
      </c>
      <c r="F58" s="214">
        <f t="shared" si="8"/>
        <v>0.35432174145564088</v>
      </c>
      <c r="G58" s="214">
        <f t="shared" si="8"/>
        <v>0.38227444765112845</v>
      </c>
      <c r="H58" s="214">
        <f t="shared" si="8"/>
        <v>0.43173736074307817</v>
      </c>
      <c r="I58" s="214">
        <f t="shared" si="8"/>
        <v>0.51621012694730162</v>
      </c>
      <c r="J58" s="213">
        <f t="shared" si="8"/>
        <v>0.21146298354506607</v>
      </c>
      <c r="K58" s="213">
        <f t="shared" si="8"/>
        <v>0.33947152181363471</v>
      </c>
      <c r="L58" s="213">
        <f t="shared" si="8"/>
        <v>0.52768863213114969</v>
      </c>
      <c r="M58" s="213">
        <f t="shared" si="8"/>
        <v>0.28805060510285668</v>
      </c>
      <c r="N58" s="213">
        <f t="shared" si="8"/>
        <v>0.26452151645975347</v>
      </c>
      <c r="O58" s="213">
        <f t="shared" si="8"/>
        <v>0.51163480733191558</v>
      </c>
      <c r="P58" s="213">
        <f t="shared" si="8"/>
        <v>0.40302886568678714</v>
      </c>
      <c r="Q58" s="213">
        <f t="shared" si="8"/>
        <v>0.50964194550395681</v>
      </c>
      <c r="R58" s="213">
        <f t="shared" si="8"/>
        <v>0.42525700273507483</v>
      </c>
      <c r="S58" s="213">
        <f t="shared" si="8"/>
        <v>0.35025468942386045</v>
      </c>
      <c r="T58" s="213">
        <f t="shared" si="8"/>
        <v>0.39020272325601218</v>
      </c>
      <c r="U58" s="213">
        <f t="shared" si="8"/>
        <v>0.35620334083442173</v>
      </c>
      <c r="V58" s="213">
        <f t="shared" si="8"/>
        <v>0.25688319775668256</v>
      </c>
      <c r="W58" s="213">
        <f t="shared" si="8"/>
        <v>0.43061049444867122</v>
      </c>
      <c r="X58" s="213">
        <f t="shared" si="8"/>
        <v>0.51554984785755487</v>
      </c>
      <c r="Y58" s="213">
        <f t="shared" si="8"/>
        <v>0.40226317026040859</v>
      </c>
      <c r="Z58" s="213">
        <f t="shared" si="8"/>
        <v>0.57971186869062319</v>
      </c>
      <c r="AA58" s="213">
        <f t="shared" si="8"/>
        <v>0.66174324020190978</v>
      </c>
      <c r="AB58" s="213">
        <f t="shared" si="8"/>
        <v>0.66524967164830251</v>
      </c>
      <c r="AC58" s="213">
        <f t="shared" si="8"/>
        <v>0.68313548593441553</v>
      </c>
      <c r="AD58" s="213">
        <f t="shared" si="8"/>
        <v>0.84710377634674838</v>
      </c>
      <c r="AE58" s="213">
        <f t="shared" si="8"/>
        <v>0.57874588263155691</v>
      </c>
      <c r="AF58" s="213">
        <f t="shared" si="8"/>
        <v>0.54701107284902073</v>
      </c>
      <c r="AG58" s="213">
        <f t="shared" si="8"/>
        <v>0.67897599209771886</v>
      </c>
      <c r="AH58" s="213">
        <f t="shared" si="8"/>
        <v>0.71626690851801034</v>
      </c>
      <c r="AI58" s="213">
        <f t="shared" si="8"/>
        <v>0.62146922381946545</v>
      </c>
      <c r="AJ58" s="213">
        <f t="shared" si="8"/>
        <v>0.60039086906612815</v>
      </c>
      <c r="AK58" s="213">
        <f t="shared" si="8"/>
        <v>0.6482902133213323</v>
      </c>
      <c r="AL58" s="213">
        <f t="shared" si="8"/>
        <v>0.54688196909445563</v>
      </c>
      <c r="AM58" s="213">
        <f t="shared" si="8"/>
        <v>0</v>
      </c>
      <c r="AN58" s="213">
        <f t="shared" si="8"/>
        <v>0.44804734140157682</v>
      </c>
      <c r="AO58" s="175"/>
      <c r="AP58" s="175"/>
      <c r="AQ58" s="175"/>
      <c r="AR58" s="175"/>
      <c r="AS58" s="175"/>
      <c r="AT58" s="175"/>
      <c r="AU58" s="175"/>
      <c r="AV58" s="175"/>
      <c r="AW58" s="175"/>
      <c r="AX58" s="175"/>
      <c r="AY58" s="175"/>
      <c r="AZ58" s="175"/>
      <c r="BA58" s="175"/>
      <c r="BB58" s="175"/>
      <c r="BC58" s="175"/>
      <c r="BD58" s="175"/>
      <c r="BE58" s="215"/>
      <c r="BF58" s="215"/>
      <c r="BG58" s="215"/>
      <c r="BH58" s="215"/>
      <c r="BI58" s="215"/>
      <c r="BJ58" s="215"/>
      <c r="BK58" s="75"/>
      <c r="BL58" s="175"/>
      <c r="BM58" s="75"/>
      <c r="BN58" s="178"/>
      <c r="BO58" s="178"/>
      <c r="BP58" s="20"/>
      <c r="BQ58" s="178"/>
      <c r="BR58" s="20"/>
      <c r="BS58" s="178"/>
      <c r="BT58" s="76"/>
      <c r="BU58" s="196"/>
      <c r="BV58" s="162"/>
      <c r="BW58" s="102"/>
      <c r="BX58" s="102"/>
      <c r="BY58" s="102"/>
      <c r="BZ58" s="102"/>
      <c r="CA58" s="102"/>
      <c r="CB58" s="102"/>
      <c r="CC58" s="102"/>
      <c r="CD58" s="102"/>
      <c r="CE58" s="102"/>
      <c r="CF58" s="102"/>
      <c r="CG58" s="102"/>
      <c r="CH58" s="102"/>
      <c r="CI58" s="102"/>
      <c r="CJ58" s="102"/>
      <c r="CK58" s="102"/>
      <c r="CL58" s="102"/>
      <c r="CM58" s="102"/>
      <c r="CN58" s="102"/>
      <c r="CO58" s="102"/>
      <c r="CP58" s="102"/>
      <c r="CQ58" s="102"/>
      <c r="CR58" s="102"/>
      <c r="CS58" s="102"/>
      <c r="CT58" s="102"/>
      <c r="CU58" s="102"/>
      <c r="CV58" s="102"/>
      <c r="CW58" s="102"/>
      <c r="CX58" s="102"/>
      <c r="CY58" s="102"/>
      <c r="CZ58" s="102"/>
      <c r="DA58" s="102"/>
      <c r="DB58" s="102"/>
      <c r="DC58" s="102"/>
      <c r="DD58" s="102"/>
      <c r="DE58" s="102"/>
      <c r="DF58" s="102"/>
      <c r="DG58" s="102"/>
      <c r="DH58" s="102"/>
      <c r="DI58" s="102"/>
      <c r="DJ58" s="102"/>
      <c r="DK58" s="102"/>
      <c r="DL58" s="102"/>
      <c r="DM58" s="102"/>
      <c r="DN58" s="102"/>
      <c r="DO58" s="102"/>
      <c r="DP58" s="102"/>
      <c r="DQ58" s="102"/>
      <c r="DR58" s="102"/>
      <c r="DS58" s="102"/>
      <c r="DT58" s="102"/>
      <c r="DU58" s="102"/>
      <c r="DV58" s="102"/>
      <c r="DW58" s="102"/>
      <c r="DX58" s="102"/>
      <c r="DY58" s="102"/>
      <c r="DZ58" s="102"/>
      <c r="EA58" s="102"/>
      <c r="EB58" s="102"/>
      <c r="EC58" s="102"/>
      <c r="ED58" s="102"/>
      <c r="EE58" s="102"/>
      <c r="EF58" s="102"/>
      <c r="EG58" s="102"/>
      <c r="EH58" s="102"/>
      <c r="EI58" s="102"/>
      <c r="EJ58" s="102"/>
      <c r="EK58" s="102"/>
      <c r="EL58" s="102"/>
      <c r="EM58" s="102"/>
      <c r="EN58" s="102"/>
      <c r="EO58" s="102"/>
      <c r="EP58" s="102"/>
      <c r="EQ58" s="102"/>
      <c r="ER58" s="102"/>
      <c r="ES58" s="102"/>
      <c r="ET58" s="102"/>
      <c r="EU58" s="102"/>
      <c r="EV58" s="102"/>
      <c r="EW58" s="102"/>
      <c r="EX58" s="102"/>
      <c r="EY58" s="102"/>
      <c r="EZ58" s="102"/>
      <c r="FA58" s="102"/>
      <c r="FB58" s="102"/>
      <c r="FC58" s="102"/>
      <c r="FD58" s="102"/>
      <c r="FE58" s="102"/>
      <c r="FF58" s="102"/>
      <c r="FG58" s="102"/>
      <c r="FH58" s="97"/>
      <c r="FI58" s="97"/>
      <c r="FJ58" s="97"/>
      <c r="FK58" s="97"/>
      <c r="FL58" s="97"/>
      <c r="FM58" s="97"/>
      <c r="FN58" s="97"/>
      <c r="FO58" s="97"/>
      <c r="FP58" s="97"/>
      <c r="FQ58" s="97"/>
      <c r="FR58" s="97"/>
      <c r="FS58" s="97"/>
      <c r="FT58" s="97"/>
      <c r="FU58" s="97"/>
      <c r="FV58" s="97"/>
      <c r="FW58" s="97"/>
      <c r="FX58" s="97"/>
      <c r="FY58" s="97"/>
      <c r="FZ58" s="97"/>
      <c r="GA58" s="97"/>
      <c r="GB58" s="97"/>
      <c r="GC58" s="97"/>
      <c r="GD58" s="97"/>
      <c r="GE58" s="97"/>
      <c r="GF58" s="97"/>
      <c r="GG58" s="97"/>
      <c r="GH58" s="97"/>
      <c r="GI58" s="97"/>
      <c r="GJ58" s="97"/>
      <c r="GK58" s="97"/>
      <c r="GL58" s="97"/>
      <c r="GM58" s="97"/>
      <c r="GN58" s="97"/>
      <c r="GO58" s="97"/>
      <c r="GP58" s="97"/>
      <c r="GQ58" s="97"/>
      <c r="GR58" s="97"/>
      <c r="GS58" s="97"/>
      <c r="GT58" s="97"/>
      <c r="GU58" s="97"/>
      <c r="GV58" s="97"/>
      <c r="GW58" s="97"/>
      <c r="GX58" s="97"/>
      <c r="GY58" s="97"/>
      <c r="GZ58" s="97"/>
      <c r="HA58" s="97"/>
      <c r="HB58" s="97"/>
      <c r="HC58" s="97"/>
      <c r="HD58" s="97"/>
      <c r="HE58" s="97"/>
      <c r="HF58" s="97"/>
      <c r="HG58" s="97"/>
      <c r="HH58" s="97"/>
      <c r="HI58" s="97"/>
      <c r="HJ58" s="97"/>
      <c r="HK58" s="97"/>
      <c r="HL58" s="97"/>
      <c r="HM58" s="97"/>
      <c r="HN58" s="97"/>
      <c r="HO58" s="97"/>
      <c r="HP58" s="97"/>
      <c r="HQ58" s="97"/>
      <c r="HR58" s="97"/>
      <c r="HS58" s="97"/>
      <c r="HT58" s="97"/>
      <c r="HU58" s="97"/>
      <c r="HV58" s="97"/>
      <c r="HW58" s="97"/>
      <c r="HX58" s="97"/>
      <c r="HY58" s="97"/>
      <c r="HZ58" s="97"/>
      <c r="IA58" s="97"/>
      <c r="IB58" s="97"/>
      <c r="IC58" s="97"/>
      <c r="ID58" s="97"/>
      <c r="IE58" s="97"/>
      <c r="IF58" s="97"/>
      <c r="IG58" s="97"/>
      <c r="IH58" s="97"/>
      <c r="II58" s="97"/>
      <c r="IJ58" s="97"/>
      <c r="IK58" s="97"/>
      <c r="IL58" s="97"/>
      <c r="IM58" s="97"/>
      <c r="IN58" s="97"/>
      <c r="IO58" s="97"/>
      <c r="IP58" s="97"/>
      <c r="IQ58" s="97"/>
      <c r="IR58" s="97"/>
      <c r="IS58" s="97"/>
      <c r="IT58" s="97"/>
      <c r="IU58" s="97"/>
      <c r="IV58" s="97"/>
      <c r="IW58" s="97"/>
      <c r="IX58" s="97"/>
      <c r="IY58" s="97"/>
    </row>
    <row r="59" spans="1:259" s="3" customFormat="1" ht="12" hidden="1" customHeight="1">
      <c r="A59" s="102"/>
      <c r="B59" s="103"/>
      <c r="C59" s="102"/>
      <c r="D59" s="176"/>
      <c r="E59" s="216"/>
      <c r="F59" s="216"/>
      <c r="G59" s="216"/>
      <c r="H59" s="216"/>
      <c r="I59" s="216"/>
      <c r="J59" s="176"/>
      <c r="K59" s="176"/>
      <c r="L59" s="176"/>
      <c r="M59" s="176"/>
      <c r="N59" s="176"/>
      <c r="O59" s="176"/>
      <c r="P59" s="176"/>
      <c r="Q59" s="176"/>
      <c r="R59" s="176"/>
      <c r="S59" s="176"/>
      <c r="T59" s="176"/>
      <c r="U59" s="176"/>
      <c r="V59" s="176"/>
      <c r="W59" s="176"/>
      <c r="X59" s="176"/>
      <c r="Y59" s="176"/>
      <c r="Z59" s="176"/>
      <c r="AA59" s="176"/>
      <c r="AB59" s="176"/>
      <c r="AC59" s="176"/>
      <c r="AD59" s="176"/>
      <c r="AE59" s="176"/>
      <c r="AF59" s="176"/>
      <c r="AG59" s="176"/>
      <c r="AH59" s="176"/>
      <c r="AI59" s="176"/>
      <c r="AJ59" s="176"/>
      <c r="AK59" s="176"/>
      <c r="AL59" s="176"/>
      <c r="AM59" s="176"/>
      <c r="AN59" s="176"/>
      <c r="AO59" s="175"/>
      <c r="AP59" s="175"/>
      <c r="AQ59" s="175"/>
      <c r="AR59" s="175"/>
      <c r="AS59" s="175"/>
      <c r="AT59" s="175"/>
      <c r="AU59" s="175"/>
      <c r="AV59" s="175"/>
      <c r="AW59" s="175"/>
      <c r="AX59" s="175"/>
      <c r="AY59" s="175"/>
      <c r="AZ59" s="175"/>
      <c r="BA59" s="175"/>
      <c r="BB59" s="175"/>
      <c r="BC59" s="175"/>
      <c r="BD59" s="175"/>
      <c r="BE59" s="215"/>
      <c r="BF59" s="215"/>
      <c r="BG59" s="215"/>
      <c r="BH59" s="215"/>
      <c r="BI59" s="215"/>
      <c r="BJ59" s="215"/>
      <c r="BK59" s="75"/>
      <c r="BL59" s="175"/>
      <c r="BM59" s="75"/>
      <c r="BN59" s="178"/>
      <c r="BO59" s="178"/>
      <c r="BP59" s="20"/>
      <c r="BQ59" s="178"/>
      <c r="BR59" s="20"/>
      <c r="BS59" s="178"/>
      <c r="BT59" s="76"/>
      <c r="BU59" s="196"/>
      <c r="BV59" s="162"/>
      <c r="BW59" s="102"/>
      <c r="BX59" s="102"/>
      <c r="BY59" s="102"/>
      <c r="BZ59" s="102"/>
      <c r="CA59" s="102"/>
      <c r="CB59" s="102"/>
      <c r="CC59" s="102"/>
      <c r="CD59" s="102"/>
      <c r="CE59" s="102"/>
      <c r="CF59" s="102"/>
      <c r="CG59" s="102"/>
      <c r="CH59" s="102"/>
      <c r="CI59" s="102"/>
      <c r="CJ59" s="102"/>
      <c r="CK59" s="102"/>
      <c r="CL59" s="102"/>
      <c r="CM59" s="102"/>
      <c r="CN59" s="102"/>
      <c r="CO59" s="102"/>
      <c r="CP59" s="102"/>
      <c r="CQ59" s="102"/>
      <c r="CR59" s="102"/>
      <c r="CS59" s="102"/>
      <c r="CT59" s="102"/>
      <c r="CU59" s="102"/>
      <c r="CV59" s="102"/>
      <c r="CW59" s="102"/>
      <c r="CX59" s="102"/>
      <c r="CY59" s="102"/>
      <c r="CZ59" s="102"/>
      <c r="DA59" s="102"/>
      <c r="DB59" s="102"/>
      <c r="DC59" s="102"/>
      <c r="DD59" s="102"/>
      <c r="DE59" s="102"/>
      <c r="DF59" s="102"/>
      <c r="DG59" s="102"/>
      <c r="DH59" s="102"/>
      <c r="DI59" s="102"/>
      <c r="DJ59" s="102"/>
      <c r="DK59" s="102"/>
      <c r="DL59" s="102"/>
      <c r="DM59" s="102"/>
      <c r="DN59" s="102"/>
      <c r="DO59" s="102"/>
      <c r="DP59" s="102"/>
      <c r="DQ59" s="102"/>
      <c r="DR59" s="102"/>
      <c r="DS59" s="102"/>
      <c r="DT59" s="102"/>
      <c r="DU59" s="102"/>
      <c r="DV59" s="102"/>
      <c r="DW59" s="102"/>
      <c r="DX59" s="102"/>
      <c r="DY59" s="102"/>
      <c r="DZ59" s="102"/>
      <c r="EA59" s="102"/>
      <c r="EB59" s="102"/>
      <c r="EC59" s="102"/>
      <c r="ED59" s="102"/>
      <c r="EE59" s="102"/>
      <c r="EF59" s="102"/>
      <c r="EG59" s="102"/>
      <c r="EH59" s="102"/>
      <c r="EI59" s="102"/>
      <c r="EJ59" s="102"/>
      <c r="EK59" s="102"/>
      <c r="EL59" s="102"/>
      <c r="EM59" s="102"/>
      <c r="EN59" s="102"/>
      <c r="EO59" s="102"/>
      <c r="EP59" s="102"/>
      <c r="EQ59" s="102"/>
      <c r="ER59" s="102"/>
      <c r="ES59" s="102"/>
      <c r="ET59" s="102"/>
      <c r="EU59" s="102"/>
      <c r="EV59" s="102"/>
      <c r="EW59" s="102"/>
      <c r="EX59" s="102"/>
      <c r="EY59" s="102"/>
      <c r="EZ59" s="102"/>
      <c r="FA59" s="102"/>
      <c r="FB59" s="102"/>
      <c r="FC59" s="102"/>
      <c r="FD59" s="102"/>
      <c r="FE59" s="102"/>
      <c r="FF59" s="102"/>
      <c r="FG59" s="102"/>
      <c r="FH59" s="97"/>
      <c r="FI59" s="97"/>
      <c r="FJ59" s="97"/>
      <c r="FK59" s="97"/>
      <c r="FL59" s="97"/>
      <c r="FM59" s="97"/>
      <c r="FN59" s="97"/>
      <c r="FO59" s="97"/>
      <c r="FP59" s="97"/>
      <c r="FQ59" s="97"/>
      <c r="FR59" s="97"/>
      <c r="FS59" s="97"/>
      <c r="FT59" s="97"/>
      <c r="FU59" s="97"/>
      <c r="FV59" s="97"/>
      <c r="FW59" s="97"/>
      <c r="FX59" s="97"/>
      <c r="FY59" s="97"/>
      <c r="FZ59" s="97"/>
      <c r="GA59" s="97"/>
      <c r="GB59" s="97"/>
      <c r="GC59" s="97"/>
      <c r="GD59" s="97"/>
      <c r="GE59" s="97"/>
      <c r="GF59" s="97"/>
      <c r="GG59" s="97"/>
      <c r="GH59" s="97"/>
      <c r="GI59" s="97"/>
      <c r="GJ59" s="97"/>
      <c r="GK59" s="97"/>
      <c r="GL59" s="97"/>
      <c r="GM59" s="97"/>
      <c r="GN59" s="97"/>
      <c r="GO59" s="97"/>
      <c r="GP59" s="97"/>
      <c r="GQ59" s="97"/>
      <c r="GR59" s="97"/>
      <c r="GS59" s="97"/>
      <c r="GT59" s="97"/>
      <c r="GU59" s="97"/>
      <c r="GV59" s="97"/>
      <c r="GW59" s="97"/>
      <c r="GX59" s="97"/>
      <c r="GY59" s="97"/>
      <c r="GZ59" s="97"/>
      <c r="HA59" s="97"/>
      <c r="HB59" s="97"/>
      <c r="HC59" s="97"/>
      <c r="HD59" s="97"/>
      <c r="HE59" s="97"/>
      <c r="HF59" s="97"/>
      <c r="HG59" s="97"/>
      <c r="HH59" s="97"/>
      <c r="HI59" s="97"/>
      <c r="HJ59" s="97"/>
      <c r="HK59" s="97"/>
      <c r="HL59" s="97"/>
      <c r="HM59" s="97"/>
      <c r="HN59" s="97"/>
      <c r="HO59" s="97"/>
      <c r="HP59" s="97"/>
      <c r="HQ59" s="97"/>
      <c r="HR59" s="97"/>
      <c r="HS59" s="97"/>
      <c r="HT59" s="97"/>
      <c r="HU59" s="97"/>
      <c r="HV59" s="97"/>
      <c r="HW59" s="97"/>
      <c r="HX59" s="97"/>
      <c r="HY59" s="97"/>
      <c r="HZ59" s="97"/>
      <c r="IA59" s="97"/>
      <c r="IB59" s="97"/>
      <c r="IC59" s="97"/>
      <c r="ID59" s="97"/>
      <c r="IE59" s="97"/>
      <c r="IF59" s="97"/>
      <c r="IG59" s="97"/>
      <c r="IH59" s="97"/>
      <c r="II59" s="97"/>
      <c r="IJ59" s="97"/>
      <c r="IK59" s="97"/>
      <c r="IL59" s="97"/>
      <c r="IM59" s="97"/>
      <c r="IN59" s="97"/>
      <c r="IO59" s="97"/>
      <c r="IP59" s="97"/>
      <c r="IQ59" s="97"/>
      <c r="IR59" s="97"/>
      <c r="IS59" s="97"/>
      <c r="IT59" s="97"/>
      <c r="IU59" s="97"/>
      <c r="IV59" s="97"/>
      <c r="IW59" s="97"/>
      <c r="IX59" s="97"/>
      <c r="IY59" s="97"/>
    </row>
    <row r="60" spans="1:259" s="3" customFormat="1" ht="12" hidden="1" customHeight="1">
      <c r="A60" s="104"/>
      <c r="B60" s="105"/>
      <c r="C60" s="104" t="s">
        <v>153</v>
      </c>
      <c r="D60" s="178">
        <f>D56</f>
        <v>9.1737990515775747E-2</v>
      </c>
      <c r="E60" s="178">
        <f t="shared" ref="E60:AN62" si="9">E56</f>
        <v>0.2479843721891804</v>
      </c>
      <c r="F60" s="178">
        <f t="shared" si="9"/>
        <v>0.17079602272927458</v>
      </c>
      <c r="G60" s="178">
        <f t="shared" si="9"/>
        <v>0.2257460507671433</v>
      </c>
      <c r="H60" s="178">
        <f t="shared" si="9"/>
        <v>0.21879209719233908</v>
      </c>
      <c r="I60" s="178">
        <f t="shared" si="9"/>
        <v>0.10472277532034187</v>
      </c>
      <c r="J60" s="178">
        <f t="shared" si="9"/>
        <v>3.434137791935625E-2</v>
      </c>
      <c r="K60" s="178">
        <f t="shared" si="9"/>
        <v>0.20562043894358509</v>
      </c>
      <c r="L60" s="178">
        <f t="shared" si="9"/>
        <v>0.23386355088044705</v>
      </c>
      <c r="M60" s="178">
        <f t="shared" si="9"/>
        <v>0.11378716850369006</v>
      </c>
      <c r="N60" s="178">
        <f t="shared" si="9"/>
        <v>0.14220272273674009</v>
      </c>
      <c r="O60" s="178">
        <f t="shared" si="9"/>
        <v>0.33763188434014074</v>
      </c>
      <c r="P60" s="178">
        <f t="shared" si="9"/>
        <v>0.18398128366675282</v>
      </c>
      <c r="Q60" s="178">
        <f t="shared" si="9"/>
        <v>0.29850291591362199</v>
      </c>
      <c r="R60" s="178">
        <f t="shared" si="9"/>
        <v>0.22425728567386585</v>
      </c>
      <c r="S60" s="178">
        <f t="shared" si="9"/>
        <v>0.2213747979421406</v>
      </c>
      <c r="T60" s="178">
        <f t="shared" si="9"/>
        <v>0.21674376590838992</v>
      </c>
      <c r="U60" s="178">
        <f t="shared" si="9"/>
        <v>0.20270576918953478</v>
      </c>
      <c r="V60" s="178">
        <f t="shared" si="9"/>
        <v>0.15218517607226273</v>
      </c>
      <c r="W60" s="178">
        <f t="shared" si="9"/>
        <v>0.24339585324301263</v>
      </c>
      <c r="X60" s="178">
        <f t="shared" si="9"/>
        <v>0.38825194570483285</v>
      </c>
      <c r="Y60" s="178">
        <f t="shared" si="9"/>
        <v>8.4468514602722561E-2</v>
      </c>
      <c r="Z60" s="178">
        <f t="shared" si="9"/>
        <v>0.12041153119935774</v>
      </c>
      <c r="AA60" s="178">
        <f t="shared" si="9"/>
        <v>0.48026235411375107</v>
      </c>
      <c r="AB60" s="178">
        <f t="shared" si="9"/>
        <v>0.40625781222556073</v>
      </c>
      <c r="AC60" s="178">
        <f t="shared" si="9"/>
        <v>0.31827298808801469</v>
      </c>
      <c r="AD60" s="178">
        <f t="shared" si="9"/>
        <v>5.2361752033231131E-2</v>
      </c>
      <c r="AE60" s="178">
        <f t="shared" si="9"/>
        <v>0.29217377001027883</v>
      </c>
      <c r="AF60" s="178">
        <f t="shared" si="9"/>
        <v>0.1561028592881773</v>
      </c>
      <c r="AG60" s="178">
        <f t="shared" si="9"/>
        <v>0.34130805301777678</v>
      </c>
      <c r="AH60" s="178">
        <f t="shared" si="9"/>
        <v>0.51886241353370133</v>
      </c>
      <c r="AI60" s="178">
        <f t="shared" si="9"/>
        <v>0.51522759604037427</v>
      </c>
      <c r="AJ60" s="178">
        <f t="shared" si="9"/>
        <v>0.49670158817802706</v>
      </c>
      <c r="AK60" s="178">
        <f t="shared" si="9"/>
        <v>0.36626101007504042</v>
      </c>
      <c r="AL60" s="178">
        <f t="shared" si="9"/>
        <v>0.27566538474372221</v>
      </c>
      <c r="AM60" s="178">
        <f t="shared" si="9"/>
        <v>0</v>
      </c>
      <c r="AN60" s="178">
        <f t="shared" si="9"/>
        <v>1.3772937420563255E-2</v>
      </c>
      <c r="AO60" s="176"/>
      <c r="AP60" s="176"/>
      <c r="AQ60" s="176"/>
      <c r="AR60" s="176"/>
      <c r="AS60" s="176"/>
      <c r="AT60" s="176"/>
      <c r="AU60" s="176"/>
      <c r="AV60" s="176"/>
      <c r="AW60" s="176"/>
      <c r="AX60" s="176"/>
      <c r="AY60" s="176"/>
      <c r="AZ60" s="176"/>
      <c r="BA60" s="176"/>
      <c r="BB60" s="176"/>
      <c r="BC60" s="176"/>
      <c r="BD60" s="176"/>
      <c r="BE60" s="215"/>
      <c r="BF60" s="215"/>
      <c r="BG60" s="215"/>
      <c r="BH60" s="215"/>
      <c r="BI60" s="215"/>
      <c r="BJ60" s="215"/>
      <c r="BK60" s="75"/>
      <c r="BL60" s="176"/>
      <c r="BM60" s="75"/>
      <c r="BN60" s="178"/>
      <c r="BO60" s="178"/>
      <c r="BP60" s="20"/>
      <c r="BQ60" s="178"/>
      <c r="BR60" s="20"/>
      <c r="BS60" s="178"/>
      <c r="BT60" s="76"/>
      <c r="BU60" s="197"/>
      <c r="BV60" s="162"/>
      <c r="BW60" s="104"/>
      <c r="BX60" s="104"/>
      <c r="BY60" s="104"/>
      <c r="BZ60" s="104"/>
      <c r="CA60" s="104"/>
      <c r="CB60" s="104"/>
      <c r="CC60" s="104"/>
      <c r="CD60" s="104"/>
      <c r="CE60" s="104"/>
      <c r="CF60" s="104"/>
      <c r="CG60" s="104"/>
      <c r="CH60" s="104"/>
      <c r="CI60" s="104"/>
      <c r="CJ60" s="104"/>
      <c r="CK60" s="104"/>
      <c r="CL60" s="104"/>
      <c r="CM60" s="104"/>
      <c r="CN60" s="104"/>
      <c r="CO60" s="104"/>
      <c r="CP60" s="104"/>
      <c r="CQ60" s="104"/>
      <c r="CR60" s="104"/>
      <c r="CS60" s="104"/>
      <c r="CT60" s="104"/>
      <c r="CU60" s="104"/>
      <c r="CV60" s="104"/>
      <c r="CW60" s="104"/>
      <c r="CX60" s="104"/>
      <c r="CY60" s="104"/>
      <c r="CZ60" s="104"/>
      <c r="DA60" s="104"/>
      <c r="DB60" s="104"/>
      <c r="DC60" s="104"/>
      <c r="DD60" s="104"/>
      <c r="DE60" s="104"/>
      <c r="DF60" s="104"/>
      <c r="DG60" s="104"/>
      <c r="DH60" s="104"/>
      <c r="DI60" s="104"/>
      <c r="DJ60" s="104"/>
      <c r="DK60" s="104"/>
      <c r="DL60" s="104"/>
      <c r="DM60" s="104"/>
      <c r="DN60" s="104"/>
      <c r="DO60" s="104"/>
      <c r="DP60" s="104"/>
      <c r="DQ60" s="104"/>
      <c r="DR60" s="104"/>
      <c r="DS60" s="104"/>
      <c r="DT60" s="104"/>
      <c r="DU60" s="104"/>
      <c r="DV60" s="104"/>
      <c r="DW60" s="104"/>
      <c r="DX60" s="104"/>
      <c r="DY60" s="104"/>
      <c r="DZ60" s="104"/>
      <c r="EA60" s="104"/>
      <c r="EB60" s="104"/>
      <c r="EC60" s="104"/>
      <c r="ED60" s="104"/>
      <c r="EE60" s="104"/>
      <c r="EF60" s="104"/>
      <c r="EG60" s="104"/>
      <c r="EH60" s="104"/>
      <c r="EI60" s="104"/>
      <c r="EJ60" s="104"/>
      <c r="EK60" s="104"/>
      <c r="EL60" s="104"/>
      <c r="EM60" s="104"/>
      <c r="EN60" s="104"/>
      <c r="EO60" s="104"/>
      <c r="EP60" s="104"/>
      <c r="EQ60" s="104"/>
      <c r="ER60" s="104"/>
      <c r="ES60" s="104"/>
      <c r="ET60" s="104"/>
      <c r="EU60" s="104"/>
      <c r="EV60" s="104"/>
      <c r="EW60" s="104"/>
      <c r="EX60" s="104"/>
      <c r="EY60" s="104"/>
      <c r="EZ60" s="104"/>
      <c r="FA60" s="104"/>
      <c r="FB60" s="104"/>
      <c r="FC60" s="104"/>
      <c r="FD60" s="104"/>
      <c r="FE60" s="104"/>
      <c r="FF60" s="104"/>
      <c r="FG60" s="104"/>
      <c r="FH60" s="97"/>
      <c r="FI60" s="97"/>
      <c r="FJ60" s="97"/>
      <c r="FK60" s="97"/>
      <c r="FL60" s="97"/>
      <c r="FM60" s="97"/>
      <c r="FN60" s="97"/>
      <c r="FO60" s="97"/>
      <c r="FP60" s="97"/>
      <c r="FQ60" s="97"/>
      <c r="FR60" s="97"/>
      <c r="FS60" s="97"/>
      <c r="FT60" s="97"/>
      <c r="FU60" s="97"/>
      <c r="FV60" s="97"/>
      <c r="FW60" s="97"/>
      <c r="FX60" s="97"/>
      <c r="FY60" s="97"/>
      <c r="FZ60" s="97"/>
      <c r="GA60" s="97"/>
      <c r="GB60" s="97"/>
      <c r="GC60" s="97"/>
      <c r="GD60" s="97"/>
      <c r="GE60" s="97"/>
      <c r="GF60" s="97"/>
      <c r="GG60" s="97"/>
      <c r="GH60" s="97"/>
      <c r="GI60" s="97"/>
      <c r="GJ60" s="97"/>
      <c r="GK60" s="97"/>
      <c r="GL60" s="97"/>
      <c r="GM60" s="97"/>
      <c r="GN60" s="97"/>
      <c r="GO60" s="97"/>
      <c r="GP60" s="97"/>
      <c r="GQ60" s="97"/>
      <c r="GR60" s="97"/>
      <c r="GS60" s="97"/>
      <c r="GT60" s="97"/>
      <c r="GU60" s="97"/>
      <c r="GV60" s="97"/>
      <c r="GW60" s="97"/>
      <c r="GX60" s="97"/>
      <c r="GY60" s="97"/>
      <c r="GZ60" s="97"/>
      <c r="HA60" s="97"/>
      <c r="HB60" s="97"/>
      <c r="HC60" s="97"/>
      <c r="HD60" s="97"/>
      <c r="HE60" s="97"/>
      <c r="HF60" s="97"/>
      <c r="HG60" s="97"/>
      <c r="HH60" s="97"/>
      <c r="HI60" s="97"/>
      <c r="HJ60" s="97"/>
      <c r="HK60" s="97"/>
      <c r="HL60" s="97"/>
      <c r="HM60" s="97"/>
      <c r="HN60" s="97"/>
      <c r="HO60" s="97"/>
      <c r="HP60" s="97"/>
      <c r="HQ60" s="97"/>
      <c r="HR60" s="97"/>
      <c r="HS60" s="97"/>
      <c r="HT60" s="97"/>
      <c r="HU60" s="97"/>
      <c r="HV60" s="97"/>
      <c r="HW60" s="97"/>
      <c r="HX60" s="97"/>
      <c r="HY60" s="97"/>
      <c r="HZ60" s="97"/>
      <c r="IA60" s="97"/>
      <c r="IB60" s="97"/>
      <c r="IC60" s="97"/>
      <c r="ID60" s="97"/>
      <c r="IE60" s="97"/>
      <c r="IF60" s="97"/>
      <c r="IG60" s="97"/>
      <c r="IH60" s="97"/>
      <c r="II60" s="97"/>
      <c r="IJ60" s="97"/>
      <c r="IK60" s="97"/>
      <c r="IL60" s="97"/>
      <c r="IM60" s="97"/>
      <c r="IN60" s="97"/>
      <c r="IO60" s="97"/>
      <c r="IP60" s="97"/>
      <c r="IQ60" s="97"/>
      <c r="IR60" s="97"/>
      <c r="IS60" s="97"/>
      <c r="IT60" s="97"/>
      <c r="IU60" s="97"/>
      <c r="IV60" s="97"/>
      <c r="IW60" s="97"/>
      <c r="IX60" s="97"/>
      <c r="IY60" s="97"/>
    </row>
    <row r="61" spans="1:259" s="3" customFormat="1" hidden="1">
      <c r="A61" s="104"/>
      <c r="B61" s="105"/>
      <c r="C61" s="104" t="s">
        <v>360</v>
      </c>
      <c r="D61" s="178">
        <f>D57</f>
        <v>0.25700527999202838</v>
      </c>
      <c r="E61" s="178">
        <f t="shared" si="9"/>
        <v>6.251567143354464E-2</v>
      </c>
      <c r="F61" s="178">
        <f t="shared" si="9"/>
        <v>9.8619943832782817E-2</v>
      </c>
      <c r="G61" s="178">
        <f t="shared" si="9"/>
        <v>0</v>
      </c>
      <c r="H61" s="178">
        <f t="shared" si="9"/>
        <v>0.10142601516815726</v>
      </c>
      <c r="I61" s="178">
        <f t="shared" si="9"/>
        <v>0.12727968300013043</v>
      </c>
      <c r="J61" s="178">
        <f t="shared" si="9"/>
        <v>3.9358610738778207E-2</v>
      </c>
      <c r="K61" s="178">
        <f t="shared" si="9"/>
        <v>0</v>
      </c>
      <c r="L61" s="178">
        <f t="shared" si="9"/>
        <v>0.1330375007707322</v>
      </c>
      <c r="M61" s="178">
        <f t="shared" si="9"/>
        <v>0.11984310707643323</v>
      </c>
      <c r="N61" s="178">
        <f t="shared" si="9"/>
        <v>3.3393694759501685E-2</v>
      </c>
      <c r="O61" s="178">
        <f t="shared" si="9"/>
        <v>2.9276522256955029E-2</v>
      </c>
      <c r="P61" s="178">
        <f t="shared" si="9"/>
        <v>9.2113985346518476E-2</v>
      </c>
      <c r="Q61" s="178">
        <f t="shared" si="9"/>
        <v>7.7144081533789238E-2</v>
      </c>
      <c r="R61" s="178">
        <f t="shared" si="9"/>
        <v>2.0548429689710455E-2</v>
      </c>
      <c r="S61" s="178">
        <f t="shared" si="9"/>
        <v>0</v>
      </c>
      <c r="T61" s="178">
        <f t="shared" si="9"/>
        <v>0</v>
      </c>
      <c r="U61" s="178">
        <f t="shared" si="9"/>
        <v>0</v>
      </c>
      <c r="V61" s="178">
        <f t="shared" si="9"/>
        <v>4.0482739174799998E-3</v>
      </c>
      <c r="W61" s="178">
        <f t="shared" si="9"/>
        <v>4.2743364970216732E-2</v>
      </c>
      <c r="X61" s="178">
        <f t="shared" si="9"/>
        <v>3.1193158862652615E-2</v>
      </c>
      <c r="Y61" s="178">
        <f t="shared" si="9"/>
        <v>2.802255498496815E-2</v>
      </c>
      <c r="Z61" s="178">
        <f t="shared" si="9"/>
        <v>0.17589687932085463</v>
      </c>
      <c r="AA61" s="178">
        <f t="shared" si="9"/>
        <v>6.3672314567726582E-2</v>
      </c>
      <c r="AB61" s="178">
        <f t="shared" si="9"/>
        <v>0.1189184890403991</v>
      </c>
      <c r="AC61" s="178">
        <f t="shared" si="9"/>
        <v>0.25419467978470844</v>
      </c>
      <c r="AD61" s="178">
        <f t="shared" si="9"/>
        <v>0.40374802432529922</v>
      </c>
      <c r="AE61" s="178">
        <f t="shared" si="9"/>
        <v>9.819417374573039E-2</v>
      </c>
      <c r="AF61" s="178">
        <f t="shared" si="9"/>
        <v>0.18969717595415922</v>
      </c>
      <c r="AG61" s="178">
        <f t="shared" si="9"/>
        <v>0</v>
      </c>
      <c r="AH61" s="178">
        <f t="shared" si="9"/>
        <v>1.1096153209382183E-2</v>
      </c>
      <c r="AI61" s="178">
        <f t="shared" si="9"/>
        <v>3.2566442547133402E-2</v>
      </c>
      <c r="AJ61" s="178">
        <f t="shared" si="9"/>
        <v>0</v>
      </c>
      <c r="AK61" s="178">
        <f t="shared" si="9"/>
        <v>9.5412800385728344E-2</v>
      </c>
      <c r="AL61" s="178">
        <f t="shared" si="9"/>
        <v>9.6329343587186173E-2</v>
      </c>
      <c r="AM61" s="178">
        <f t="shared" si="9"/>
        <v>0</v>
      </c>
      <c r="AN61" s="178">
        <f t="shared" si="9"/>
        <v>0.36286201707327836</v>
      </c>
      <c r="AO61" s="176"/>
      <c r="AP61" s="176"/>
      <c r="AQ61" s="176"/>
      <c r="AR61" s="176"/>
      <c r="AS61" s="176"/>
      <c r="AT61" s="176"/>
      <c r="AU61" s="176"/>
      <c r="AV61" s="176"/>
      <c r="AW61" s="176"/>
      <c r="AX61" s="176"/>
      <c r="AY61" s="176"/>
      <c r="AZ61" s="176"/>
      <c r="BA61" s="176"/>
      <c r="BB61" s="176"/>
      <c r="BC61" s="176"/>
      <c r="BD61" s="176"/>
      <c r="BE61" s="215"/>
      <c r="BF61" s="215"/>
      <c r="BG61" s="215"/>
      <c r="BH61" s="215"/>
      <c r="BI61" s="215"/>
      <c r="BJ61" s="215"/>
      <c r="BK61" s="75"/>
      <c r="BL61" s="176"/>
      <c r="BM61" s="75"/>
      <c r="BN61" s="178"/>
      <c r="BO61" s="178"/>
      <c r="BP61" s="20"/>
      <c r="BQ61" s="178"/>
      <c r="BR61" s="20"/>
      <c r="BS61" s="178"/>
      <c r="BT61" s="76"/>
      <c r="BU61" s="197"/>
      <c r="BV61" s="162"/>
      <c r="BW61" s="104"/>
      <c r="BX61" s="104"/>
      <c r="BY61" s="104"/>
      <c r="BZ61" s="104"/>
      <c r="CA61" s="104"/>
      <c r="CB61" s="104"/>
      <c r="CC61" s="104"/>
      <c r="CD61" s="104"/>
      <c r="CE61" s="104"/>
      <c r="CF61" s="104"/>
      <c r="CG61" s="104"/>
      <c r="CH61" s="104"/>
      <c r="CI61" s="104"/>
      <c r="CJ61" s="104"/>
      <c r="CK61" s="104"/>
      <c r="CL61" s="104"/>
      <c r="CM61" s="104"/>
      <c r="CN61" s="104"/>
      <c r="CO61" s="104"/>
      <c r="CP61" s="104"/>
      <c r="CQ61" s="104"/>
      <c r="CR61" s="104"/>
      <c r="CS61" s="104"/>
      <c r="CT61" s="104"/>
      <c r="CU61" s="104"/>
      <c r="CV61" s="104"/>
      <c r="CW61" s="104"/>
      <c r="CX61" s="104"/>
      <c r="CY61" s="104"/>
      <c r="CZ61" s="104"/>
      <c r="DA61" s="104"/>
      <c r="DB61" s="104"/>
      <c r="DC61" s="104"/>
      <c r="DD61" s="104"/>
      <c r="DE61" s="104"/>
      <c r="DF61" s="104"/>
      <c r="DG61" s="104"/>
      <c r="DH61" s="104"/>
      <c r="DI61" s="104"/>
      <c r="DJ61" s="104"/>
      <c r="DK61" s="104"/>
      <c r="DL61" s="104"/>
      <c r="DM61" s="104"/>
      <c r="DN61" s="104"/>
      <c r="DO61" s="104"/>
      <c r="DP61" s="104"/>
      <c r="DQ61" s="104"/>
      <c r="DR61" s="104"/>
      <c r="DS61" s="104"/>
      <c r="DT61" s="104"/>
      <c r="DU61" s="104"/>
      <c r="DV61" s="104"/>
      <c r="DW61" s="104"/>
      <c r="DX61" s="104"/>
      <c r="DY61" s="104"/>
      <c r="DZ61" s="104"/>
      <c r="EA61" s="104"/>
      <c r="EB61" s="104"/>
      <c r="EC61" s="104"/>
      <c r="ED61" s="104"/>
      <c r="EE61" s="104"/>
      <c r="EF61" s="104"/>
      <c r="EG61" s="104"/>
      <c r="EH61" s="104"/>
      <c r="EI61" s="104"/>
      <c r="EJ61" s="104"/>
      <c r="EK61" s="104"/>
      <c r="EL61" s="104"/>
      <c r="EM61" s="104"/>
      <c r="EN61" s="104"/>
      <c r="EO61" s="104"/>
      <c r="EP61" s="104"/>
      <c r="EQ61" s="104"/>
      <c r="ER61" s="104"/>
      <c r="ES61" s="104"/>
      <c r="ET61" s="104"/>
      <c r="EU61" s="104"/>
      <c r="EV61" s="104"/>
      <c r="EW61" s="104"/>
      <c r="EX61" s="104"/>
      <c r="EY61" s="104"/>
      <c r="EZ61" s="104"/>
      <c r="FA61" s="104"/>
      <c r="FB61" s="104"/>
      <c r="FC61" s="104"/>
      <c r="FD61" s="104"/>
      <c r="FE61" s="104"/>
      <c r="FF61" s="104"/>
      <c r="FG61" s="104"/>
      <c r="FH61" s="97"/>
      <c r="FI61" s="97"/>
      <c r="FJ61" s="97"/>
      <c r="FK61" s="97"/>
      <c r="FL61" s="97"/>
      <c r="FM61" s="97"/>
      <c r="FN61" s="97"/>
      <c r="FO61" s="97"/>
      <c r="FP61" s="97"/>
      <c r="FQ61" s="97"/>
      <c r="FR61" s="97"/>
      <c r="FS61" s="97"/>
      <c r="FT61" s="97"/>
      <c r="FU61" s="97"/>
      <c r="FV61" s="97"/>
      <c r="FW61" s="97"/>
      <c r="FX61" s="97"/>
      <c r="FY61" s="97"/>
      <c r="FZ61" s="97"/>
      <c r="GA61" s="97"/>
      <c r="GB61" s="97"/>
      <c r="GC61" s="97"/>
      <c r="GD61" s="97"/>
      <c r="GE61" s="97"/>
      <c r="GF61" s="97"/>
      <c r="GG61" s="97"/>
      <c r="GH61" s="97"/>
      <c r="GI61" s="97"/>
      <c r="GJ61" s="97"/>
      <c r="GK61" s="97"/>
      <c r="GL61" s="97"/>
      <c r="GM61" s="97"/>
      <c r="GN61" s="97"/>
      <c r="GO61" s="97"/>
      <c r="GP61" s="97"/>
      <c r="GQ61" s="97"/>
      <c r="GR61" s="97"/>
      <c r="GS61" s="97"/>
      <c r="GT61" s="97"/>
      <c r="GU61" s="97"/>
      <c r="GV61" s="97"/>
      <c r="GW61" s="97"/>
      <c r="GX61" s="97"/>
      <c r="GY61" s="97"/>
      <c r="GZ61" s="97"/>
      <c r="HA61" s="97"/>
      <c r="HB61" s="97"/>
      <c r="HC61" s="97"/>
      <c r="HD61" s="97"/>
      <c r="HE61" s="97"/>
      <c r="HF61" s="97"/>
      <c r="HG61" s="97"/>
      <c r="HH61" s="97"/>
      <c r="HI61" s="97"/>
      <c r="HJ61" s="97"/>
      <c r="HK61" s="97"/>
      <c r="HL61" s="97"/>
      <c r="HM61" s="97"/>
      <c r="HN61" s="97"/>
      <c r="HO61" s="97"/>
      <c r="HP61" s="97"/>
      <c r="HQ61" s="97"/>
      <c r="HR61" s="97"/>
      <c r="HS61" s="97"/>
      <c r="HT61" s="97"/>
      <c r="HU61" s="97"/>
      <c r="HV61" s="97"/>
      <c r="HW61" s="97"/>
      <c r="HX61" s="97"/>
      <c r="HY61" s="97"/>
      <c r="HZ61" s="97"/>
      <c r="IA61" s="97"/>
      <c r="IB61" s="97"/>
      <c r="IC61" s="97"/>
      <c r="ID61" s="97"/>
      <c r="IE61" s="97"/>
      <c r="IF61" s="97"/>
      <c r="IG61" s="97"/>
      <c r="IH61" s="97"/>
      <c r="II61" s="97"/>
      <c r="IJ61" s="97"/>
      <c r="IK61" s="97"/>
      <c r="IL61" s="97"/>
      <c r="IM61" s="97"/>
      <c r="IN61" s="97"/>
      <c r="IO61" s="97"/>
      <c r="IP61" s="97"/>
      <c r="IQ61" s="97"/>
      <c r="IR61" s="97"/>
      <c r="IS61" s="97"/>
      <c r="IT61" s="97"/>
      <c r="IU61" s="97"/>
      <c r="IV61" s="97"/>
      <c r="IW61" s="97"/>
      <c r="IX61" s="97"/>
      <c r="IY61" s="97"/>
    </row>
    <row r="62" spans="1:259" s="3" customFormat="1" hidden="1">
      <c r="A62" s="104"/>
      <c r="B62" s="105"/>
      <c r="C62" s="104" t="s">
        <v>152</v>
      </c>
      <c r="D62" s="178">
        <f>D58</f>
        <v>0.48388340449044565</v>
      </c>
      <c r="E62" s="178">
        <f t="shared" si="9"/>
        <v>0.47784585026597687</v>
      </c>
      <c r="F62" s="178">
        <f t="shared" si="9"/>
        <v>0.35432174145564088</v>
      </c>
      <c r="G62" s="178">
        <f t="shared" si="9"/>
        <v>0.38227444765112845</v>
      </c>
      <c r="H62" s="178">
        <f t="shared" si="9"/>
        <v>0.43173736074307817</v>
      </c>
      <c r="I62" s="178">
        <f t="shared" si="9"/>
        <v>0.51621012694730162</v>
      </c>
      <c r="J62" s="178">
        <f t="shared" si="9"/>
        <v>0.21146298354506607</v>
      </c>
      <c r="K62" s="178">
        <f t="shared" si="9"/>
        <v>0.33947152181363471</v>
      </c>
      <c r="L62" s="178">
        <f t="shared" si="9"/>
        <v>0.52768863213114969</v>
      </c>
      <c r="M62" s="178">
        <f t="shared" si="9"/>
        <v>0.28805060510285668</v>
      </c>
      <c r="N62" s="178">
        <f t="shared" si="9"/>
        <v>0.26452151645975347</v>
      </c>
      <c r="O62" s="178">
        <f t="shared" si="9"/>
        <v>0.51163480733191558</v>
      </c>
      <c r="P62" s="178">
        <f t="shared" si="9"/>
        <v>0.40302886568678714</v>
      </c>
      <c r="Q62" s="178">
        <f t="shared" si="9"/>
        <v>0.50964194550395681</v>
      </c>
      <c r="R62" s="178">
        <f t="shared" si="9"/>
        <v>0.42525700273507483</v>
      </c>
      <c r="S62" s="178">
        <f t="shared" si="9"/>
        <v>0.35025468942386045</v>
      </c>
      <c r="T62" s="178">
        <f t="shared" si="9"/>
        <v>0.39020272325601218</v>
      </c>
      <c r="U62" s="178">
        <f t="shared" si="9"/>
        <v>0.35620334083442173</v>
      </c>
      <c r="V62" s="178">
        <f t="shared" si="9"/>
        <v>0.25688319775668256</v>
      </c>
      <c r="W62" s="178">
        <f t="shared" si="9"/>
        <v>0.43061049444867122</v>
      </c>
      <c r="X62" s="178">
        <f t="shared" si="9"/>
        <v>0.51554984785755487</v>
      </c>
      <c r="Y62" s="178">
        <f t="shared" si="9"/>
        <v>0.40226317026040859</v>
      </c>
      <c r="Z62" s="178">
        <f t="shared" si="9"/>
        <v>0.57971186869062319</v>
      </c>
      <c r="AA62" s="178">
        <f t="shared" si="9"/>
        <v>0.66174324020190978</v>
      </c>
      <c r="AB62" s="178">
        <f t="shared" si="9"/>
        <v>0.66524967164830251</v>
      </c>
      <c r="AC62" s="178">
        <f t="shared" si="9"/>
        <v>0.68313548593441553</v>
      </c>
      <c r="AD62" s="178">
        <f t="shared" si="9"/>
        <v>0.84710377634674838</v>
      </c>
      <c r="AE62" s="178">
        <f t="shared" si="9"/>
        <v>0.57874588263155691</v>
      </c>
      <c r="AF62" s="178">
        <f t="shared" si="9"/>
        <v>0.54701107284902073</v>
      </c>
      <c r="AG62" s="178">
        <f t="shared" si="9"/>
        <v>0.67897599209771886</v>
      </c>
      <c r="AH62" s="178">
        <f t="shared" si="9"/>
        <v>0.71626690851801034</v>
      </c>
      <c r="AI62" s="178">
        <f t="shared" si="9"/>
        <v>0.62146922381946545</v>
      </c>
      <c r="AJ62" s="178">
        <f t="shared" si="9"/>
        <v>0.60039086906612815</v>
      </c>
      <c r="AK62" s="178">
        <f t="shared" si="9"/>
        <v>0.6482902133213323</v>
      </c>
      <c r="AL62" s="178">
        <f t="shared" si="9"/>
        <v>0.54688196909445563</v>
      </c>
      <c r="AM62" s="178">
        <f t="shared" si="9"/>
        <v>0</v>
      </c>
      <c r="AN62" s="178">
        <f t="shared" si="9"/>
        <v>0.44804734140157682</v>
      </c>
      <c r="AO62" s="176"/>
      <c r="AP62" s="176"/>
      <c r="AQ62" s="176"/>
      <c r="AR62" s="176"/>
      <c r="AS62" s="176"/>
      <c r="AT62" s="176"/>
      <c r="AU62" s="176"/>
      <c r="AV62" s="176"/>
      <c r="AW62" s="176"/>
      <c r="AX62" s="176"/>
      <c r="AY62" s="176"/>
      <c r="AZ62" s="176"/>
      <c r="BA62" s="176"/>
      <c r="BB62" s="176"/>
      <c r="BC62" s="176"/>
      <c r="BD62" s="176"/>
      <c r="BE62" s="215"/>
      <c r="BF62" s="215"/>
      <c r="BG62" s="198"/>
      <c r="BH62" s="198"/>
      <c r="BI62" s="198"/>
      <c r="BJ62" s="198"/>
      <c r="BK62" s="75"/>
      <c r="BL62" s="176"/>
      <c r="BM62" s="75"/>
      <c r="BN62" s="178"/>
      <c r="BO62" s="178"/>
      <c r="BP62" s="20"/>
      <c r="BQ62" s="178"/>
      <c r="BR62" s="20"/>
      <c r="BS62" s="178"/>
      <c r="BT62" s="76"/>
      <c r="BU62" s="197"/>
      <c r="BV62" s="162"/>
      <c r="BW62" s="104"/>
      <c r="BX62" s="104"/>
      <c r="BY62" s="104"/>
      <c r="BZ62" s="104"/>
      <c r="CA62" s="104"/>
      <c r="CB62" s="104"/>
      <c r="CC62" s="104"/>
      <c r="CD62" s="104"/>
      <c r="CE62" s="104"/>
      <c r="CF62" s="104"/>
      <c r="CG62" s="104"/>
      <c r="CH62" s="104"/>
      <c r="CI62" s="104"/>
      <c r="CJ62" s="104"/>
      <c r="CK62" s="104"/>
      <c r="CL62" s="104"/>
      <c r="CM62" s="104"/>
      <c r="CN62" s="104"/>
      <c r="CO62" s="104"/>
      <c r="CP62" s="104"/>
      <c r="CQ62" s="104"/>
      <c r="CR62" s="104"/>
      <c r="CS62" s="104"/>
      <c r="CT62" s="104"/>
      <c r="CU62" s="104"/>
      <c r="CV62" s="104"/>
      <c r="CW62" s="104"/>
      <c r="CX62" s="104"/>
      <c r="CY62" s="104"/>
      <c r="CZ62" s="104"/>
      <c r="DA62" s="104"/>
      <c r="DB62" s="104"/>
      <c r="DC62" s="104"/>
      <c r="DD62" s="104"/>
      <c r="DE62" s="104"/>
      <c r="DF62" s="104"/>
      <c r="DG62" s="104"/>
      <c r="DH62" s="104"/>
      <c r="DI62" s="104"/>
      <c r="DJ62" s="104"/>
      <c r="DK62" s="104"/>
      <c r="DL62" s="104"/>
      <c r="DM62" s="104"/>
      <c r="DN62" s="104"/>
      <c r="DO62" s="104"/>
      <c r="DP62" s="104"/>
      <c r="DQ62" s="104"/>
      <c r="DR62" s="104"/>
      <c r="DS62" s="104"/>
      <c r="DT62" s="104"/>
      <c r="DU62" s="104"/>
      <c r="DV62" s="104"/>
      <c r="DW62" s="104"/>
      <c r="DX62" s="104"/>
      <c r="DY62" s="104"/>
      <c r="DZ62" s="104"/>
      <c r="EA62" s="104"/>
      <c r="EB62" s="104"/>
      <c r="EC62" s="104"/>
      <c r="ED62" s="104"/>
      <c r="EE62" s="104"/>
      <c r="EF62" s="104"/>
      <c r="EG62" s="104"/>
      <c r="EH62" s="104"/>
      <c r="EI62" s="104"/>
      <c r="EJ62" s="104"/>
      <c r="EK62" s="104"/>
      <c r="EL62" s="104"/>
      <c r="EM62" s="104"/>
      <c r="EN62" s="104"/>
      <c r="EO62" s="104"/>
      <c r="EP62" s="104"/>
      <c r="EQ62" s="104"/>
      <c r="ER62" s="104"/>
      <c r="ES62" s="104"/>
      <c r="ET62" s="104"/>
      <c r="EU62" s="104"/>
      <c r="EV62" s="104"/>
      <c r="EW62" s="104"/>
      <c r="EX62" s="104"/>
      <c r="EY62" s="104"/>
      <c r="EZ62" s="104"/>
      <c r="FA62" s="104"/>
      <c r="FB62" s="104"/>
      <c r="FC62" s="104"/>
      <c r="FD62" s="104"/>
      <c r="FE62" s="104"/>
      <c r="FF62" s="104"/>
      <c r="FG62" s="104"/>
      <c r="FH62" s="97"/>
      <c r="FI62" s="97"/>
      <c r="FJ62" s="97"/>
      <c r="FK62" s="97"/>
      <c r="FL62" s="97"/>
      <c r="FM62" s="97"/>
      <c r="FN62" s="97"/>
      <c r="FO62" s="97"/>
      <c r="FP62" s="97"/>
      <c r="FQ62" s="97"/>
      <c r="FR62" s="97"/>
      <c r="FS62" s="97"/>
      <c r="FT62" s="97"/>
      <c r="FU62" s="97"/>
      <c r="FV62" s="97"/>
      <c r="FW62" s="97"/>
      <c r="FX62" s="97"/>
      <c r="FY62" s="97"/>
      <c r="FZ62" s="97"/>
      <c r="GA62" s="97"/>
      <c r="GB62" s="97"/>
      <c r="GC62" s="97"/>
      <c r="GD62" s="97"/>
      <c r="GE62" s="97"/>
      <c r="GF62" s="97"/>
      <c r="GG62" s="97"/>
      <c r="GH62" s="97"/>
      <c r="GI62" s="97"/>
      <c r="GJ62" s="97"/>
      <c r="GK62" s="97"/>
      <c r="GL62" s="97"/>
      <c r="GM62" s="97"/>
      <c r="GN62" s="97"/>
      <c r="GO62" s="97"/>
      <c r="GP62" s="97"/>
      <c r="GQ62" s="97"/>
      <c r="GR62" s="97"/>
      <c r="GS62" s="97"/>
      <c r="GT62" s="97"/>
      <c r="GU62" s="97"/>
      <c r="GV62" s="97"/>
      <c r="GW62" s="97"/>
      <c r="GX62" s="97"/>
      <c r="GY62" s="97"/>
      <c r="GZ62" s="97"/>
      <c r="HA62" s="97"/>
      <c r="HB62" s="97"/>
      <c r="HC62" s="97"/>
      <c r="HD62" s="97"/>
      <c r="HE62" s="97"/>
      <c r="HF62" s="97"/>
      <c r="HG62" s="97"/>
      <c r="HH62" s="97"/>
      <c r="HI62" s="97"/>
      <c r="HJ62" s="97"/>
      <c r="HK62" s="97"/>
      <c r="HL62" s="97"/>
      <c r="HM62" s="97"/>
      <c r="HN62" s="97"/>
      <c r="HO62" s="97"/>
      <c r="HP62" s="97"/>
      <c r="HQ62" s="97"/>
      <c r="HR62" s="97"/>
      <c r="HS62" s="97"/>
      <c r="HT62" s="97"/>
      <c r="HU62" s="97"/>
      <c r="HV62" s="97"/>
      <c r="HW62" s="97"/>
      <c r="HX62" s="97"/>
      <c r="HY62" s="97"/>
      <c r="HZ62" s="97"/>
      <c r="IA62" s="97"/>
      <c r="IB62" s="97"/>
      <c r="IC62" s="97"/>
      <c r="ID62" s="97"/>
      <c r="IE62" s="97"/>
      <c r="IF62" s="97"/>
      <c r="IG62" s="97"/>
      <c r="IH62" s="97"/>
      <c r="II62" s="97"/>
      <c r="IJ62" s="97"/>
      <c r="IK62" s="97"/>
      <c r="IL62" s="97"/>
      <c r="IM62" s="97"/>
      <c r="IN62" s="97"/>
      <c r="IO62" s="97"/>
      <c r="IP62" s="97"/>
      <c r="IQ62" s="97"/>
      <c r="IR62" s="97"/>
      <c r="IS62" s="97"/>
      <c r="IT62" s="97"/>
      <c r="IU62" s="97"/>
      <c r="IV62" s="97"/>
      <c r="IW62" s="97"/>
      <c r="IX62" s="97"/>
      <c r="IY62" s="97"/>
    </row>
  </sheetData>
  <sheetProtection algorithmName="SHA-512" hashValue="g6CsAFcIVgHpbXV30QkHRULxjYRZCCPWtst51qe3ZBba/ozQERZi/7rTZVJAM1TyiTkBxlVCiN5oJTYKRnZ4PA==" saltValue="Zx0NHcr062pgNIXHDq1IBA==" spinCount="100000" sheet="1" objects="1" scenarios="1"/>
  <mergeCells count="6">
    <mergeCell ref="BU2:BV2"/>
    <mergeCell ref="BG3:BJ3"/>
    <mergeCell ref="BL2:BM2"/>
    <mergeCell ref="BQ2:BR2"/>
    <mergeCell ref="BS2:BT2"/>
    <mergeCell ref="BL3:BM3"/>
  </mergeCells>
  <phoneticPr fontId="12"/>
  <pageMargins left="0.39370078740157483" right="0.39370078740157483" top="0.98425196850393704" bottom="0.6692913385826772" header="0.70866141732283472" footer="0.39370078740157483"/>
  <pageSetup paperSize="9" scale="65" firstPageNumber="138" orientation="portrait" useFirstPageNumber="1" r:id="rId1"/>
  <headerFooter alignWithMargins="0">
    <oddFooter>&amp;C&amp;"ＭＳ Ｐ明朝,標準"－&amp;P－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K91"/>
  <sheetViews>
    <sheetView showGridLines="0" showRowColHeaders="0" zoomScale="70" zoomScaleNormal="70" workbookViewId="0">
      <pane xSplit="4" ySplit="16" topLeftCell="E17" activePane="bottomRight" state="frozen"/>
      <selection pane="topRight" activeCell="E1" sqref="E1"/>
      <selection pane="bottomLeft" activeCell="A17" sqref="A17"/>
      <selection pane="bottomRight"/>
    </sheetView>
  </sheetViews>
  <sheetFormatPr defaultRowHeight="13.5"/>
  <cols>
    <col min="1" max="1" width="3.125" style="560" customWidth="1"/>
    <col min="2" max="2" width="3.125" style="526" customWidth="1"/>
    <col min="3" max="3" width="13.625" style="527" customWidth="1"/>
    <col min="4" max="4" width="11.375" style="528" hidden="1" customWidth="1"/>
    <col min="5" max="5" width="10.125" style="529" hidden="1" customWidth="1"/>
    <col min="6" max="6" width="10.125" style="528" hidden="1" customWidth="1"/>
    <col min="7" max="7" width="10.125" style="529" hidden="1" customWidth="1"/>
    <col min="8" max="8" width="10.125" style="528" hidden="1" customWidth="1"/>
    <col min="9" max="9" width="10.125" style="106" hidden="1" customWidth="1"/>
    <col min="10" max="10" width="5.625" style="107" hidden="1" customWidth="1"/>
    <col min="11" max="12" width="5.625" style="63" hidden="1" customWidth="1"/>
    <col min="13" max="13" width="4.625" style="540" hidden="1" customWidth="1"/>
    <col min="14" max="15" width="10.25" style="413" hidden="1" customWidth="1"/>
    <col min="16" max="86" width="10.25" style="62" customWidth="1"/>
    <col min="87" max="253" width="9" style="62"/>
    <col min="254" max="254" width="12" style="62" customWidth="1"/>
    <col min="255" max="255" width="5" style="62" customWidth="1"/>
    <col min="256" max="256" width="19" style="62" customWidth="1"/>
    <col min="257" max="268" width="10.125" style="62" customWidth="1"/>
    <col min="269" max="269" width="10.75" style="62" customWidth="1"/>
    <col min="270" max="342" width="10.25" style="62" customWidth="1"/>
    <col min="343" max="509" width="9" style="62"/>
    <col min="510" max="510" width="12" style="62" customWidth="1"/>
    <col min="511" max="511" width="5" style="62" customWidth="1"/>
    <col min="512" max="512" width="19" style="62" customWidth="1"/>
    <col min="513" max="524" width="10.125" style="62" customWidth="1"/>
    <col min="525" max="525" width="10.75" style="62" customWidth="1"/>
    <col min="526" max="598" width="10.25" style="62" customWidth="1"/>
    <col min="599" max="765" width="9" style="62"/>
    <col min="766" max="766" width="12" style="62" customWidth="1"/>
    <col min="767" max="767" width="5" style="62" customWidth="1"/>
    <col min="768" max="768" width="19" style="62" customWidth="1"/>
    <col min="769" max="780" width="10.125" style="62" customWidth="1"/>
    <col min="781" max="781" width="10.75" style="62" customWidth="1"/>
    <col min="782" max="854" width="10.25" style="62" customWidth="1"/>
    <col min="855" max="1021" width="9" style="62"/>
    <col min="1022" max="1022" width="12" style="62" customWidth="1"/>
    <col min="1023" max="1023" width="5" style="62" customWidth="1"/>
    <col min="1024" max="1024" width="19" style="62" customWidth="1"/>
    <col min="1025" max="1036" width="10.125" style="62" customWidth="1"/>
    <col min="1037" max="1037" width="10.75" style="62" customWidth="1"/>
    <col min="1038" max="1110" width="10.25" style="62" customWidth="1"/>
    <col min="1111" max="1277" width="9" style="62"/>
    <col min="1278" max="1278" width="12" style="62" customWidth="1"/>
    <col min="1279" max="1279" width="5" style="62" customWidth="1"/>
    <col min="1280" max="1280" width="19" style="62" customWidth="1"/>
    <col min="1281" max="1292" width="10.125" style="62" customWidth="1"/>
    <col min="1293" max="1293" width="10.75" style="62" customWidth="1"/>
    <col min="1294" max="1366" width="10.25" style="62" customWidth="1"/>
    <col min="1367" max="1533" width="9" style="62"/>
    <col min="1534" max="1534" width="12" style="62" customWidth="1"/>
    <col min="1535" max="1535" width="5" style="62" customWidth="1"/>
    <col min="1536" max="1536" width="19" style="62" customWidth="1"/>
    <col min="1537" max="1548" width="10.125" style="62" customWidth="1"/>
    <col min="1549" max="1549" width="10.75" style="62" customWidth="1"/>
    <col min="1550" max="1622" width="10.25" style="62" customWidth="1"/>
    <col min="1623" max="1789" width="9" style="62"/>
    <col min="1790" max="1790" width="12" style="62" customWidth="1"/>
    <col min="1791" max="1791" width="5" style="62" customWidth="1"/>
    <col min="1792" max="1792" width="19" style="62" customWidth="1"/>
    <col min="1793" max="1804" width="10.125" style="62" customWidth="1"/>
    <col min="1805" max="1805" width="10.75" style="62" customWidth="1"/>
    <col min="1806" max="1878" width="10.25" style="62" customWidth="1"/>
    <col min="1879" max="2045" width="9" style="62"/>
    <col min="2046" max="2046" width="12" style="62" customWidth="1"/>
    <col min="2047" max="2047" width="5" style="62" customWidth="1"/>
    <col min="2048" max="2048" width="19" style="62" customWidth="1"/>
    <col min="2049" max="2060" width="10.125" style="62" customWidth="1"/>
    <col min="2061" max="2061" width="10.75" style="62" customWidth="1"/>
    <col min="2062" max="2134" width="10.25" style="62" customWidth="1"/>
    <col min="2135" max="2301" width="9" style="62"/>
    <col min="2302" max="2302" width="12" style="62" customWidth="1"/>
    <col min="2303" max="2303" width="5" style="62" customWidth="1"/>
    <col min="2304" max="2304" width="19" style="62" customWidth="1"/>
    <col min="2305" max="2316" width="10.125" style="62" customWidth="1"/>
    <col min="2317" max="2317" width="10.75" style="62" customWidth="1"/>
    <col min="2318" max="2390" width="10.25" style="62" customWidth="1"/>
    <col min="2391" max="2557" width="9" style="62"/>
    <col min="2558" max="2558" width="12" style="62" customWidth="1"/>
    <col min="2559" max="2559" width="5" style="62" customWidth="1"/>
    <col min="2560" max="2560" width="19" style="62" customWidth="1"/>
    <col min="2561" max="2572" width="10.125" style="62" customWidth="1"/>
    <col min="2573" max="2573" width="10.75" style="62" customWidth="1"/>
    <col min="2574" max="2646" width="10.25" style="62" customWidth="1"/>
    <col min="2647" max="2813" width="9" style="62"/>
    <col min="2814" max="2814" width="12" style="62" customWidth="1"/>
    <col min="2815" max="2815" width="5" style="62" customWidth="1"/>
    <col min="2816" max="2816" width="19" style="62" customWidth="1"/>
    <col min="2817" max="2828" width="10.125" style="62" customWidth="1"/>
    <col min="2829" max="2829" width="10.75" style="62" customWidth="1"/>
    <col min="2830" max="2902" width="10.25" style="62" customWidth="1"/>
    <col min="2903" max="3069" width="9" style="62"/>
    <col min="3070" max="3070" width="12" style="62" customWidth="1"/>
    <col min="3071" max="3071" width="5" style="62" customWidth="1"/>
    <col min="3072" max="3072" width="19" style="62" customWidth="1"/>
    <col min="3073" max="3084" width="10.125" style="62" customWidth="1"/>
    <col min="3085" max="3085" width="10.75" style="62" customWidth="1"/>
    <col min="3086" max="3158" width="10.25" style="62" customWidth="1"/>
    <col min="3159" max="3325" width="9" style="62"/>
    <col min="3326" max="3326" width="12" style="62" customWidth="1"/>
    <col min="3327" max="3327" width="5" style="62" customWidth="1"/>
    <col min="3328" max="3328" width="19" style="62" customWidth="1"/>
    <col min="3329" max="3340" width="10.125" style="62" customWidth="1"/>
    <col min="3341" max="3341" width="10.75" style="62" customWidth="1"/>
    <col min="3342" max="3414" width="10.25" style="62" customWidth="1"/>
    <col min="3415" max="3581" width="9" style="62"/>
    <col min="3582" max="3582" width="12" style="62" customWidth="1"/>
    <col min="3583" max="3583" width="5" style="62" customWidth="1"/>
    <col min="3584" max="3584" width="19" style="62" customWidth="1"/>
    <col min="3585" max="3596" width="10.125" style="62" customWidth="1"/>
    <col min="3597" max="3597" width="10.75" style="62" customWidth="1"/>
    <col min="3598" max="3670" width="10.25" style="62" customWidth="1"/>
    <col min="3671" max="3837" width="9" style="62"/>
    <col min="3838" max="3838" width="12" style="62" customWidth="1"/>
    <col min="3839" max="3839" width="5" style="62" customWidth="1"/>
    <col min="3840" max="3840" width="19" style="62" customWidth="1"/>
    <col min="3841" max="3852" width="10.125" style="62" customWidth="1"/>
    <col min="3853" max="3853" width="10.75" style="62" customWidth="1"/>
    <col min="3854" max="3926" width="10.25" style="62" customWidth="1"/>
    <col min="3927" max="4093" width="9" style="62"/>
    <col min="4094" max="4094" width="12" style="62" customWidth="1"/>
    <col min="4095" max="4095" width="5" style="62" customWidth="1"/>
    <col min="4096" max="4096" width="19" style="62" customWidth="1"/>
    <col min="4097" max="4108" width="10.125" style="62" customWidth="1"/>
    <col min="4109" max="4109" width="10.75" style="62" customWidth="1"/>
    <col min="4110" max="4182" width="10.25" style="62" customWidth="1"/>
    <col min="4183" max="4349" width="9" style="62"/>
    <col min="4350" max="4350" width="12" style="62" customWidth="1"/>
    <col min="4351" max="4351" width="5" style="62" customWidth="1"/>
    <col min="4352" max="4352" width="19" style="62" customWidth="1"/>
    <col min="4353" max="4364" width="10.125" style="62" customWidth="1"/>
    <col min="4365" max="4365" width="10.75" style="62" customWidth="1"/>
    <col min="4366" max="4438" width="10.25" style="62" customWidth="1"/>
    <col min="4439" max="4605" width="9" style="62"/>
    <col min="4606" max="4606" width="12" style="62" customWidth="1"/>
    <col min="4607" max="4607" width="5" style="62" customWidth="1"/>
    <col min="4608" max="4608" width="19" style="62" customWidth="1"/>
    <col min="4609" max="4620" width="10.125" style="62" customWidth="1"/>
    <col min="4621" max="4621" width="10.75" style="62" customWidth="1"/>
    <col min="4622" max="4694" width="10.25" style="62" customWidth="1"/>
    <col min="4695" max="4861" width="9" style="62"/>
    <col min="4862" max="4862" width="12" style="62" customWidth="1"/>
    <col min="4863" max="4863" width="5" style="62" customWidth="1"/>
    <col min="4864" max="4864" width="19" style="62" customWidth="1"/>
    <col min="4865" max="4876" width="10.125" style="62" customWidth="1"/>
    <col min="4877" max="4877" width="10.75" style="62" customWidth="1"/>
    <col min="4878" max="4950" width="10.25" style="62" customWidth="1"/>
    <col min="4951" max="5117" width="9" style="62"/>
    <col min="5118" max="5118" width="12" style="62" customWidth="1"/>
    <col min="5119" max="5119" width="5" style="62" customWidth="1"/>
    <col min="5120" max="5120" width="19" style="62" customWidth="1"/>
    <col min="5121" max="5132" width="10.125" style="62" customWidth="1"/>
    <col min="5133" max="5133" width="10.75" style="62" customWidth="1"/>
    <col min="5134" max="5206" width="10.25" style="62" customWidth="1"/>
    <col min="5207" max="5373" width="9" style="62"/>
    <col min="5374" max="5374" width="12" style="62" customWidth="1"/>
    <col min="5375" max="5375" width="5" style="62" customWidth="1"/>
    <col min="5376" max="5376" width="19" style="62" customWidth="1"/>
    <col min="5377" max="5388" width="10.125" style="62" customWidth="1"/>
    <col min="5389" max="5389" width="10.75" style="62" customWidth="1"/>
    <col min="5390" max="5462" width="10.25" style="62" customWidth="1"/>
    <col min="5463" max="5629" width="9" style="62"/>
    <col min="5630" max="5630" width="12" style="62" customWidth="1"/>
    <col min="5631" max="5631" width="5" style="62" customWidth="1"/>
    <col min="5632" max="5632" width="19" style="62" customWidth="1"/>
    <col min="5633" max="5644" width="10.125" style="62" customWidth="1"/>
    <col min="5645" max="5645" width="10.75" style="62" customWidth="1"/>
    <col min="5646" max="5718" width="10.25" style="62" customWidth="1"/>
    <col min="5719" max="5885" width="9" style="62"/>
    <col min="5886" max="5886" width="12" style="62" customWidth="1"/>
    <col min="5887" max="5887" width="5" style="62" customWidth="1"/>
    <col min="5888" max="5888" width="19" style="62" customWidth="1"/>
    <col min="5889" max="5900" width="10.125" style="62" customWidth="1"/>
    <col min="5901" max="5901" width="10.75" style="62" customWidth="1"/>
    <col min="5902" max="5974" width="10.25" style="62" customWidth="1"/>
    <col min="5975" max="6141" width="9" style="62"/>
    <col min="6142" max="6142" width="12" style="62" customWidth="1"/>
    <col min="6143" max="6143" width="5" style="62" customWidth="1"/>
    <col min="6144" max="6144" width="19" style="62" customWidth="1"/>
    <col min="6145" max="6156" width="10.125" style="62" customWidth="1"/>
    <col min="6157" max="6157" width="10.75" style="62" customWidth="1"/>
    <col min="6158" max="6230" width="10.25" style="62" customWidth="1"/>
    <col min="6231" max="6397" width="9" style="62"/>
    <col min="6398" max="6398" width="12" style="62" customWidth="1"/>
    <col min="6399" max="6399" width="5" style="62" customWidth="1"/>
    <col min="6400" max="6400" width="19" style="62" customWidth="1"/>
    <col min="6401" max="6412" width="10.125" style="62" customWidth="1"/>
    <col min="6413" max="6413" width="10.75" style="62" customWidth="1"/>
    <col min="6414" max="6486" width="10.25" style="62" customWidth="1"/>
    <col min="6487" max="6653" width="9" style="62"/>
    <col min="6654" max="6654" width="12" style="62" customWidth="1"/>
    <col min="6655" max="6655" width="5" style="62" customWidth="1"/>
    <col min="6656" max="6656" width="19" style="62" customWidth="1"/>
    <col min="6657" max="6668" width="10.125" style="62" customWidth="1"/>
    <col min="6669" max="6669" width="10.75" style="62" customWidth="1"/>
    <col min="6670" max="6742" width="10.25" style="62" customWidth="1"/>
    <col min="6743" max="6909" width="9" style="62"/>
    <col min="6910" max="6910" width="12" style="62" customWidth="1"/>
    <col min="6911" max="6911" width="5" style="62" customWidth="1"/>
    <col min="6912" max="6912" width="19" style="62" customWidth="1"/>
    <col min="6913" max="6924" width="10.125" style="62" customWidth="1"/>
    <col min="6925" max="6925" width="10.75" style="62" customWidth="1"/>
    <col min="6926" max="6998" width="10.25" style="62" customWidth="1"/>
    <col min="6999" max="7165" width="9" style="62"/>
    <col min="7166" max="7166" width="12" style="62" customWidth="1"/>
    <col min="7167" max="7167" width="5" style="62" customWidth="1"/>
    <col min="7168" max="7168" width="19" style="62" customWidth="1"/>
    <col min="7169" max="7180" width="10.125" style="62" customWidth="1"/>
    <col min="7181" max="7181" width="10.75" style="62" customWidth="1"/>
    <col min="7182" max="7254" width="10.25" style="62" customWidth="1"/>
    <col min="7255" max="7421" width="9" style="62"/>
    <col min="7422" max="7422" width="12" style="62" customWidth="1"/>
    <col min="7423" max="7423" width="5" style="62" customWidth="1"/>
    <col min="7424" max="7424" width="19" style="62" customWidth="1"/>
    <col min="7425" max="7436" width="10.125" style="62" customWidth="1"/>
    <col min="7437" max="7437" width="10.75" style="62" customWidth="1"/>
    <col min="7438" max="7510" width="10.25" style="62" customWidth="1"/>
    <col min="7511" max="7677" width="9" style="62"/>
    <col min="7678" max="7678" width="12" style="62" customWidth="1"/>
    <col min="7679" max="7679" width="5" style="62" customWidth="1"/>
    <col min="7680" max="7680" width="19" style="62" customWidth="1"/>
    <col min="7681" max="7692" width="10.125" style="62" customWidth="1"/>
    <col min="7693" max="7693" width="10.75" style="62" customWidth="1"/>
    <col min="7694" max="7766" width="10.25" style="62" customWidth="1"/>
    <col min="7767" max="7933" width="9" style="62"/>
    <col min="7934" max="7934" width="12" style="62" customWidth="1"/>
    <col min="7935" max="7935" width="5" style="62" customWidth="1"/>
    <col min="7936" max="7936" width="19" style="62" customWidth="1"/>
    <col min="7937" max="7948" width="10.125" style="62" customWidth="1"/>
    <col min="7949" max="7949" width="10.75" style="62" customWidth="1"/>
    <col min="7950" max="8022" width="10.25" style="62" customWidth="1"/>
    <col min="8023" max="8189" width="9" style="62"/>
    <col min="8190" max="8190" width="12" style="62" customWidth="1"/>
    <col min="8191" max="8191" width="5" style="62" customWidth="1"/>
    <col min="8192" max="8192" width="19" style="62" customWidth="1"/>
    <col min="8193" max="8204" width="10.125" style="62" customWidth="1"/>
    <col min="8205" max="8205" width="10.75" style="62" customWidth="1"/>
    <col min="8206" max="8278" width="10.25" style="62" customWidth="1"/>
    <col min="8279" max="8445" width="9" style="62"/>
    <col min="8446" max="8446" width="12" style="62" customWidth="1"/>
    <col min="8447" max="8447" width="5" style="62" customWidth="1"/>
    <col min="8448" max="8448" width="19" style="62" customWidth="1"/>
    <col min="8449" max="8460" width="10.125" style="62" customWidth="1"/>
    <col min="8461" max="8461" width="10.75" style="62" customWidth="1"/>
    <col min="8462" max="8534" width="10.25" style="62" customWidth="1"/>
    <col min="8535" max="8701" width="9" style="62"/>
    <col min="8702" max="8702" width="12" style="62" customWidth="1"/>
    <col min="8703" max="8703" width="5" style="62" customWidth="1"/>
    <col min="8704" max="8704" width="19" style="62" customWidth="1"/>
    <col min="8705" max="8716" width="10.125" style="62" customWidth="1"/>
    <col min="8717" max="8717" width="10.75" style="62" customWidth="1"/>
    <col min="8718" max="8790" width="10.25" style="62" customWidth="1"/>
    <col min="8791" max="8957" width="9" style="62"/>
    <col min="8958" max="8958" width="12" style="62" customWidth="1"/>
    <col min="8959" max="8959" width="5" style="62" customWidth="1"/>
    <col min="8960" max="8960" width="19" style="62" customWidth="1"/>
    <col min="8961" max="8972" width="10.125" style="62" customWidth="1"/>
    <col min="8973" max="8973" width="10.75" style="62" customWidth="1"/>
    <col min="8974" max="9046" width="10.25" style="62" customWidth="1"/>
    <col min="9047" max="9213" width="9" style="62"/>
    <col min="9214" max="9214" width="12" style="62" customWidth="1"/>
    <col min="9215" max="9215" width="5" style="62" customWidth="1"/>
    <col min="9216" max="9216" width="19" style="62" customWidth="1"/>
    <col min="9217" max="9228" width="10.125" style="62" customWidth="1"/>
    <col min="9229" max="9229" width="10.75" style="62" customWidth="1"/>
    <col min="9230" max="9302" width="10.25" style="62" customWidth="1"/>
    <col min="9303" max="9469" width="9" style="62"/>
    <col min="9470" max="9470" width="12" style="62" customWidth="1"/>
    <col min="9471" max="9471" width="5" style="62" customWidth="1"/>
    <col min="9472" max="9472" width="19" style="62" customWidth="1"/>
    <col min="9473" max="9484" width="10.125" style="62" customWidth="1"/>
    <col min="9485" max="9485" width="10.75" style="62" customWidth="1"/>
    <col min="9486" max="9558" width="10.25" style="62" customWidth="1"/>
    <col min="9559" max="9725" width="9" style="62"/>
    <col min="9726" max="9726" width="12" style="62" customWidth="1"/>
    <col min="9727" max="9727" width="5" style="62" customWidth="1"/>
    <col min="9728" max="9728" width="19" style="62" customWidth="1"/>
    <col min="9729" max="9740" width="10.125" style="62" customWidth="1"/>
    <col min="9741" max="9741" width="10.75" style="62" customWidth="1"/>
    <col min="9742" max="9814" width="10.25" style="62" customWidth="1"/>
    <col min="9815" max="9981" width="9" style="62"/>
    <col min="9982" max="9982" width="12" style="62" customWidth="1"/>
    <col min="9983" max="9983" width="5" style="62" customWidth="1"/>
    <col min="9984" max="9984" width="19" style="62" customWidth="1"/>
    <col min="9985" max="9996" width="10.125" style="62" customWidth="1"/>
    <col min="9997" max="9997" width="10.75" style="62" customWidth="1"/>
    <col min="9998" max="10070" width="10.25" style="62" customWidth="1"/>
    <col min="10071" max="10237" width="9" style="62"/>
    <col min="10238" max="10238" width="12" style="62" customWidth="1"/>
    <col min="10239" max="10239" width="5" style="62" customWidth="1"/>
    <col min="10240" max="10240" width="19" style="62" customWidth="1"/>
    <col min="10241" max="10252" width="10.125" style="62" customWidth="1"/>
    <col min="10253" max="10253" width="10.75" style="62" customWidth="1"/>
    <col min="10254" max="10326" width="10.25" style="62" customWidth="1"/>
    <col min="10327" max="10493" width="9" style="62"/>
    <col min="10494" max="10494" width="12" style="62" customWidth="1"/>
    <col min="10495" max="10495" width="5" style="62" customWidth="1"/>
    <col min="10496" max="10496" width="19" style="62" customWidth="1"/>
    <col min="10497" max="10508" width="10.125" style="62" customWidth="1"/>
    <col min="10509" max="10509" width="10.75" style="62" customWidth="1"/>
    <col min="10510" max="10582" width="10.25" style="62" customWidth="1"/>
    <col min="10583" max="10749" width="9" style="62"/>
    <col min="10750" max="10750" width="12" style="62" customWidth="1"/>
    <col min="10751" max="10751" width="5" style="62" customWidth="1"/>
    <col min="10752" max="10752" width="19" style="62" customWidth="1"/>
    <col min="10753" max="10764" width="10.125" style="62" customWidth="1"/>
    <col min="10765" max="10765" width="10.75" style="62" customWidth="1"/>
    <col min="10766" max="10838" width="10.25" style="62" customWidth="1"/>
    <col min="10839" max="11005" width="9" style="62"/>
    <col min="11006" max="11006" width="12" style="62" customWidth="1"/>
    <col min="11007" max="11007" width="5" style="62" customWidth="1"/>
    <col min="11008" max="11008" width="19" style="62" customWidth="1"/>
    <col min="11009" max="11020" width="10.125" style="62" customWidth="1"/>
    <col min="11021" max="11021" width="10.75" style="62" customWidth="1"/>
    <col min="11022" max="11094" width="10.25" style="62" customWidth="1"/>
    <col min="11095" max="11261" width="9" style="62"/>
    <col min="11262" max="11262" width="12" style="62" customWidth="1"/>
    <col min="11263" max="11263" width="5" style="62" customWidth="1"/>
    <col min="11264" max="11264" width="19" style="62" customWidth="1"/>
    <col min="11265" max="11276" width="10.125" style="62" customWidth="1"/>
    <col min="11277" max="11277" width="10.75" style="62" customWidth="1"/>
    <col min="11278" max="11350" width="10.25" style="62" customWidth="1"/>
    <col min="11351" max="11517" width="9" style="62"/>
    <col min="11518" max="11518" width="12" style="62" customWidth="1"/>
    <col min="11519" max="11519" width="5" style="62" customWidth="1"/>
    <col min="11520" max="11520" width="19" style="62" customWidth="1"/>
    <col min="11521" max="11532" width="10.125" style="62" customWidth="1"/>
    <col min="11533" max="11533" width="10.75" style="62" customWidth="1"/>
    <col min="11534" max="11606" width="10.25" style="62" customWidth="1"/>
    <col min="11607" max="11773" width="9" style="62"/>
    <col min="11774" max="11774" width="12" style="62" customWidth="1"/>
    <col min="11775" max="11775" width="5" style="62" customWidth="1"/>
    <col min="11776" max="11776" width="19" style="62" customWidth="1"/>
    <col min="11777" max="11788" width="10.125" style="62" customWidth="1"/>
    <col min="11789" max="11789" width="10.75" style="62" customWidth="1"/>
    <col min="11790" max="11862" width="10.25" style="62" customWidth="1"/>
    <col min="11863" max="12029" width="9" style="62"/>
    <col min="12030" max="12030" width="12" style="62" customWidth="1"/>
    <col min="12031" max="12031" width="5" style="62" customWidth="1"/>
    <col min="12032" max="12032" width="19" style="62" customWidth="1"/>
    <col min="12033" max="12044" width="10.125" style="62" customWidth="1"/>
    <col min="12045" max="12045" width="10.75" style="62" customWidth="1"/>
    <col min="12046" max="12118" width="10.25" style="62" customWidth="1"/>
    <col min="12119" max="12285" width="9" style="62"/>
    <col min="12286" max="12286" width="12" style="62" customWidth="1"/>
    <col min="12287" max="12287" width="5" style="62" customWidth="1"/>
    <col min="12288" max="12288" width="19" style="62" customWidth="1"/>
    <col min="12289" max="12300" width="10.125" style="62" customWidth="1"/>
    <col min="12301" max="12301" width="10.75" style="62" customWidth="1"/>
    <col min="12302" max="12374" width="10.25" style="62" customWidth="1"/>
    <col min="12375" max="12541" width="9" style="62"/>
    <col min="12542" max="12542" width="12" style="62" customWidth="1"/>
    <col min="12543" max="12543" width="5" style="62" customWidth="1"/>
    <col min="12544" max="12544" width="19" style="62" customWidth="1"/>
    <col min="12545" max="12556" width="10.125" style="62" customWidth="1"/>
    <col min="12557" max="12557" width="10.75" style="62" customWidth="1"/>
    <col min="12558" max="12630" width="10.25" style="62" customWidth="1"/>
    <col min="12631" max="12797" width="9" style="62"/>
    <col min="12798" max="12798" width="12" style="62" customWidth="1"/>
    <col min="12799" max="12799" width="5" style="62" customWidth="1"/>
    <col min="12800" max="12800" width="19" style="62" customWidth="1"/>
    <col min="12801" max="12812" width="10.125" style="62" customWidth="1"/>
    <col min="12813" max="12813" width="10.75" style="62" customWidth="1"/>
    <col min="12814" max="12886" width="10.25" style="62" customWidth="1"/>
    <col min="12887" max="13053" width="9" style="62"/>
    <col min="13054" max="13054" width="12" style="62" customWidth="1"/>
    <col min="13055" max="13055" width="5" style="62" customWidth="1"/>
    <col min="13056" max="13056" width="19" style="62" customWidth="1"/>
    <col min="13057" max="13068" width="10.125" style="62" customWidth="1"/>
    <col min="13069" max="13069" width="10.75" style="62" customWidth="1"/>
    <col min="13070" max="13142" width="10.25" style="62" customWidth="1"/>
    <col min="13143" max="13309" width="9" style="62"/>
    <col min="13310" max="13310" width="12" style="62" customWidth="1"/>
    <col min="13311" max="13311" width="5" style="62" customWidth="1"/>
    <col min="13312" max="13312" width="19" style="62" customWidth="1"/>
    <col min="13313" max="13324" width="10.125" style="62" customWidth="1"/>
    <col min="13325" max="13325" width="10.75" style="62" customWidth="1"/>
    <col min="13326" max="13398" width="10.25" style="62" customWidth="1"/>
    <col min="13399" max="13565" width="9" style="62"/>
    <col min="13566" max="13566" width="12" style="62" customWidth="1"/>
    <col min="13567" max="13567" width="5" style="62" customWidth="1"/>
    <col min="13568" max="13568" width="19" style="62" customWidth="1"/>
    <col min="13569" max="13580" width="10.125" style="62" customWidth="1"/>
    <col min="13581" max="13581" width="10.75" style="62" customWidth="1"/>
    <col min="13582" max="13654" width="10.25" style="62" customWidth="1"/>
    <col min="13655" max="13821" width="9" style="62"/>
    <col min="13822" max="13822" width="12" style="62" customWidth="1"/>
    <col min="13823" max="13823" width="5" style="62" customWidth="1"/>
    <col min="13824" max="13824" width="19" style="62" customWidth="1"/>
    <col min="13825" max="13836" width="10.125" style="62" customWidth="1"/>
    <col min="13837" max="13837" width="10.75" style="62" customWidth="1"/>
    <col min="13838" max="13910" width="10.25" style="62" customWidth="1"/>
    <col min="13911" max="14077" width="9" style="62"/>
    <col min="14078" max="14078" width="12" style="62" customWidth="1"/>
    <col min="14079" max="14079" width="5" style="62" customWidth="1"/>
    <col min="14080" max="14080" width="19" style="62" customWidth="1"/>
    <col min="14081" max="14092" width="10.125" style="62" customWidth="1"/>
    <col min="14093" max="14093" width="10.75" style="62" customWidth="1"/>
    <col min="14094" max="14166" width="10.25" style="62" customWidth="1"/>
    <col min="14167" max="14333" width="9" style="62"/>
    <col min="14334" max="14334" width="12" style="62" customWidth="1"/>
    <col min="14335" max="14335" width="5" style="62" customWidth="1"/>
    <col min="14336" max="14336" width="19" style="62" customWidth="1"/>
    <col min="14337" max="14348" width="10.125" style="62" customWidth="1"/>
    <col min="14349" max="14349" width="10.75" style="62" customWidth="1"/>
    <col min="14350" max="14422" width="10.25" style="62" customWidth="1"/>
    <col min="14423" max="14589" width="9" style="62"/>
    <col min="14590" max="14590" width="12" style="62" customWidth="1"/>
    <col min="14591" max="14591" width="5" style="62" customWidth="1"/>
    <col min="14592" max="14592" width="19" style="62" customWidth="1"/>
    <col min="14593" max="14604" width="10.125" style="62" customWidth="1"/>
    <col min="14605" max="14605" width="10.75" style="62" customWidth="1"/>
    <col min="14606" max="14678" width="10.25" style="62" customWidth="1"/>
    <col min="14679" max="14845" width="9" style="62"/>
    <col min="14846" max="14846" width="12" style="62" customWidth="1"/>
    <col min="14847" max="14847" width="5" style="62" customWidth="1"/>
    <col min="14848" max="14848" width="19" style="62" customWidth="1"/>
    <col min="14849" max="14860" width="10.125" style="62" customWidth="1"/>
    <col min="14861" max="14861" width="10.75" style="62" customWidth="1"/>
    <col min="14862" max="14934" width="10.25" style="62" customWidth="1"/>
    <col min="14935" max="15101" width="9" style="62"/>
    <col min="15102" max="15102" width="12" style="62" customWidth="1"/>
    <col min="15103" max="15103" width="5" style="62" customWidth="1"/>
    <col min="15104" max="15104" width="19" style="62" customWidth="1"/>
    <col min="15105" max="15116" width="10.125" style="62" customWidth="1"/>
    <col min="15117" max="15117" width="10.75" style="62" customWidth="1"/>
    <col min="15118" max="15190" width="10.25" style="62" customWidth="1"/>
    <col min="15191" max="15357" width="9" style="62"/>
    <col min="15358" max="15358" width="12" style="62" customWidth="1"/>
    <col min="15359" max="15359" width="5" style="62" customWidth="1"/>
    <col min="15360" max="15360" width="19" style="62" customWidth="1"/>
    <col min="15361" max="15372" width="10.125" style="62" customWidth="1"/>
    <col min="15373" max="15373" width="10.75" style="62" customWidth="1"/>
    <col min="15374" max="15446" width="10.25" style="62" customWidth="1"/>
    <col min="15447" max="15613" width="9" style="62"/>
    <col min="15614" max="15614" width="12" style="62" customWidth="1"/>
    <col min="15615" max="15615" width="5" style="62" customWidth="1"/>
    <col min="15616" max="15616" width="19" style="62" customWidth="1"/>
    <col min="15617" max="15628" width="10.125" style="62" customWidth="1"/>
    <col min="15629" max="15629" width="10.75" style="62" customWidth="1"/>
    <col min="15630" max="15702" width="10.25" style="62" customWidth="1"/>
    <col min="15703" max="15869" width="9" style="62"/>
    <col min="15870" max="15870" width="12" style="62" customWidth="1"/>
    <col min="15871" max="15871" width="5" style="62" customWidth="1"/>
    <col min="15872" max="15872" width="19" style="62" customWidth="1"/>
    <col min="15873" max="15884" width="10.125" style="62" customWidth="1"/>
    <col min="15885" max="15885" width="10.75" style="62" customWidth="1"/>
    <col min="15886" max="15958" width="10.25" style="62" customWidth="1"/>
    <col min="15959" max="16125" width="9" style="62"/>
    <col min="16126" max="16126" width="12" style="62" customWidth="1"/>
    <col min="16127" max="16127" width="5" style="62" customWidth="1"/>
    <col min="16128" max="16128" width="19" style="62" customWidth="1"/>
    <col min="16129" max="16140" width="10.125" style="62" customWidth="1"/>
    <col min="16141" max="16141" width="10.75" style="62" customWidth="1"/>
    <col min="16142" max="16214" width="10.25" style="62" customWidth="1"/>
    <col min="16215" max="16384" width="9" style="62"/>
  </cols>
  <sheetData>
    <row r="1" spans="1:89" ht="12" customHeight="1">
      <c r="A1" s="558"/>
      <c r="B1" s="416" t="s">
        <v>528</v>
      </c>
    </row>
    <row r="2" spans="1:89" s="407" customFormat="1" ht="15" hidden="1">
      <c r="A2" s="559"/>
      <c r="B2" s="494"/>
      <c r="C2" s="495"/>
      <c r="D2" s="496" t="s">
        <v>312</v>
      </c>
      <c r="E2" s="497" t="s">
        <v>313</v>
      </c>
      <c r="F2" s="498" t="s">
        <v>314</v>
      </c>
      <c r="G2" s="497" t="s">
        <v>323</v>
      </c>
      <c r="H2" s="498" t="s">
        <v>368</v>
      </c>
      <c r="I2" s="412"/>
      <c r="K2" s="68"/>
      <c r="L2" s="409"/>
      <c r="M2" s="557"/>
      <c r="CI2" s="408"/>
      <c r="CK2" s="408"/>
    </row>
    <row r="3" spans="1:89" s="407" customFormat="1" ht="27.75" hidden="1" thickBot="1">
      <c r="A3" s="559"/>
      <c r="B3" s="494"/>
      <c r="C3" s="499"/>
      <c r="D3" s="500" t="s">
        <v>324</v>
      </c>
      <c r="E3" s="501" t="s">
        <v>325</v>
      </c>
      <c r="F3" s="502" t="s">
        <v>326</v>
      </c>
      <c r="G3" s="502" t="s">
        <v>327</v>
      </c>
      <c r="H3" s="503" t="s">
        <v>287</v>
      </c>
      <c r="I3" s="410"/>
      <c r="M3" s="557"/>
      <c r="CI3" s="408"/>
      <c r="CJ3" s="409"/>
      <c r="CK3" s="408"/>
    </row>
    <row r="4" spans="1:89" s="407" customFormat="1" ht="34.5" hidden="1" customHeight="1" thickBot="1">
      <c r="A4" s="559"/>
      <c r="B4" s="494"/>
      <c r="C4" s="495"/>
      <c r="D4" s="504" t="str">
        <f>'経済波及効果 【 入力・結果シート 】 '!E14</f>
        <v>区画整理</v>
      </c>
      <c r="E4" s="505">
        <f>'経済波及効果 【 入力・結果シート 】 '!F14</f>
        <v>0</v>
      </c>
      <c r="F4" s="506">
        <f>'経済波及効果 【 入力・結果シート 】 '!G14</f>
        <v>0</v>
      </c>
      <c r="G4" s="505">
        <f>'経済波及効果 【 入力・結果シート 】 '!H14</f>
        <v>0</v>
      </c>
      <c r="H4" s="507">
        <f>SUM(E4:G4)</f>
        <v>0</v>
      </c>
      <c r="I4" s="116"/>
      <c r="K4" s="68"/>
      <c r="L4" s="409"/>
      <c r="M4" s="557"/>
      <c r="CI4" s="408"/>
      <c r="CK4" s="408"/>
    </row>
    <row r="5" spans="1:89" s="407" customFormat="1" ht="15" hidden="1" customHeight="1">
      <c r="A5" s="559"/>
      <c r="B5" s="494"/>
      <c r="C5" s="495"/>
      <c r="D5" s="508"/>
      <c r="E5" s="509"/>
      <c r="F5" s="508"/>
      <c r="G5" s="508"/>
      <c r="H5" s="508"/>
      <c r="I5" s="116"/>
      <c r="J5" s="116"/>
      <c r="K5" s="68"/>
      <c r="L5" s="409"/>
      <c r="M5" s="557"/>
      <c r="CI5" s="408"/>
      <c r="CK5" s="408"/>
    </row>
    <row r="6" spans="1:89" s="407" customFormat="1" ht="15" hidden="1" customHeight="1">
      <c r="A6" s="559"/>
      <c r="B6" s="494"/>
      <c r="C6" s="510" t="s">
        <v>328</v>
      </c>
      <c r="D6" s="511" t="s">
        <v>329</v>
      </c>
      <c r="E6" s="512" t="s">
        <v>330</v>
      </c>
      <c r="F6" s="508"/>
      <c r="G6" s="508"/>
      <c r="H6" s="508"/>
      <c r="I6" s="116"/>
      <c r="J6" s="116"/>
      <c r="K6" s="72"/>
      <c r="L6" s="409"/>
      <c r="M6" s="557"/>
      <c r="CI6" s="408"/>
      <c r="CK6" s="408"/>
    </row>
    <row r="7" spans="1:89" s="407" customFormat="1" ht="15" hidden="1" customHeight="1">
      <c r="A7" s="559"/>
      <c r="B7" s="494"/>
      <c r="C7" s="510"/>
      <c r="D7" s="511" t="s">
        <v>331</v>
      </c>
      <c r="E7" s="512" t="s">
        <v>365</v>
      </c>
      <c r="F7" s="508"/>
      <c r="G7" s="508"/>
      <c r="H7" s="508"/>
      <c r="I7" s="116"/>
      <c r="J7" s="116"/>
      <c r="K7" s="72"/>
      <c r="L7" s="409"/>
      <c r="M7" s="557"/>
      <c r="CI7" s="408"/>
      <c r="CK7" s="408"/>
    </row>
    <row r="8" spans="1:89" s="407" customFormat="1" ht="15" hidden="1" customHeight="1">
      <c r="A8" s="559"/>
      <c r="B8" s="494"/>
      <c r="C8" s="510"/>
      <c r="D8" s="511" t="s">
        <v>332</v>
      </c>
      <c r="E8" s="512" t="s">
        <v>366</v>
      </c>
      <c r="F8" s="508"/>
      <c r="G8" s="508"/>
      <c r="H8" s="508"/>
      <c r="I8" s="116"/>
      <c r="J8" s="116"/>
      <c r="K8" s="72"/>
      <c r="L8" s="409"/>
      <c r="M8" s="557"/>
      <c r="CI8" s="408"/>
      <c r="CK8" s="408"/>
    </row>
    <row r="9" spans="1:89" s="407" customFormat="1" ht="15" hidden="1" customHeight="1">
      <c r="A9" s="559"/>
      <c r="B9" s="494"/>
      <c r="C9" s="510"/>
      <c r="D9" s="511" t="s">
        <v>334</v>
      </c>
      <c r="E9" s="512" t="s">
        <v>367</v>
      </c>
      <c r="F9" s="508"/>
      <c r="G9" s="508"/>
      <c r="H9" s="508"/>
      <c r="I9" s="116"/>
      <c r="J9" s="116"/>
      <c r="K9" s="72"/>
      <c r="L9" s="409"/>
      <c r="M9" s="557"/>
      <c r="CI9" s="408"/>
      <c r="CK9" s="408"/>
    </row>
    <row r="10" spans="1:89" hidden="1"/>
    <row r="11" spans="1:89" hidden="1"/>
    <row r="12" spans="1:89" s="538" customFormat="1" ht="22.5" hidden="1" customHeight="1">
      <c r="A12" s="561"/>
      <c r="B12" s="543"/>
      <c r="C12" s="544"/>
      <c r="D12" s="538" t="s">
        <v>307</v>
      </c>
      <c r="E12" s="514"/>
      <c r="F12" s="513"/>
      <c r="G12" s="514"/>
      <c r="H12" s="513"/>
      <c r="I12" s="513"/>
      <c r="J12" s="514"/>
      <c r="K12" s="1116"/>
      <c r="L12" s="1116"/>
      <c r="M12" s="1117"/>
      <c r="O12" s="539"/>
      <c r="P12" s="538" t="s">
        <v>308</v>
      </c>
      <c r="S12" s="532" t="s">
        <v>309</v>
      </c>
      <c r="W12" s="533" t="s">
        <v>310</v>
      </c>
    </row>
    <row r="13" spans="1:89" ht="12" customHeight="1">
      <c r="A13" s="559"/>
      <c r="B13" s="1099"/>
      <c r="C13" s="1100"/>
      <c r="D13" s="1101"/>
      <c r="E13" s="1102"/>
      <c r="F13" s="1101"/>
      <c r="G13" s="1102"/>
      <c r="H13" s="531"/>
      <c r="I13" s="108"/>
      <c r="J13" s="109"/>
      <c r="K13" s="58"/>
      <c r="L13" s="58"/>
      <c r="M13" s="1118"/>
      <c r="N13" s="1103"/>
      <c r="O13" s="1103"/>
      <c r="P13" s="1104"/>
      <c r="Q13" s="1104"/>
      <c r="R13" s="1104"/>
      <c r="S13" s="1104"/>
      <c r="T13" s="1104"/>
      <c r="U13" s="1104"/>
      <c r="V13" s="1104"/>
      <c r="W13" s="1104"/>
      <c r="X13" s="1104"/>
      <c r="Y13" s="1105"/>
      <c r="Z13" s="1104"/>
      <c r="AA13" s="1104"/>
      <c r="AB13" s="1104"/>
      <c r="AC13" s="1104"/>
      <c r="AD13" s="1104"/>
      <c r="AE13" s="1104"/>
      <c r="AF13" s="1104"/>
      <c r="AG13" s="1104"/>
      <c r="AH13" s="1104"/>
      <c r="AI13" s="1105"/>
      <c r="AJ13" s="1104"/>
      <c r="AK13" s="1104"/>
      <c r="AL13" s="1104"/>
      <c r="AM13" s="1104"/>
      <c r="AN13" s="1104"/>
      <c r="AO13" s="1104"/>
      <c r="AP13" s="1104"/>
      <c r="AQ13" s="1104"/>
      <c r="AR13" s="1104"/>
      <c r="AS13" s="1104"/>
      <c r="AT13" s="1105"/>
      <c r="AU13" s="1104"/>
      <c r="AV13" s="1104"/>
      <c r="AW13" s="1104"/>
      <c r="AX13" s="1104"/>
      <c r="AY13" s="1104"/>
      <c r="AZ13" s="1104"/>
      <c r="BA13" s="1104"/>
      <c r="BB13" s="1104"/>
      <c r="BC13" s="1104"/>
      <c r="BD13" s="1105"/>
      <c r="BE13" s="1104"/>
      <c r="BF13" s="1104"/>
      <c r="BG13" s="1104"/>
      <c r="BH13" s="1104"/>
      <c r="BI13" s="1104"/>
      <c r="BJ13" s="1104"/>
      <c r="BK13" s="1104"/>
      <c r="BL13" s="1104"/>
      <c r="BM13" s="1104"/>
      <c r="BN13" s="1105"/>
      <c r="BO13" s="1104"/>
      <c r="BP13" s="1104"/>
      <c r="BQ13" s="1104"/>
      <c r="BR13" s="1104"/>
      <c r="BS13" s="1104"/>
      <c r="BT13" s="1104"/>
      <c r="BU13" s="1104"/>
      <c r="BV13" s="1104"/>
      <c r="BW13" s="1104"/>
      <c r="BX13" s="1105"/>
      <c r="BY13" s="1104"/>
      <c r="BZ13" s="1104"/>
      <c r="CA13" s="1104"/>
      <c r="CB13" s="1104"/>
      <c r="CC13" s="1104"/>
      <c r="CD13" s="1104"/>
      <c r="CE13" s="1104"/>
      <c r="CF13" s="1104"/>
      <c r="CG13" s="1104"/>
      <c r="CH13" s="1105"/>
    </row>
    <row r="14" spans="1:89" s="69" customFormat="1" ht="12" customHeight="1">
      <c r="A14" s="562"/>
      <c r="B14" s="545"/>
      <c r="C14" s="546"/>
      <c r="D14" s="515"/>
      <c r="E14" s="1095" t="s">
        <v>398</v>
      </c>
      <c r="F14" s="1096" t="s">
        <v>326</v>
      </c>
      <c r="G14" s="1121" t="s">
        <v>327</v>
      </c>
      <c r="H14" s="530"/>
      <c r="I14" s="109"/>
      <c r="L14" s="59"/>
      <c r="M14" s="540"/>
      <c r="N14" s="1097"/>
      <c r="O14" s="1098"/>
      <c r="P14" s="1109"/>
      <c r="Q14" s="1110"/>
      <c r="R14" s="1110"/>
      <c r="S14" s="1110"/>
      <c r="T14" s="1110"/>
      <c r="U14" s="1110"/>
      <c r="V14" s="1110"/>
      <c r="W14" s="1110"/>
      <c r="X14" s="1110"/>
      <c r="Y14" s="1110"/>
      <c r="Z14" s="1110"/>
      <c r="AA14" s="1110"/>
      <c r="AB14" s="1110"/>
      <c r="AC14" s="1110"/>
      <c r="AD14" s="1110"/>
      <c r="AE14" s="1110"/>
      <c r="AF14" s="1110"/>
      <c r="AG14" s="1110"/>
      <c r="AH14" s="1110"/>
      <c r="AI14" s="1110"/>
      <c r="AJ14" s="1110"/>
      <c r="AK14" s="1110"/>
      <c r="AL14" s="1110"/>
      <c r="AM14" s="1110"/>
      <c r="AN14" s="1110"/>
      <c r="AO14" s="1110"/>
      <c r="AP14" s="1110"/>
      <c r="AQ14" s="1110"/>
      <c r="AR14" s="1110"/>
      <c r="AS14" s="1110"/>
      <c r="AT14" s="1110"/>
      <c r="AU14" s="1110"/>
      <c r="AV14" s="1110"/>
      <c r="AW14" s="1110"/>
      <c r="AX14" s="1110"/>
      <c r="AY14" s="1110"/>
      <c r="AZ14" s="1110"/>
      <c r="BA14" s="1110"/>
      <c r="BB14" s="1110"/>
      <c r="BC14" s="1110"/>
      <c r="BD14" s="1110"/>
      <c r="BE14" s="1110"/>
      <c r="BF14" s="1110"/>
      <c r="BG14" s="1110"/>
      <c r="BH14" s="1110"/>
      <c r="BI14" s="1110"/>
      <c r="BJ14" s="1110"/>
      <c r="BK14" s="1110"/>
      <c r="BL14" s="1110"/>
      <c r="BM14" s="1110"/>
      <c r="BN14" s="1110"/>
      <c r="BO14" s="1110"/>
      <c r="BP14" s="1110"/>
      <c r="BQ14" s="1110"/>
      <c r="BR14" s="1110"/>
      <c r="BS14" s="1110"/>
      <c r="BT14" s="1110"/>
      <c r="BU14" s="1110"/>
      <c r="BV14" s="1110"/>
      <c r="BW14" s="1110"/>
      <c r="BX14" s="1110"/>
      <c r="BY14" s="1110"/>
      <c r="BZ14" s="1110"/>
      <c r="CA14" s="1110"/>
      <c r="CB14" s="1110"/>
      <c r="CC14" s="1110"/>
      <c r="CD14" s="1110"/>
      <c r="CE14" s="1110"/>
      <c r="CF14" s="1110"/>
      <c r="CG14" s="1110"/>
      <c r="CH14" s="1111"/>
    </row>
    <row r="15" spans="1:89" s="111" customFormat="1" ht="12" customHeight="1">
      <c r="A15" s="562"/>
      <c r="B15" s="547"/>
      <c r="C15" s="548"/>
      <c r="D15" s="517"/>
      <c r="E15" s="518">
        <f>E4</f>
        <v>0</v>
      </c>
      <c r="F15" s="519"/>
      <c r="G15" s="519"/>
      <c r="H15" s="1119"/>
      <c r="I15" s="71"/>
      <c r="L15" s="71"/>
      <c r="M15" s="541"/>
      <c r="N15" s="414">
        <v>72</v>
      </c>
      <c r="O15" s="110">
        <v>73</v>
      </c>
      <c r="P15" s="1106">
        <v>1</v>
      </c>
      <c r="Q15" s="1107">
        <v>2</v>
      </c>
      <c r="R15" s="1107">
        <v>3</v>
      </c>
      <c r="S15" s="1107">
        <v>4</v>
      </c>
      <c r="T15" s="1107">
        <v>5</v>
      </c>
      <c r="U15" s="1107">
        <v>6</v>
      </c>
      <c r="V15" s="1107">
        <v>7</v>
      </c>
      <c r="W15" s="1107">
        <v>8</v>
      </c>
      <c r="X15" s="1107">
        <v>9</v>
      </c>
      <c r="Y15" s="1107">
        <v>10</v>
      </c>
      <c r="Z15" s="1107">
        <v>11</v>
      </c>
      <c r="AA15" s="1107">
        <v>12</v>
      </c>
      <c r="AB15" s="1107">
        <v>13</v>
      </c>
      <c r="AC15" s="1107">
        <v>14</v>
      </c>
      <c r="AD15" s="1107">
        <v>15</v>
      </c>
      <c r="AE15" s="1107">
        <v>16</v>
      </c>
      <c r="AF15" s="1107">
        <v>17</v>
      </c>
      <c r="AG15" s="1107">
        <v>18</v>
      </c>
      <c r="AH15" s="1107">
        <v>19</v>
      </c>
      <c r="AI15" s="1107">
        <v>20</v>
      </c>
      <c r="AJ15" s="1107">
        <v>21</v>
      </c>
      <c r="AK15" s="1107">
        <v>22</v>
      </c>
      <c r="AL15" s="1107">
        <v>23</v>
      </c>
      <c r="AM15" s="1107">
        <v>24</v>
      </c>
      <c r="AN15" s="1107">
        <v>25</v>
      </c>
      <c r="AO15" s="1107">
        <v>26</v>
      </c>
      <c r="AP15" s="1107">
        <v>27</v>
      </c>
      <c r="AQ15" s="1107">
        <v>28</v>
      </c>
      <c r="AR15" s="1107">
        <v>29</v>
      </c>
      <c r="AS15" s="1107">
        <v>30</v>
      </c>
      <c r="AT15" s="1107">
        <v>31</v>
      </c>
      <c r="AU15" s="1107">
        <v>32</v>
      </c>
      <c r="AV15" s="1107">
        <v>33</v>
      </c>
      <c r="AW15" s="1107">
        <v>34</v>
      </c>
      <c r="AX15" s="1107">
        <v>35</v>
      </c>
      <c r="AY15" s="1107">
        <v>36</v>
      </c>
      <c r="AZ15" s="1107">
        <v>37</v>
      </c>
      <c r="BA15" s="1107">
        <v>38</v>
      </c>
      <c r="BB15" s="1107">
        <v>39</v>
      </c>
      <c r="BC15" s="1107">
        <v>40</v>
      </c>
      <c r="BD15" s="1107">
        <v>41</v>
      </c>
      <c r="BE15" s="1107">
        <v>42</v>
      </c>
      <c r="BF15" s="1107">
        <v>43</v>
      </c>
      <c r="BG15" s="1107">
        <v>44</v>
      </c>
      <c r="BH15" s="1107">
        <v>45</v>
      </c>
      <c r="BI15" s="1107">
        <v>46</v>
      </c>
      <c r="BJ15" s="1107">
        <v>47</v>
      </c>
      <c r="BK15" s="1107">
        <v>48</v>
      </c>
      <c r="BL15" s="1107">
        <v>49</v>
      </c>
      <c r="BM15" s="1107">
        <v>50</v>
      </c>
      <c r="BN15" s="1107">
        <v>51</v>
      </c>
      <c r="BO15" s="1107">
        <v>52</v>
      </c>
      <c r="BP15" s="1107">
        <v>53</v>
      </c>
      <c r="BQ15" s="1107">
        <v>54</v>
      </c>
      <c r="BR15" s="1107">
        <v>55</v>
      </c>
      <c r="BS15" s="1107">
        <v>56</v>
      </c>
      <c r="BT15" s="1107">
        <v>57</v>
      </c>
      <c r="BU15" s="1107">
        <v>58</v>
      </c>
      <c r="BV15" s="1107">
        <v>59</v>
      </c>
      <c r="BW15" s="1107">
        <v>60</v>
      </c>
      <c r="BX15" s="1107">
        <v>61</v>
      </c>
      <c r="BY15" s="1107">
        <v>62</v>
      </c>
      <c r="BZ15" s="1107">
        <v>63</v>
      </c>
      <c r="CA15" s="1107">
        <v>64</v>
      </c>
      <c r="CB15" s="1107">
        <v>65</v>
      </c>
      <c r="CC15" s="1107">
        <v>66</v>
      </c>
      <c r="CD15" s="1107">
        <v>67</v>
      </c>
      <c r="CE15" s="1107">
        <v>68</v>
      </c>
      <c r="CF15" s="1107">
        <v>69</v>
      </c>
      <c r="CG15" s="1107">
        <v>70</v>
      </c>
      <c r="CH15" s="1108" t="s">
        <v>333</v>
      </c>
    </row>
    <row r="16" spans="1:89" s="411" customFormat="1" ht="60" customHeight="1">
      <c r="A16" s="564"/>
      <c r="B16" s="549"/>
      <c r="C16" s="550"/>
      <c r="D16" s="520" t="str">
        <f>D4</f>
        <v>区画整理</v>
      </c>
      <c r="E16" s="521">
        <f>SUM(E17:E53)</f>
        <v>0</v>
      </c>
      <c r="F16" s="522">
        <f>F4</f>
        <v>0</v>
      </c>
      <c r="G16" s="522">
        <f>G4</f>
        <v>0</v>
      </c>
      <c r="H16" s="1120"/>
      <c r="I16" s="114"/>
      <c r="L16" s="60"/>
      <c r="M16" s="542"/>
      <c r="N16" s="415" t="s">
        <v>290</v>
      </c>
      <c r="O16" s="112" t="s">
        <v>291</v>
      </c>
      <c r="P16" s="415" t="s">
        <v>400</v>
      </c>
      <c r="Q16" s="112" t="s">
        <v>402</v>
      </c>
      <c r="R16" s="112" t="s">
        <v>292</v>
      </c>
      <c r="S16" s="112" t="s">
        <v>293</v>
      </c>
      <c r="T16" s="112" t="s">
        <v>294</v>
      </c>
      <c r="U16" s="112" t="s">
        <v>295</v>
      </c>
      <c r="V16" s="112" t="s">
        <v>296</v>
      </c>
      <c r="W16" s="112" t="s">
        <v>434</v>
      </c>
      <c r="X16" s="112" t="s">
        <v>435</v>
      </c>
      <c r="Y16" s="112" t="s">
        <v>436</v>
      </c>
      <c r="Z16" s="112" t="s">
        <v>437</v>
      </c>
      <c r="AA16" s="112" t="s">
        <v>438</v>
      </c>
      <c r="AB16" s="112" t="s">
        <v>439</v>
      </c>
      <c r="AC16" s="112" t="s">
        <v>440</v>
      </c>
      <c r="AD16" s="112" t="s">
        <v>441</v>
      </c>
      <c r="AE16" s="112" t="s">
        <v>442</v>
      </c>
      <c r="AF16" s="112" t="s">
        <v>297</v>
      </c>
      <c r="AG16" s="112" t="s">
        <v>404</v>
      </c>
      <c r="AH16" s="112" t="s">
        <v>298</v>
      </c>
      <c r="AI16" s="112" t="s">
        <v>299</v>
      </c>
      <c r="AJ16" s="112" t="s">
        <v>443</v>
      </c>
      <c r="AK16" s="112" t="s">
        <v>405</v>
      </c>
      <c r="AL16" s="112" t="s">
        <v>444</v>
      </c>
      <c r="AM16" s="112" t="s">
        <v>445</v>
      </c>
      <c r="AN16" s="112" t="s">
        <v>446</v>
      </c>
      <c r="AO16" s="112" t="s">
        <v>447</v>
      </c>
      <c r="AP16" s="112" t="s">
        <v>448</v>
      </c>
      <c r="AQ16" s="112" t="s">
        <v>449</v>
      </c>
      <c r="AR16" s="112" t="s">
        <v>406</v>
      </c>
      <c r="AS16" s="112" t="s">
        <v>403</v>
      </c>
      <c r="AT16" s="112" t="s">
        <v>407</v>
      </c>
      <c r="AU16" s="112" t="s">
        <v>408</v>
      </c>
      <c r="AV16" s="112" t="s">
        <v>401</v>
      </c>
      <c r="AW16" s="112" t="s">
        <v>409</v>
      </c>
      <c r="AX16" s="112" t="s">
        <v>410</v>
      </c>
      <c r="AY16" s="112" t="s">
        <v>411</v>
      </c>
      <c r="AZ16" s="112" t="s">
        <v>412</v>
      </c>
      <c r="BA16" s="112" t="s">
        <v>413</v>
      </c>
      <c r="BB16" s="112" t="s">
        <v>414</v>
      </c>
      <c r="BC16" s="112" t="s">
        <v>415</v>
      </c>
      <c r="BD16" s="112" t="s">
        <v>416</v>
      </c>
      <c r="BE16" s="112" t="s">
        <v>417</v>
      </c>
      <c r="BF16" s="112" t="s">
        <v>450</v>
      </c>
      <c r="BG16" s="112" t="s">
        <v>451</v>
      </c>
      <c r="BH16" s="112" t="s">
        <v>427</v>
      </c>
      <c r="BI16" s="112" t="s">
        <v>428</v>
      </c>
      <c r="BJ16" s="112" t="s">
        <v>429</v>
      </c>
      <c r="BK16" s="112" t="s">
        <v>452</v>
      </c>
      <c r="BL16" s="112" t="s">
        <v>430</v>
      </c>
      <c r="BM16" s="112" t="s">
        <v>418</v>
      </c>
      <c r="BN16" s="112" t="s">
        <v>419</v>
      </c>
      <c r="BO16" s="112" t="s">
        <v>420</v>
      </c>
      <c r="BP16" s="112" t="s">
        <v>300</v>
      </c>
      <c r="BQ16" s="112" t="s">
        <v>421</v>
      </c>
      <c r="BR16" s="112" t="s">
        <v>431</v>
      </c>
      <c r="BS16" s="112" t="s">
        <v>301</v>
      </c>
      <c r="BT16" s="112" t="s">
        <v>302</v>
      </c>
      <c r="BU16" s="112" t="s">
        <v>303</v>
      </c>
      <c r="BV16" s="112" t="s">
        <v>304</v>
      </c>
      <c r="BW16" s="112" t="s">
        <v>305</v>
      </c>
      <c r="BX16" s="112" t="s">
        <v>453</v>
      </c>
      <c r="BY16" s="112" t="s">
        <v>306</v>
      </c>
      <c r="BZ16" s="112" t="s">
        <v>422</v>
      </c>
      <c r="CA16" s="112" t="s">
        <v>432</v>
      </c>
      <c r="CB16" s="112" t="s">
        <v>433</v>
      </c>
      <c r="CC16" s="112" t="s">
        <v>454</v>
      </c>
      <c r="CD16" s="112" t="s">
        <v>423</v>
      </c>
      <c r="CE16" s="112" t="s">
        <v>424</v>
      </c>
      <c r="CF16" s="112" t="s">
        <v>399</v>
      </c>
      <c r="CG16" s="112" t="s">
        <v>425</v>
      </c>
      <c r="CH16" s="534" t="s">
        <v>426</v>
      </c>
    </row>
    <row r="17" spans="1:86" ht="18" customHeight="1">
      <c r="A17" s="563"/>
      <c r="B17" s="551" t="s">
        <v>101</v>
      </c>
      <c r="C17" s="552" t="s">
        <v>16</v>
      </c>
      <c r="D17" s="523">
        <f t="shared" ref="D17:D53" si="0">HLOOKUP(D$16,$P$16:$CH$53,($M17+1),FALSE)</f>
        <v>5.276724456734723E-3</v>
      </c>
      <c r="E17" s="524">
        <f t="shared" ref="E17:E53" si="1">$E$15*D17</f>
        <v>0</v>
      </c>
      <c r="F17" s="524"/>
      <c r="G17" s="524"/>
      <c r="H17" s="530"/>
      <c r="I17" s="109"/>
      <c r="L17" s="58"/>
      <c r="M17" s="540">
        <v>1</v>
      </c>
      <c r="N17" s="1114"/>
      <c r="O17" s="1115"/>
      <c r="P17" s="61">
        <v>1.1073698427831304E-3</v>
      </c>
      <c r="Q17" s="70">
        <v>7.1686605439581124E-4</v>
      </c>
      <c r="R17" s="70">
        <v>5.7216241664087401E-4</v>
      </c>
      <c r="S17" s="70">
        <v>2.3237530683616853E-4</v>
      </c>
      <c r="T17" s="70">
        <v>2.3073557830204805E-4</v>
      </c>
      <c r="U17" s="70">
        <v>2.8824360928381333E-4</v>
      </c>
      <c r="V17" s="70">
        <v>9.8117153507539163E-4</v>
      </c>
      <c r="W17" s="70">
        <v>1.1515748031496063E-3</v>
      </c>
      <c r="X17" s="70">
        <v>1.1405037301896815E-3</v>
      </c>
      <c r="Y17" s="70">
        <v>1.1491775841430357E-3</v>
      </c>
      <c r="Z17" s="70">
        <v>6.7652716057571137E-4</v>
      </c>
      <c r="AA17" s="70">
        <v>7.7777311615928536E-4</v>
      </c>
      <c r="AB17" s="70">
        <v>8.0469937709373197E-4</v>
      </c>
      <c r="AC17" s="70">
        <v>7.6100152619301264E-4</v>
      </c>
      <c r="AD17" s="70">
        <v>3.9486673247778872E-4</v>
      </c>
      <c r="AE17" s="70">
        <v>8.9766179195514318E-4</v>
      </c>
      <c r="AF17" s="70">
        <v>5.7842688684150328E-4</v>
      </c>
      <c r="AG17" s="70">
        <v>2.955853459217916E-4</v>
      </c>
      <c r="AH17" s="70">
        <v>6.0127982692132083E-4</v>
      </c>
      <c r="AI17" s="70">
        <v>9.1771768397389561E-4</v>
      </c>
      <c r="AJ17" s="70">
        <v>8.8528281777785415E-4</v>
      </c>
      <c r="AK17" s="70">
        <v>2.5005673841754853E-4</v>
      </c>
      <c r="AL17" s="70">
        <v>2.0772088515587143E-3</v>
      </c>
      <c r="AM17" s="70">
        <v>1.2581339684143422E-3</v>
      </c>
      <c r="AN17" s="70">
        <v>1.3244292052506186E-3</v>
      </c>
      <c r="AO17" s="70">
        <v>7.3205393780152999E-4</v>
      </c>
      <c r="AP17" s="70">
        <v>7.9210725199990132E-4</v>
      </c>
      <c r="AQ17" s="70">
        <v>8.417265772284135E-4</v>
      </c>
      <c r="AR17" s="70">
        <v>5.0503822391150236E-5</v>
      </c>
      <c r="AS17" s="70">
        <v>2.0566272059776903E-3</v>
      </c>
      <c r="AT17" s="70">
        <v>2.4183800805702071E-3</v>
      </c>
      <c r="AU17" s="70">
        <v>3.0598686073206667E-3</v>
      </c>
      <c r="AV17" s="70">
        <v>2.9943164133619045E-3</v>
      </c>
      <c r="AW17" s="70">
        <v>3.6534670198872209E-3</v>
      </c>
      <c r="AX17" s="70">
        <v>6.549752000552805E-3</v>
      </c>
      <c r="AY17" s="70">
        <v>3.7951007057080121E-4</v>
      </c>
      <c r="AZ17" s="70">
        <v>3.0704841444922599E-5</v>
      </c>
      <c r="BA17" s="70">
        <v>8.8044695630781983E-4</v>
      </c>
      <c r="BB17" s="70">
        <v>4.2400923783312569E-3</v>
      </c>
      <c r="BC17" s="70">
        <v>1.0458063166701528E-4</v>
      </c>
      <c r="BD17" s="70">
        <v>0</v>
      </c>
      <c r="BE17" s="70">
        <v>2.8292485882967588E-4</v>
      </c>
      <c r="BF17" s="70">
        <v>1.2083596517727185E-4</v>
      </c>
      <c r="BG17" s="70">
        <v>3.6853308198632631E-5</v>
      </c>
      <c r="BH17" s="70">
        <v>7.0898520584203805E-4</v>
      </c>
      <c r="BI17" s="70">
        <v>2.8135330941830202E-5</v>
      </c>
      <c r="BJ17" s="70">
        <v>1.0957266660025899E-3</v>
      </c>
      <c r="BK17" s="70">
        <v>1.9563738091637685E-3</v>
      </c>
      <c r="BL17" s="70">
        <v>1.9830902959198215E-3</v>
      </c>
      <c r="BM17" s="70">
        <v>1.8521948508983144E-3</v>
      </c>
      <c r="BN17" s="70">
        <v>5.276724456734723E-3</v>
      </c>
      <c r="BO17" s="70">
        <v>1.7397746014625206E-3</v>
      </c>
      <c r="BP17" s="70">
        <v>2.8815757502692351E-3</v>
      </c>
      <c r="BQ17" s="70">
        <v>2.9220025959422204E-3</v>
      </c>
      <c r="BR17" s="70">
        <v>2.2389790255643426E-3</v>
      </c>
      <c r="BS17" s="70">
        <v>4.4478241531199336E-4</v>
      </c>
      <c r="BT17" s="70">
        <v>3.7593984962406013E-3</v>
      </c>
      <c r="BU17" s="70">
        <v>2.7268341455570084E-5</v>
      </c>
      <c r="BV17" s="70">
        <v>2.0042703890062535E-4</v>
      </c>
      <c r="BW17" s="70">
        <v>6.0053876906710597E-4</v>
      </c>
      <c r="BX17" s="70">
        <v>7.6050150613287109E-4</v>
      </c>
      <c r="BY17" s="70">
        <v>6.3946397322361586E-3</v>
      </c>
      <c r="BZ17" s="70">
        <v>2.4173237906376568E-3</v>
      </c>
      <c r="CA17" s="70">
        <v>1.7222048366806833E-3</v>
      </c>
      <c r="CB17" s="70">
        <v>1.5117426650162256E-3</v>
      </c>
      <c r="CC17" s="70">
        <v>3.0631705372604988E-4</v>
      </c>
      <c r="CD17" s="70">
        <v>2.8510821318783881E-4</v>
      </c>
      <c r="CE17" s="70">
        <v>6.9715155493844735E-5</v>
      </c>
      <c r="CF17" s="70">
        <v>8.1890529732466121E-5</v>
      </c>
      <c r="CG17" s="70">
        <v>1.8022644735394082E-3</v>
      </c>
      <c r="CH17" s="535">
        <v>3.1128073918550189E-3</v>
      </c>
    </row>
    <row r="18" spans="1:86" ht="18" customHeight="1">
      <c r="A18" s="563"/>
      <c r="B18" s="553" t="s">
        <v>102</v>
      </c>
      <c r="C18" s="554" t="s">
        <v>17</v>
      </c>
      <c r="D18" s="523">
        <f t="shared" si="0"/>
        <v>1.8545809806096936E-2</v>
      </c>
      <c r="E18" s="524">
        <f t="shared" si="1"/>
        <v>0</v>
      </c>
      <c r="F18" s="524"/>
      <c r="G18" s="524"/>
      <c r="H18" s="530"/>
      <c r="I18" s="109"/>
      <c r="L18" s="58"/>
      <c r="M18" s="540">
        <v>2</v>
      </c>
      <c r="N18" s="61"/>
      <c r="O18" s="535"/>
      <c r="P18" s="61">
        <v>6.6228144335206971E-3</v>
      </c>
      <c r="Q18" s="70">
        <v>2.177787631872766E-3</v>
      </c>
      <c r="R18" s="70">
        <v>1.8905220348639027E-3</v>
      </c>
      <c r="S18" s="70">
        <v>1.9505340072367345E-3</v>
      </c>
      <c r="T18" s="70">
        <v>1.9662935997241835E-3</v>
      </c>
      <c r="U18" s="70">
        <v>1.4135782482685641E-3</v>
      </c>
      <c r="V18" s="70">
        <v>1.8182843212854324E-3</v>
      </c>
      <c r="W18" s="70">
        <v>1.3681102362204725E-3</v>
      </c>
      <c r="X18" s="70">
        <v>1.8406293925217036E-3</v>
      </c>
      <c r="Y18" s="70">
        <v>1.8393289040977332E-3</v>
      </c>
      <c r="Z18" s="70">
        <v>1.910194335743185E-3</v>
      </c>
      <c r="AA18" s="70">
        <v>1.8088872680799978E-3</v>
      </c>
      <c r="AB18" s="70">
        <v>1.3790041571930202E-3</v>
      </c>
      <c r="AC18" s="70">
        <v>2.0766490374090124E-3</v>
      </c>
      <c r="AD18" s="70">
        <v>1.5794669299111549E-3</v>
      </c>
      <c r="AE18" s="70">
        <v>2.5367032492852053E-3</v>
      </c>
      <c r="AF18" s="70">
        <v>3.2365908949108834E-3</v>
      </c>
      <c r="AG18" s="70">
        <v>8.8849477509432648E-3</v>
      </c>
      <c r="AH18" s="70">
        <v>2.7802167698067616E-3</v>
      </c>
      <c r="AI18" s="70">
        <v>2.4927328976066172E-3</v>
      </c>
      <c r="AJ18" s="70">
        <v>2.7503932202807119E-3</v>
      </c>
      <c r="AK18" s="70">
        <v>1.1374863589972181E-3</v>
      </c>
      <c r="AL18" s="70">
        <v>4.8845097722500404E-3</v>
      </c>
      <c r="AM18" s="70">
        <v>2.4128267118921323E-3</v>
      </c>
      <c r="AN18" s="70">
        <v>2.6739106653294329E-3</v>
      </c>
      <c r="AO18" s="70">
        <v>3.3401540430184882E-3</v>
      </c>
      <c r="AP18" s="70">
        <v>2.0552226440976994E-3</v>
      </c>
      <c r="AQ18" s="70">
        <v>3.4764460689639268E-3</v>
      </c>
      <c r="AR18" s="70">
        <v>1.2746202793956964E-4</v>
      </c>
      <c r="AS18" s="70">
        <v>1.5395037613305402E-2</v>
      </c>
      <c r="AT18" s="70">
        <v>1.5670884078948809E-2</v>
      </c>
      <c r="AU18" s="70">
        <v>1.3535107323678679E-2</v>
      </c>
      <c r="AV18" s="70">
        <v>1.3386941379066651E-2</v>
      </c>
      <c r="AW18" s="70">
        <v>1.4818179807711621E-2</v>
      </c>
      <c r="AX18" s="70">
        <v>2.3268962063757441E-2</v>
      </c>
      <c r="AY18" s="70">
        <v>4.3643658115642144E-2</v>
      </c>
      <c r="AZ18" s="70">
        <v>3.6420665775438962E-3</v>
      </c>
      <c r="BA18" s="70">
        <v>3.7789772101955287E-3</v>
      </c>
      <c r="BB18" s="70">
        <v>1.848935869173296E-2</v>
      </c>
      <c r="BC18" s="70">
        <v>1.9033674963396779E-2</v>
      </c>
      <c r="BD18" s="70">
        <v>5.2200240121104561E-3</v>
      </c>
      <c r="BE18" s="70">
        <v>7.4995952254969548E-3</v>
      </c>
      <c r="BF18" s="70">
        <v>6.6642865643222662E-3</v>
      </c>
      <c r="BG18" s="70">
        <v>7.1193890838267583E-3</v>
      </c>
      <c r="BH18" s="70">
        <v>5.1614122985300373E-3</v>
      </c>
      <c r="BI18" s="70">
        <v>4.4031792923964266E-3</v>
      </c>
      <c r="BJ18" s="70">
        <v>2.2910648470963243E-3</v>
      </c>
      <c r="BK18" s="70">
        <v>1.612354453349463E-2</v>
      </c>
      <c r="BL18" s="70">
        <v>1.6470336769106541E-2</v>
      </c>
      <c r="BM18" s="70">
        <v>1.4771253935914058E-2</v>
      </c>
      <c r="BN18" s="70">
        <v>1.8545809806096936E-2</v>
      </c>
      <c r="BO18" s="70">
        <v>1.5411644103085063E-2</v>
      </c>
      <c r="BP18" s="70">
        <v>1.1541838777172849E-2</v>
      </c>
      <c r="BQ18" s="70">
        <v>1.4025821473583885E-2</v>
      </c>
      <c r="BR18" s="70">
        <v>6.1172105519882933E-3</v>
      </c>
      <c r="BS18" s="70">
        <v>4.0719112730820552E-2</v>
      </c>
      <c r="BT18" s="70">
        <v>2.3578947368421053E-3</v>
      </c>
      <c r="BU18" s="70">
        <v>4.7265125189654813E-3</v>
      </c>
      <c r="BV18" s="70">
        <v>2.864005405064662E-2</v>
      </c>
      <c r="BW18" s="70">
        <v>0.11710505996808565</v>
      </c>
      <c r="BX18" s="70">
        <v>1.7822926358812257E-2</v>
      </c>
      <c r="BY18" s="70">
        <v>1.0212707552849358E-2</v>
      </c>
      <c r="BZ18" s="70">
        <v>1.941330477580995E-2</v>
      </c>
      <c r="CA18" s="70">
        <v>3.0967564106018183E-2</v>
      </c>
      <c r="CB18" s="70">
        <v>1.4979548240961768E-2</v>
      </c>
      <c r="CC18" s="70">
        <v>9.4987130068797318E-3</v>
      </c>
      <c r="CD18" s="70">
        <v>3.5955313552021892E-3</v>
      </c>
      <c r="CE18" s="70">
        <v>1.2316344137245903E-3</v>
      </c>
      <c r="CF18" s="70">
        <v>1.5394592412635626E-2</v>
      </c>
      <c r="CG18" s="70">
        <v>2.509055182786301E-2</v>
      </c>
      <c r="CH18" s="535">
        <v>1.7709850989859149E-2</v>
      </c>
    </row>
    <row r="19" spans="1:86" ht="18" customHeight="1">
      <c r="A19" s="563"/>
      <c r="B19" s="553" t="s">
        <v>103</v>
      </c>
      <c r="C19" s="554" t="s">
        <v>35</v>
      </c>
      <c r="D19" s="523">
        <f t="shared" si="0"/>
        <v>0</v>
      </c>
      <c r="E19" s="524">
        <f t="shared" si="1"/>
        <v>0</v>
      </c>
      <c r="F19" s="524"/>
      <c r="G19" s="524"/>
      <c r="H19" s="530"/>
      <c r="I19" s="109"/>
      <c r="L19" s="58"/>
      <c r="M19" s="540">
        <v>3</v>
      </c>
      <c r="N19" s="61"/>
      <c r="O19" s="535"/>
      <c r="P19" s="61">
        <v>2.6480126629960743E-5</v>
      </c>
      <c r="Q19" s="70">
        <v>0</v>
      </c>
      <c r="R19" s="70">
        <v>0</v>
      </c>
      <c r="S19" s="70">
        <v>0</v>
      </c>
      <c r="T19" s="70">
        <v>0</v>
      </c>
      <c r="U19" s="70">
        <v>0</v>
      </c>
      <c r="V19" s="70">
        <v>0</v>
      </c>
      <c r="W19" s="70">
        <v>0</v>
      </c>
      <c r="X19" s="70">
        <v>0</v>
      </c>
      <c r="Y19" s="70">
        <v>0</v>
      </c>
      <c r="Z19" s="70">
        <v>0</v>
      </c>
      <c r="AA19" s="70">
        <v>0</v>
      </c>
      <c r="AB19" s="70">
        <v>0</v>
      </c>
      <c r="AC19" s="70">
        <v>0</v>
      </c>
      <c r="AD19" s="70">
        <v>0</v>
      </c>
      <c r="AE19" s="70">
        <v>0</v>
      </c>
      <c r="AF19" s="70">
        <v>0</v>
      </c>
      <c r="AG19" s="70">
        <v>0</v>
      </c>
      <c r="AH19" s="70">
        <v>0</v>
      </c>
      <c r="AI19" s="70">
        <v>0</v>
      </c>
      <c r="AJ19" s="70">
        <v>0</v>
      </c>
      <c r="AK19" s="70">
        <v>0</v>
      </c>
      <c r="AL19" s="70">
        <v>0</v>
      </c>
      <c r="AM19" s="70">
        <v>0</v>
      </c>
      <c r="AN19" s="70">
        <v>0</v>
      </c>
      <c r="AO19" s="70">
        <v>0</v>
      </c>
      <c r="AP19" s="70">
        <v>0</v>
      </c>
      <c r="AQ19" s="70">
        <v>0</v>
      </c>
      <c r="AR19" s="70">
        <v>0</v>
      </c>
      <c r="AS19" s="70">
        <v>7.4251961787869458E-5</v>
      </c>
      <c r="AT19" s="70">
        <v>1.2354838809774189E-4</v>
      </c>
      <c r="AU19" s="70">
        <v>0</v>
      </c>
      <c r="AV19" s="70">
        <v>0</v>
      </c>
      <c r="AW19" s="70">
        <v>0</v>
      </c>
      <c r="AX19" s="70">
        <v>0</v>
      </c>
      <c r="AY19" s="70">
        <v>0</v>
      </c>
      <c r="AZ19" s="70">
        <v>0</v>
      </c>
      <c r="BA19" s="70">
        <v>0</v>
      </c>
      <c r="BB19" s="70">
        <v>0</v>
      </c>
      <c r="BC19" s="70">
        <v>0</v>
      </c>
      <c r="BD19" s="70">
        <v>0</v>
      </c>
      <c r="BE19" s="70">
        <v>0</v>
      </c>
      <c r="BF19" s="70">
        <v>0</v>
      </c>
      <c r="BG19" s="70">
        <v>0</v>
      </c>
      <c r="BH19" s="70">
        <v>0</v>
      </c>
      <c r="BI19" s="70">
        <v>0</v>
      </c>
      <c r="BJ19" s="70">
        <v>0</v>
      </c>
      <c r="BK19" s="70">
        <v>0</v>
      </c>
      <c r="BL19" s="70">
        <v>0</v>
      </c>
      <c r="BM19" s="70">
        <v>0</v>
      </c>
      <c r="BN19" s="70">
        <v>0</v>
      </c>
      <c r="BO19" s="70">
        <v>0</v>
      </c>
      <c r="BP19" s="70">
        <v>0</v>
      </c>
      <c r="BQ19" s="70">
        <v>0</v>
      </c>
      <c r="BR19" s="70">
        <v>0</v>
      </c>
      <c r="BS19" s="70">
        <v>0</v>
      </c>
      <c r="BT19" s="70">
        <v>0</v>
      </c>
      <c r="BU19" s="70">
        <v>0</v>
      </c>
      <c r="BV19" s="70">
        <v>0</v>
      </c>
      <c r="BW19" s="70">
        <v>0</v>
      </c>
      <c r="BX19" s="70">
        <v>0</v>
      </c>
      <c r="BY19" s="70">
        <v>0</v>
      </c>
      <c r="BZ19" s="70">
        <v>0</v>
      </c>
      <c r="CA19" s="70">
        <v>1.5678074114908989E-3</v>
      </c>
      <c r="CB19" s="70">
        <v>0</v>
      </c>
      <c r="CC19" s="70">
        <v>0</v>
      </c>
      <c r="CD19" s="70">
        <v>0</v>
      </c>
      <c r="CE19" s="70">
        <v>0</v>
      </c>
      <c r="CF19" s="70">
        <v>0</v>
      </c>
      <c r="CG19" s="70">
        <v>0</v>
      </c>
      <c r="CH19" s="535">
        <v>0</v>
      </c>
    </row>
    <row r="20" spans="1:86" ht="18" customHeight="1">
      <c r="A20" s="563"/>
      <c r="B20" s="553" t="s">
        <v>104</v>
      </c>
      <c r="C20" s="554" t="s">
        <v>18</v>
      </c>
      <c r="D20" s="523">
        <f t="shared" si="0"/>
        <v>1.8380222218542497E-3</v>
      </c>
      <c r="E20" s="524">
        <f t="shared" si="1"/>
        <v>0</v>
      </c>
      <c r="F20" s="524"/>
      <c r="G20" s="524"/>
      <c r="H20" s="530"/>
      <c r="I20" s="109"/>
      <c r="L20" s="58"/>
      <c r="M20" s="540">
        <v>4</v>
      </c>
      <c r="N20" s="61"/>
      <c r="O20" s="535"/>
      <c r="P20" s="61">
        <v>3.1201569961728428E-3</v>
      </c>
      <c r="Q20" s="70">
        <v>3.8057058329710632E-3</v>
      </c>
      <c r="R20" s="70">
        <v>3.1716148404811306E-3</v>
      </c>
      <c r="S20" s="70">
        <v>2.8572930776139152E-3</v>
      </c>
      <c r="T20" s="70">
        <v>2.8515718933702634E-3</v>
      </c>
      <c r="U20" s="70">
        <v>3.0522234243340785E-3</v>
      </c>
      <c r="V20" s="70">
        <v>3.549970768135343E-3</v>
      </c>
      <c r="W20" s="70">
        <v>4.8720472440944886E-3</v>
      </c>
      <c r="X20" s="70">
        <v>3.5695210663332548E-3</v>
      </c>
      <c r="Y20" s="70">
        <v>3.5968216832996526E-3</v>
      </c>
      <c r="Z20" s="70">
        <v>2.1091729123830999E-3</v>
      </c>
      <c r="AA20" s="70">
        <v>3.439628992541769E-3</v>
      </c>
      <c r="AB20" s="70">
        <v>3.8317816733710935E-3</v>
      </c>
      <c r="AC20" s="70">
        <v>3.1953684179652927E-3</v>
      </c>
      <c r="AD20" s="70">
        <v>5.3448032717529261E-3</v>
      </c>
      <c r="AE20" s="70">
        <v>4.5979523199674464E-3</v>
      </c>
      <c r="AF20" s="70">
        <v>3.6278414408418775E-3</v>
      </c>
      <c r="AG20" s="70">
        <v>2.1560342879001267E-3</v>
      </c>
      <c r="AH20" s="70">
        <v>3.7467600429886977E-3</v>
      </c>
      <c r="AI20" s="70">
        <v>4.6588994116742053E-3</v>
      </c>
      <c r="AJ20" s="70">
        <v>2.8191530507877299E-3</v>
      </c>
      <c r="AK20" s="70">
        <v>4.8584393469713917E-3</v>
      </c>
      <c r="AL20" s="70">
        <v>1.9059925698594734E-3</v>
      </c>
      <c r="AM20" s="70">
        <v>4.9182694042507131E-3</v>
      </c>
      <c r="AN20" s="70">
        <v>7.1845691471460887E-3</v>
      </c>
      <c r="AO20" s="70">
        <v>1.8322408684905958E-3</v>
      </c>
      <c r="AP20" s="70">
        <v>4.9385231738453194E-3</v>
      </c>
      <c r="AQ20" s="70">
        <v>3.9722576144546363E-3</v>
      </c>
      <c r="AR20" s="70">
        <v>5.0746988943403924E-3</v>
      </c>
      <c r="AS20" s="70">
        <v>1.4172653036826715E-3</v>
      </c>
      <c r="AT20" s="70">
        <v>1.3461303224000494E-3</v>
      </c>
      <c r="AU20" s="70">
        <v>1.2816826075115319E-3</v>
      </c>
      <c r="AV20" s="70">
        <v>1.2652317037164223E-3</v>
      </c>
      <c r="AW20" s="70">
        <v>1.2806510706685253E-3</v>
      </c>
      <c r="AX20" s="70">
        <v>1.1284939563876348E-3</v>
      </c>
      <c r="AY20" s="70">
        <v>1.5903279147728812E-3</v>
      </c>
      <c r="AZ20" s="70">
        <v>1.1738697075481949E-3</v>
      </c>
      <c r="BA20" s="70">
        <v>1.1564694312465682E-3</v>
      </c>
      <c r="BB20" s="70">
        <v>2.4760496396606102E-3</v>
      </c>
      <c r="BC20" s="70">
        <v>2.719096423342397E-3</v>
      </c>
      <c r="BD20" s="70">
        <v>2.5056115258130186E-3</v>
      </c>
      <c r="BE20" s="70">
        <v>1.2018047100729595E-3</v>
      </c>
      <c r="BF20" s="70">
        <v>1.189135748221789E-3</v>
      </c>
      <c r="BG20" s="70">
        <v>1.0787968399963369E-3</v>
      </c>
      <c r="BH20" s="70">
        <v>1.8055489908777238E-3</v>
      </c>
      <c r="BI20" s="70">
        <v>1.7162551874516424E-3</v>
      </c>
      <c r="BJ20" s="70">
        <v>9.9611515091144534E-4</v>
      </c>
      <c r="BK20" s="70">
        <v>1.332602449720248E-3</v>
      </c>
      <c r="BL20" s="70">
        <v>1.341851517598442E-3</v>
      </c>
      <c r="BM20" s="70">
        <v>1.2965363956288201E-3</v>
      </c>
      <c r="BN20" s="70">
        <v>1.8380222218542497E-3</v>
      </c>
      <c r="BO20" s="70">
        <v>1.5925814659712395E-3</v>
      </c>
      <c r="BP20" s="70">
        <v>1.5877563170019183E-3</v>
      </c>
      <c r="BQ20" s="70">
        <v>1.6261216163398051E-3</v>
      </c>
      <c r="BR20" s="70">
        <v>1.1474767506017257E-3</v>
      </c>
      <c r="BS20" s="70">
        <v>1.6930427421553295E-3</v>
      </c>
      <c r="BT20" s="70">
        <v>1.7864661654135338E-3</v>
      </c>
      <c r="BU20" s="70">
        <v>1.9975808086811213E-3</v>
      </c>
      <c r="BV20" s="70">
        <v>1.1767006799972199E-3</v>
      </c>
      <c r="BW20" s="70">
        <v>1.355501793037182E-3</v>
      </c>
      <c r="BX20" s="70">
        <v>1.278832141597733E-3</v>
      </c>
      <c r="BY20" s="70">
        <v>1.3787467129992108E-3</v>
      </c>
      <c r="BZ20" s="70">
        <v>1.3682083786030266E-3</v>
      </c>
      <c r="CA20" s="70">
        <v>4.9738767846373524E-4</v>
      </c>
      <c r="CB20" s="70">
        <v>1.5244112432032462E-3</v>
      </c>
      <c r="CC20" s="70">
        <v>1.1918098549868531E-3</v>
      </c>
      <c r="CD20" s="70">
        <v>1.5498190050210723E-3</v>
      </c>
      <c r="CE20" s="70">
        <v>1.8358324280045779E-3</v>
      </c>
      <c r="CF20" s="70">
        <v>1.7924927063662029E-3</v>
      </c>
      <c r="CG20" s="70">
        <v>1.355685665936723E-3</v>
      </c>
      <c r="CH20" s="535">
        <v>1.656877162262098E-3</v>
      </c>
    </row>
    <row r="21" spans="1:86" ht="18" customHeight="1">
      <c r="A21" s="563"/>
      <c r="B21" s="553" t="s">
        <v>105</v>
      </c>
      <c r="C21" s="554" t="s">
        <v>19</v>
      </c>
      <c r="D21" s="523">
        <f t="shared" si="0"/>
        <v>7.3465693011651846E-3</v>
      </c>
      <c r="E21" s="524">
        <f t="shared" si="1"/>
        <v>0</v>
      </c>
      <c r="F21" s="524"/>
      <c r="G21" s="524"/>
      <c r="H21" s="530"/>
      <c r="I21" s="109"/>
      <c r="L21" s="58"/>
      <c r="M21" s="540">
        <v>5</v>
      </c>
      <c r="N21" s="61"/>
      <c r="O21" s="535"/>
      <c r="P21" s="61">
        <v>4.8237759823991339E-2</v>
      </c>
      <c r="Q21" s="70">
        <v>7.8670336607330207E-2</v>
      </c>
      <c r="R21" s="70">
        <v>0.12296480001958045</v>
      </c>
      <c r="S21" s="70">
        <v>0.16662198921143598</v>
      </c>
      <c r="T21" s="70">
        <v>0.16552061815347799</v>
      </c>
      <c r="U21" s="70">
        <v>0.20414754913961256</v>
      </c>
      <c r="V21" s="70">
        <v>7.0413693902127331E-2</v>
      </c>
      <c r="W21" s="70">
        <v>5.121062992125984E-2</v>
      </c>
      <c r="X21" s="70">
        <v>5.4125361443524742E-2</v>
      </c>
      <c r="Y21" s="70">
        <v>5.3849906099246392E-2</v>
      </c>
      <c r="Z21" s="70">
        <v>6.8859852755853282E-2</v>
      </c>
      <c r="AA21" s="70">
        <v>9.2374273459864001E-2</v>
      </c>
      <c r="AB21" s="70">
        <v>4.4931991551076966E-2</v>
      </c>
      <c r="AC21" s="70">
        <v>0.12192470012978401</v>
      </c>
      <c r="AD21" s="70">
        <v>8.1892539839232836E-2</v>
      </c>
      <c r="AE21" s="70">
        <v>2.3327911864871435E-2</v>
      </c>
      <c r="AF21" s="70">
        <v>8.8824272611941854E-2</v>
      </c>
      <c r="AG21" s="70">
        <v>7.940813381322484E-2</v>
      </c>
      <c r="AH21" s="70">
        <v>8.9585074773642026E-2</v>
      </c>
      <c r="AI21" s="70">
        <v>1.9213111391229956E-2</v>
      </c>
      <c r="AJ21" s="70">
        <v>7.7612658684796344E-3</v>
      </c>
      <c r="AK21" s="70">
        <v>1.5254820047483601E-2</v>
      </c>
      <c r="AL21" s="70">
        <v>1.3115813277338071E-2</v>
      </c>
      <c r="AM21" s="70">
        <v>4.4716679296118549E-2</v>
      </c>
      <c r="AN21" s="70">
        <v>3.3530355399637744E-2</v>
      </c>
      <c r="AO21" s="70">
        <v>6.8239389219347454E-3</v>
      </c>
      <c r="AP21" s="70">
        <v>1.566681174194479E-2</v>
      </c>
      <c r="AQ21" s="70">
        <v>1.2775795172179208E-2</v>
      </c>
      <c r="AR21" s="70">
        <v>5.2377808139452545E-2</v>
      </c>
      <c r="AS21" s="70">
        <v>2.993046031406862E-3</v>
      </c>
      <c r="AT21" s="70">
        <v>1.890543477355532E-3</v>
      </c>
      <c r="AU21" s="70">
        <v>2.1336012633887086E-3</v>
      </c>
      <c r="AV21" s="70">
        <v>1.9794543476100062E-3</v>
      </c>
      <c r="AW21" s="70">
        <v>1.2281021753416642E-3</v>
      </c>
      <c r="AX21" s="70">
        <v>1.0181124401763592E-3</v>
      </c>
      <c r="AY21" s="70">
        <v>6.6866060052950694E-4</v>
      </c>
      <c r="AZ21" s="70">
        <v>8.5264982781669684E-4</v>
      </c>
      <c r="BA21" s="70">
        <v>1.2771189138957011E-3</v>
      </c>
      <c r="BB21" s="70">
        <v>2.5627684288837466E-3</v>
      </c>
      <c r="BC21" s="70">
        <v>1.7778707383392595E-3</v>
      </c>
      <c r="BD21" s="70">
        <v>2.0358093647230777E-3</v>
      </c>
      <c r="BE21" s="70">
        <v>5.0701136206202984E-3</v>
      </c>
      <c r="BF21" s="70">
        <v>5.4760662400790928E-3</v>
      </c>
      <c r="BG21" s="70">
        <v>6.5476044232903978E-3</v>
      </c>
      <c r="BH21" s="70">
        <v>6.1445384506309973E-4</v>
      </c>
      <c r="BI21" s="70">
        <v>6.1897728072026446E-4</v>
      </c>
      <c r="BJ21" s="70">
        <v>4.9805757545572267E-4</v>
      </c>
      <c r="BK21" s="70">
        <v>8.7895055194314232E-4</v>
      </c>
      <c r="BL21" s="70">
        <v>8.668598299529758E-4</v>
      </c>
      <c r="BM21" s="70">
        <v>9.2609742544915721E-4</v>
      </c>
      <c r="BN21" s="70">
        <v>7.3465693011651846E-3</v>
      </c>
      <c r="BO21" s="70">
        <v>1.3295642238638681E-3</v>
      </c>
      <c r="BP21" s="70">
        <v>5.9098092268838529E-4</v>
      </c>
      <c r="BQ21" s="70">
        <v>4.3579223265661869E-4</v>
      </c>
      <c r="BR21" s="70">
        <v>2.6787784770144812E-4</v>
      </c>
      <c r="BS21" s="70">
        <v>3.8739113591689742E-4</v>
      </c>
      <c r="BT21" s="70">
        <v>1.3233082706766918E-3</v>
      </c>
      <c r="BU21" s="70">
        <v>1.4829782622375423E-3</v>
      </c>
      <c r="BV21" s="70">
        <v>9.8597172362404413E-4</v>
      </c>
      <c r="BW21" s="70">
        <v>5.6279061786860211E-3</v>
      </c>
      <c r="BX21" s="70">
        <v>3.8662367071559369E-4</v>
      </c>
      <c r="BY21" s="70">
        <v>6.4445491155121484E-3</v>
      </c>
      <c r="BZ21" s="70">
        <v>1.8211647360245062E-4</v>
      </c>
      <c r="CA21" s="70">
        <v>3.1926071611391008E-3</v>
      </c>
      <c r="CB21" s="70">
        <v>4.6536730513020838E-3</v>
      </c>
      <c r="CC21" s="70">
        <v>7.155474076116615E-3</v>
      </c>
      <c r="CD21" s="70">
        <v>2.4685010252929974E-3</v>
      </c>
      <c r="CE21" s="70">
        <v>2.1553602240180331E-3</v>
      </c>
      <c r="CF21" s="70">
        <v>3.4096238743154075E-3</v>
      </c>
      <c r="CG21" s="70">
        <v>5.3916416396459907E-3</v>
      </c>
      <c r="CH21" s="535">
        <v>4.1318225478779022E-3</v>
      </c>
    </row>
    <row r="22" spans="1:86" ht="18" customHeight="1">
      <c r="A22" s="563"/>
      <c r="B22" s="553" t="s">
        <v>106</v>
      </c>
      <c r="C22" s="554" t="s">
        <v>20</v>
      </c>
      <c r="D22" s="523">
        <f t="shared" si="0"/>
        <v>1.0983976641110982E-3</v>
      </c>
      <c r="E22" s="524">
        <f t="shared" si="1"/>
        <v>0</v>
      </c>
      <c r="F22" s="524"/>
      <c r="G22" s="524"/>
      <c r="H22" s="530"/>
      <c r="I22" s="109"/>
      <c r="L22" s="58"/>
      <c r="M22" s="540">
        <v>6</v>
      </c>
      <c r="N22" s="61"/>
      <c r="O22" s="535"/>
      <c r="P22" s="61">
        <v>5.3745906190799829E-3</v>
      </c>
      <c r="Q22" s="70">
        <v>6.1330697002371327E-3</v>
      </c>
      <c r="R22" s="70">
        <v>7.0279919884962396E-3</v>
      </c>
      <c r="S22" s="70">
        <v>7.1600641418894427E-3</v>
      </c>
      <c r="T22" s="70">
        <v>7.0406220937138751E-3</v>
      </c>
      <c r="U22" s="70">
        <v>1.1229655134289933E-2</v>
      </c>
      <c r="V22" s="70">
        <v>6.869013871109296E-3</v>
      </c>
      <c r="W22" s="70">
        <v>7.9527559055118102E-3</v>
      </c>
      <c r="X22" s="70">
        <v>7.5969476858120362E-3</v>
      </c>
      <c r="Y22" s="70">
        <v>7.34169235618355E-3</v>
      </c>
      <c r="Z22" s="70">
        <v>2.1250911985142933E-2</v>
      </c>
      <c r="AA22" s="70">
        <v>5.6180391726559503E-3</v>
      </c>
      <c r="AB22" s="70">
        <v>7.6147936875243846E-3</v>
      </c>
      <c r="AC22" s="70">
        <v>4.3743184767818591E-3</v>
      </c>
      <c r="AD22" s="70">
        <v>1.7811310111408827E-2</v>
      </c>
      <c r="AE22" s="70">
        <v>5.0149351621261865E-3</v>
      </c>
      <c r="AF22" s="70">
        <v>4.8444876567601859E-3</v>
      </c>
      <c r="AG22" s="70">
        <v>3.8078347504042565E-3</v>
      </c>
      <c r="AH22" s="70">
        <v>4.9282468057009199E-3</v>
      </c>
      <c r="AI22" s="70">
        <v>5.0256435048159354E-3</v>
      </c>
      <c r="AJ22" s="70">
        <v>7.5463913981452038E-3</v>
      </c>
      <c r="AK22" s="70">
        <v>3.2765586756777691E-3</v>
      </c>
      <c r="AL22" s="70">
        <v>4.790825391697626E-3</v>
      </c>
      <c r="AM22" s="70">
        <v>8.1069053031669856E-3</v>
      </c>
      <c r="AN22" s="70">
        <v>5.7340435925935518E-3</v>
      </c>
      <c r="AO22" s="70">
        <v>5.9149789692444681E-3</v>
      </c>
      <c r="AP22" s="70">
        <v>4.0882225930608312E-3</v>
      </c>
      <c r="AQ22" s="70">
        <v>3.147826788813108E-3</v>
      </c>
      <c r="AR22" s="70">
        <v>8.7342218977626267E-3</v>
      </c>
      <c r="AS22" s="70">
        <v>3.0508084630157997E-3</v>
      </c>
      <c r="AT22" s="70">
        <v>2.8215250852222573E-3</v>
      </c>
      <c r="AU22" s="70">
        <v>3.5503480120999717E-3</v>
      </c>
      <c r="AV22" s="70">
        <v>3.622851925618347E-3</v>
      </c>
      <c r="AW22" s="70">
        <v>3.6678723155173644E-3</v>
      </c>
      <c r="AX22" s="70">
        <v>1.6431589933564685E-3</v>
      </c>
      <c r="AY22" s="70">
        <v>2.2860963774860169E-3</v>
      </c>
      <c r="AZ22" s="70">
        <v>6.2519781003623175E-3</v>
      </c>
      <c r="BA22" s="70">
        <v>6.3820633651082877E-3</v>
      </c>
      <c r="BB22" s="70">
        <v>1.2574224437354802E-3</v>
      </c>
      <c r="BC22" s="70">
        <v>2.8236770550094121E-3</v>
      </c>
      <c r="BD22" s="70">
        <v>4.9068225713838282E-3</v>
      </c>
      <c r="BE22" s="70">
        <v>3.4376622227711949E-3</v>
      </c>
      <c r="BF22" s="70">
        <v>3.3678448173271452E-3</v>
      </c>
      <c r="BG22" s="70">
        <v>2.9315131521639591E-3</v>
      </c>
      <c r="BH22" s="70">
        <v>2.6941437821997446E-3</v>
      </c>
      <c r="BI22" s="70">
        <v>8.2155166350144186E-3</v>
      </c>
      <c r="BJ22" s="70">
        <v>9.2140651459308703E-3</v>
      </c>
      <c r="BK22" s="70">
        <v>4.1584757296234693E-3</v>
      </c>
      <c r="BL22" s="70">
        <v>4.2274260200446494E-3</v>
      </c>
      <c r="BM22" s="70">
        <v>3.8896091868864603E-3</v>
      </c>
      <c r="BN22" s="70">
        <v>1.0983976641110982E-3</v>
      </c>
      <c r="BO22" s="70">
        <v>1.5479409248796213E-3</v>
      </c>
      <c r="BP22" s="70">
        <v>1.8593216831584109E-3</v>
      </c>
      <c r="BQ22" s="70">
        <v>2.3890192898154204E-3</v>
      </c>
      <c r="BR22" s="70">
        <v>1.3833691836522546E-3</v>
      </c>
      <c r="BS22" s="70">
        <v>1.1478255879019182E-3</v>
      </c>
      <c r="BT22" s="70">
        <v>8.4210526315789478E-4</v>
      </c>
      <c r="BU22" s="70">
        <v>1.2795144836844424E-3</v>
      </c>
      <c r="BV22" s="70">
        <v>1.6987807893915907E-3</v>
      </c>
      <c r="BW22" s="70">
        <v>3.3458588562310185E-3</v>
      </c>
      <c r="BX22" s="70">
        <v>2.7191115303074721E-4</v>
      </c>
      <c r="BY22" s="70">
        <v>3.4593441283170246E-3</v>
      </c>
      <c r="BZ22" s="70">
        <v>4.0781637678497494E-4</v>
      </c>
      <c r="CA22" s="70">
        <v>4.6205242880620742E-3</v>
      </c>
      <c r="CB22" s="70">
        <v>3.3961629213593706E-3</v>
      </c>
      <c r="CC22" s="70">
        <v>4.3524711306272062E-3</v>
      </c>
      <c r="CD22" s="70">
        <v>1.3938623755849896E-3</v>
      </c>
      <c r="CE22" s="70">
        <v>1.9055475834984226E-3</v>
      </c>
      <c r="CF22" s="70">
        <v>5.9167975674376781E-3</v>
      </c>
      <c r="CG22" s="70">
        <v>3.142000896347464E-3</v>
      </c>
      <c r="CH22" s="535">
        <v>2.5507680014960517E-3</v>
      </c>
    </row>
    <row r="23" spans="1:86" ht="18" customHeight="1">
      <c r="A23" s="563"/>
      <c r="B23" s="553" t="s">
        <v>107</v>
      </c>
      <c r="C23" s="554" t="s">
        <v>21</v>
      </c>
      <c r="D23" s="523">
        <f t="shared" si="0"/>
        <v>3.6357514640702533E-2</v>
      </c>
      <c r="E23" s="524">
        <f t="shared" si="1"/>
        <v>0</v>
      </c>
      <c r="F23" s="524"/>
      <c r="G23" s="524"/>
      <c r="H23" s="530"/>
      <c r="I23" s="109"/>
      <c r="L23" s="58"/>
      <c r="M23" s="540">
        <v>7</v>
      </c>
      <c r="N23" s="61"/>
      <c r="O23" s="535"/>
      <c r="P23" s="61">
        <v>1.2683543112350171E-2</v>
      </c>
      <c r="Q23" s="70">
        <v>3.0890788819430879E-3</v>
      </c>
      <c r="R23" s="70">
        <v>1.8681988451346855E-3</v>
      </c>
      <c r="S23" s="70">
        <v>4.6947918096260793E-4</v>
      </c>
      <c r="T23" s="70">
        <v>4.6842451406171686E-4</v>
      </c>
      <c r="U23" s="70">
        <v>5.0541345189490563E-4</v>
      </c>
      <c r="V23" s="70">
        <v>3.5518680611589695E-3</v>
      </c>
      <c r="W23" s="70">
        <v>4.3799212598425201E-3</v>
      </c>
      <c r="X23" s="70">
        <v>4.4804634267110108E-3</v>
      </c>
      <c r="Y23" s="70">
        <v>4.5364491900579526E-3</v>
      </c>
      <c r="Z23" s="70">
        <v>1.4857067055780327E-3</v>
      </c>
      <c r="AA23" s="70">
        <v>2.1990647358960044E-3</v>
      </c>
      <c r="AB23" s="70">
        <v>3.4676909416243998E-3</v>
      </c>
      <c r="AC23" s="70">
        <v>1.4088741262623565E-3</v>
      </c>
      <c r="AD23" s="70">
        <v>7.6857989000141021E-3</v>
      </c>
      <c r="AE23" s="70">
        <v>4.6144718171231731E-3</v>
      </c>
      <c r="AF23" s="70">
        <v>1.1503545951791693E-3</v>
      </c>
      <c r="AG23" s="70">
        <v>3.1471145654026048E-3</v>
      </c>
      <c r="AH23" s="70">
        <v>9.8902102372105103E-4</v>
      </c>
      <c r="AI23" s="70">
        <v>4.8321045378273133E-3</v>
      </c>
      <c r="AJ23" s="70">
        <v>8.5004340464300762E-3</v>
      </c>
      <c r="AK23" s="70">
        <v>2.8756524918018083E-3</v>
      </c>
      <c r="AL23" s="70">
        <v>1.4918429979001778E-2</v>
      </c>
      <c r="AM23" s="70">
        <v>4.0161656984086889E-3</v>
      </c>
      <c r="AN23" s="70">
        <v>6.2112890470706816E-3</v>
      </c>
      <c r="AO23" s="70">
        <v>6.0758792018337573E-3</v>
      </c>
      <c r="AP23" s="70">
        <v>3.4251199695963398E-3</v>
      </c>
      <c r="AQ23" s="70">
        <v>3.5859858290141996E-3</v>
      </c>
      <c r="AR23" s="70">
        <v>2.6326119481355137E-3</v>
      </c>
      <c r="AS23" s="70">
        <v>3.016023406495481E-2</v>
      </c>
      <c r="AT23" s="70">
        <v>3.8414076383117265E-2</v>
      </c>
      <c r="AU23" s="70">
        <v>5.4959850123190546E-2</v>
      </c>
      <c r="AV23" s="70">
        <v>5.5509919223965108E-2</v>
      </c>
      <c r="AW23" s="70">
        <v>5.5796985154226951E-2</v>
      </c>
      <c r="AX23" s="70">
        <v>3.6876849226925551E-2</v>
      </c>
      <c r="AY23" s="70">
        <v>0.21360091805293263</v>
      </c>
      <c r="AZ23" s="70">
        <v>5.7394434393201474E-3</v>
      </c>
      <c r="BA23" s="70">
        <v>8.6778758864058642E-2</v>
      </c>
      <c r="BB23" s="70">
        <v>4.1310092697821529E-2</v>
      </c>
      <c r="BC23" s="70">
        <v>0.10719514745869065</v>
      </c>
      <c r="BD23" s="70">
        <v>9.3438429816777163E-3</v>
      </c>
      <c r="BE23" s="70">
        <v>5.4329084174735726E-2</v>
      </c>
      <c r="BF23" s="70">
        <v>5.2498649749631539E-2</v>
      </c>
      <c r="BG23" s="70">
        <v>3.2189689561132939E-2</v>
      </c>
      <c r="BH23" s="70">
        <v>3.0996833199413907E-2</v>
      </c>
      <c r="BI23" s="70">
        <v>0.32281071956108881</v>
      </c>
      <c r="BJ23" s="70">
        <v>0.11450343659727065</v>
      </c>
      <c r="BK23" s="70">
        <v>7.3226977166187812E-2</v>
      </c>
      <c r="BL23" s="70">
        <v>7.4775566427587523E-2</v>
      </c>
      <c r="BM23" s="70">
        <v>6.7188368216336364E-2</v>
      </c>
      <c r="BN23" s="70">
        <v>3.6357514640702533E-2</v>
      </c>
      <c r="BO23" s="70">
        <v>1.9364946075432862E-2</v>
      </c>
      <c r="BP23" s="70">
        <v>1.6676723492392753E-2</v>
      </c>
      <c r="BQ23" s="70">
        <v>2.0787394004251326E-2</v>
      </c>
      <c r="BR23" s="70">
        <v>1.5760813069240428E-2</v>
      </c>
      <c r="BS23" s="70">
        <v>1.4448254587715396E-2</v>
      </c>
      <c r="BT23" s="70">
        <v>6.0030075187969927E-3</v>
      </c>
      <c r="BU23" s="70">
        <v>1.9682149024981995E-2</v>
      </c>
      <c r="BV23" s="70">
        <v>2.5046914474226536E-2</v>
      </c>
      <c r="BW23" s="70">
        <v>7.4243750107239062E-2</v>
      </c>
      <c r="BX23" s="70">
        <v>1.390145769869695E-2</v>
      </c>
      <c r="BY23" s="70">
        <v>1.0830336170889729E-2</v>
      </c>
      <c r="BZ23" s="70">
        <v>1.6223931661182418E-2</v>
      </c>
      <c r="CA23" s="70">
        <v>2.8424669599872335E-2</v>
      </c>
      <c r="CB23" s="70">
        <v>1.7728014728021615E-2</v>
      </c>
      <c r="CC23" s="70">
        <v>5.1410500617825924E-3</v>
      </c>
      <c r="CD23" s="70">
        <v>7.8002682941390768E-3</v>
      </c>
      <c r="CE23" s="70">
        <v>3.2649931156283948E-3</v>
      </c>
      <c r="CF23" s="70">
        <v>2.2950027751790631E-2</v>
      </c>
      <c r="CG23" s="70">
        <v>2.174838793025077E-2</v>
      </c>
      <c r="CH23" s="535">
        <v>2.490313915830096E-2</v>
      </c>
    </row>
    <row r="24" spans="1:86" ht="18" customHeight="1">
      <c r="A24" s="563"/>
      <c r="B24" s="553" t="s">
        <v>108</v>
      </c>
      <c r="C24" s="554" t="s">
        <v>109</v>
      </c>
      <c r="D24" s="523">
        <f t="shared" si="0"/>
        <v>1.3881759423313628E-2</v>
      </c>
      <c r="E24" s="524">
        <f t="shared" si="1"/>
        <v>0</v>
      </c>
      <c r="F24" s="524"/>
      <c r="G24" s="524"/>
      <c r="H24" s="530"/>
      <c r="I24" s="109"/>
      <c r="L24" s="58"/>
      <c r="M24" s="540">
        <v>8</v>
      </c>
      <c r="N24" s="61"/>
      <c r="O24" s="535"/>
      <c r="P24" s="61">
        <v>1.3079624900692963E-2</v>
      </c>
      <c r="Q24" s="70">
        <v>1.1855052395916511E-2</v>
      </c>
      <c r="R24" s="70">
        <v>1.1546131794021284E-2</v>
      </c>
      <c r="S24" s="70">
        <v>1.1072278064975693E-2</v>
      </c>
      <c r="T24" s="70">
        <v>1.1122474699919168E-2</v>
      </c>
      <c r="U24" s="70">
        <v>9.3619944878345403E-3</v>
      </c>
      <c r="V24" s="70">
        <v>1.2116519811669274E-2</v>
      </c>
      <c r="W24" s="70">
        <v>1.1624015748031496E-2</v>
      </c>
      <c r="X24" s="70">
        <v>1.2129263256499654E-2</v>
      </c>
      <c r="Y24" s="70">
        <v>1.2100587013003761E-2</v>
      </c>
      <c r="Z24" s="70">
        <v>1.3663195595940838E-2</v>
      </c>
      <c r="AA24" s="70">
        <v>1.2071619672173472E-2</v>
      </c>
      <c r="AB24" s="70">
        <v>1.2775128146483876E-2</v>
      </c>
      <c r="AC24" s="70">
        <v>1.1633424569717271E-2</v>
      </c>
      <c r="AD24" s="70">
        <v>1.4045973769567057E-2</v>
      </c>
      <c r="AE24" s="70">
        <v>1.2241024227264023E-2</v>
      </c>
      <c r="AF24" s="70">
        <v>9.3198219745024222E-3</v>
      </c>
      <c r="AG24" s="70">
        <v>8.3459391789682327E-3</v>
      </c>
      <c r="AH24" s="70">
        <v>9.3985094441673741E-3</v>
      </c>
      <c r="AI24" s="70">
        <v>1.2424548384578423E-2</v>
      </c>
      <c r="AJ24" s="70">
        <v>1.1826690847207062E-2</v>
      </c>
      <c r="AK24" s="70">
        <v>8.9694264867164145E-3</v>
      </c>
      <c r="AL24" s="70">
        <v>5.8019706024874818E-3</v>
      </c>
      <c r="AM24" s="70">
        <v>1.4157014157014158E-2</v>
      </c>
      <c r="AN24" s="70">
        <v>1.7544094056185528E-2</v>
      </c>
      <c r="AO24" s="70">
        <v>9.3718067411300583E-3</v>
      </c>
      <c r="AP24" s="70">
        <v>1.2219845733063622E-2</v>
      </c>
      <c r="AQ24" s="70">
        <v>8.3596132669945169E-3</v>
      </c>
      <c r="AR24" s="70">
        <v>1.581010135235341E-2</v>
      </c>
      <c r="AS24" s="70">
        <v>1.3836089947638871E-2</v>
      </c>
      <c r="AT24" s="70">
        <v>1.2442457726118456E-2</v>
      </c>
      <c r="AU24" s="70">
        <v>1.1660854575551424E-2</v>
      </c>
      <c r="AV24" s="70">
        <v>1.1595182653138001E-2</v>
      </c>
      <c r="AW24" s="70">
        <v>1.0031766720236783E-2</v>
      </c>
      <c r="AX24" s="70">
        <v>9.7894046308186992E-3</v>
      </c>
      <c r="AY24" s="70">
        <v>3.0631884267500382E-3</v>
      </c>
      <c r="AZ24" s="70">
        <v>1.9244849853325335E-2</v>
      </c>
      <c r="BA24" s="70">
        <v>8.5425719056203241E-3</v>
      </c>
      <c r="BB24" s="70">
        <v>8.3729273068338973E-3</v>
      </c>
      <c r="BC24" s="70">
        <v>1.6314578540054383E-2</v>
      </c>
      <c r="BD24" s="70">
        <v>4.1760192096883648E-2</v>
      </c>
      <c r="BE24" s="70">
        <v>1.8026236064490175E-2</v>
      </c>
      <c r="BF24" s="70">
        <v>1.855655947051877E-2</v>
      </c>
      <c r="BG24" s="70">
        <v>1.9992361314300648E-2</v>
      </c>
      <c r="BH24" s="70">
        <v>1.2487592758897765E-2</v>
      </c>
      <c r="BI24" s="70">
        <v>1.1521418020679469E-2</v>
      </c>
      <c r="BJ24" s="70">
        <v>1.140551847793605E-2</v>
      </c>
      <c r="BK24" s="70">
        <v>1.2551035838499924E-2</v>
      </c>
      <c r="BL24" s="70">
        <v>1.2824775566427587E-2</v>
      </c>
      <c r="BM24" s="70">
        <v>1.148360807556955E-2</v>
      </c>
      <c r="BN24" s="70">
        <v>1.3881759423313628E-2</v>
      </c>
      <c r="BO24" s="70">
        <v>1.2966468518967605E-2</v>
      </c>
      <c r="BP24" s="70">
        <v>6.9475990700905857E-3</v>
      </c>
      <c r="BQ24" s="70">
        <v>5.6517131755563403E-3</v>
      </c>
      <c r="BR24" s="70">
        <v>4.6858632463596603E-3</v>
      </c>
      <c r="BS24" s="70">
        <v>4.3760850538760634E-3</v>
      </c>
      <c r="BT24" s="70">
        <v>1.2917293233082707E-2</v>
      </c>
      <c r="BU24" s="70">
        <v>2.4608629381288324E-2</v>
      </c>
      <c r="BV24" s="70">
        <v>1.2374753305025708E-2</v>
      </c>
      <c r="BW24" s="70">
        <v>9.0852936634580744E-3</v>
      </c>
      <c r="BX24" s="70">
        <v>1.4874389793135092E-2</v>
      </c>
      <c r="BY24" s="70">
        <v>9.5732435796257419E-3</v>
      </c>
      <c r="BZ24" s="70">
        <v>4.3925870812488521E-3</v>
      </c>
      <c r="CA24" s="70">
        <v>1.4851167099463028E-2</v>
      </c>
      <c r="CB24" s="70">
        <v>1.5935226420701096E-2</v>
      </c>
      <c r="CC24" s="70">
        <v>1.4399208998222092E-2</v>
      </c>
      <c r="CD24" s="70">
        <v>7.5919199845018099E-3</v>
      </c>
      <c r="CE24" s="70">
        <v>2.1890558825067245E-2</v>
      </c>
      <c r="CF24" s="70">
        <v>2.3782167882203369E-2</v>
      </c>
      <c r="CG24" s="70">
        <v>1.6230747269888306E-2</v>
      </c>
      <c r="CH24" s="535">
        <v>1.5468833674761779E-2</v>
      </c>
    </row>
    <row r="25" spans="1:86" ht="18" customHeight="1">
      <c r="A25" s="563"/>
      <c r="B25" s="553" t="s">
        <v>110</v>
      </c>
      <c r="C25" s="554" t="s">
        <v>22</v>
      </c>
      <c r="D25" s="523">
        <f t="shared" si="0"/>
        <v>6.7062972959546954E-2</v>
      </c>
      <c r="E25" s="524">
        <f t="shared" si="1"/>
        <v>0</v>
      </c>
      <c r="F25" s="524"/>
      <c r="G25" s="524"/>
      <c r="H25" s="530"/>
      <c r="I25" s="109"/>
      <c r="L25" s="58"/>
      <c r="M25" s="540">
        <v>9</v>
      </c>
      <c r="N25" s="61"/>
      <c r="O25" s="535"/>
      <c r="P25" s="61">
        <v>5.21753529036929E-2</v>
      </c>
      <c r="Q25" s="70">
        <v>4.8949890458207787E-2</v>
      </c>
      <c r="R25" s="70">
        <v>4.3958480834988149E-2</v>
      </c>
      <c r="S25" s="70">
        <v>3.8841127231897837E-2</v>
      </c>
      <c r="T25" s="70">
        <v>3.8806224413817481E-2</v>
      </c>
      <c r="U25" s="70">
        <v>4.0030324807113694E-2</v>
      </c>
      <c r="V25" s="70">
        <v>5.0118350428395214E-2</v>
      </c>
      <c r="W25" s="70">
        <v>4.8474409448818895E-2</v>
      </c>
      <c r="X25" s="70">
        <v>5.8977310183420263E-2</v>
      </c>
      <c r="Y25" s="70">
        <v>5.7960559451588851E-2</v>
      </c>
      <c r="Z25" s="70">
        <v>0.11336472773098097</v>
      </c>
      <c r="AA25" s="70">
        <v>3.816800544763909E-2</v>
      </c>
      <c r="AB25" s="70">
        <v>3.7774623632767831E-2</v>
      </c>
      <c r="AC25" s="70">
        <v>3.8413031614297398E-2</v>
      </c>
      <c r="AD25" s="70">
        <v>6.1472288816810043E-2</v>
      </c>
      <c r="AE25" s="70">
        <v>5.5186261556348697E-2</v>
      </c>
      <c r="AF25" s="70">
        <v>5.2874716635817234E-2</v>
      </c>
      <c r="AG25" s="70">
        <v>7.2070662285048603E-2</v>
      </c>
      <c r="AH25" s="70">
        <v>5.132372877784256E-2</v>
      </c>
      <c r="AI25" s="70">
        <v>5.5331484069864788E-2</v>
      </c>
      <c r="AJ25" s="70">
        <v>5.5300093685269065E-2</v>
      </c>
      <c r="AK25" s="70">
        <v>5.4067974662729182E-2</v>
      </c>
      <c r="AL25" s="70">
        <v>8.2174123727992252E-2</v>
      </c>
      <c r="AM25" s="70">
        <v>5.130564476358869E-2</v>
      </c>
      <c r="AN25" s="70">
        <v>6.8595996482663416E-2</v>
      </c>
      <c r="AO25" s="70">
        <v>5.0469601228570152E-2</v>
      </c>
      <c r="AP25" s="70">
        <v>5.1074721552454884E-2</v>
      </c>
      <c r="AQ25" s="70">
        <v>4.5810680703129956E-2</v>
      </c>
      <c r="AR25" s="70">
        <v>4.4914866321192015E-2</v>
      </c>
      <c r="AS25" s="70">
        <v>5.9476410303875543E-2</v>
      </c>
      <c r="AT25" s="70">
        <v>6.540168251183591E-2</v>
      </c>
      <c r="AU25" s="70">
        <v>6.0733842159479044E-2</v>
      </c>
      <c r="AV25" s="70">
        <v>6.0546690428388325E-2</v>
      </c>
      <c r="AW25" s="70">
        <v>5.7498230278998114E-2</v>
      </c>
      <c r="AX25" s="70">
        <v>8.0875998481581099E-2</v>
      </c>
      <c r="AY25" s="70">
        <v>4.1917790889951116E-2</v>
      </c>
      <c r="AZ25" s="70">
        <v>4.8423896869523322E-2</v>
      </c>
      <c r="BA25" s="70">
        <v>2.4361778950137629E-2</v>
      </c>
      <c r="BB25" s="70">
        <v>7.9658054121652763E-2</v>
      </c>
      <c r="BC25" s="70">
        <v>6.4735411001882445E-2</v>
      </c>
      <c r="BD25" s="70">
        <v>5.6950461972125069E-2</v>
      </c>
      <c r="BE25" s="70">
        <v>7.3086418104520282E-2</v>
      </c>
      <c r="BF25" s="70">
        <v>7.4729721070313712E-2</v>
      </c>
      <c r="BG25" s="70">
        <v>8.2200745553592525E-2</v>
      </c>
      <c r="BH25" s="70">
        <v>6.2579760835657236E-2</v>
      </c>
      <c r="BI25" s="70">
        <v>1.8681859745375257E-2</v>
      </c>
      <c r="BJ25" s="70">
        <v>3.9844606036457814E-3</v>
      </c>
      <c r="BK25" s="70">
        <v>5.6120520187509453E-2</v>
      </c>
      <c r="BL25" s="70">
        <v>5.7343371490998905E-2</v>
      </c>
      <c r="BM25" s="70">
        <v>5.1352102241155773E-2</v>
      </c>
      <c r="BN25" s="70">
        <v>6.7062972959546954E-2</v>
      </c>
      <c r="BO25" s="70">
        <v>6.8738993190909897E-2</v>
      </c>
      <c r="BP25" s="70">
        <v>6.8728409155170714E-2</v>
      </c>
      <c r="BQ25" s="70">
        <v>5.4521057020853234E-2</v>
      </c>
      <c r="BR25" s="70">
        <v>7.042788488449267E-2</v>
      </c>
      <c r="BS25" s="70">
        <v>7.0304317258992499E-2</v>
      </c>
      <c r="BT25" s="70">
        <v>0.10800601503759398</v>
      </c>
      <c r="BU25" s="70">
        <v>5.1791669871279443E-2</v>
      </c>
      <c r="BV25" s="70">
        <v>6.5938879451217833E-2</v>
      </c>
      <c r="BW25" s="70">
        <v>6.1718227209553715E-2</v>
      </c>
      <c r="BX25" s="70">
        <v>5.5873493336052446E-2</v>
      </c>
      <c r="BY25" s="70">
        <v>3.3598372954105206E-2</v>
      </c>
      <c r="BZ25" s="70">
        <v>0.1327130996223807</v>
      </c>
      <c r="CA25" s="70">
        <v>7.8715745014206639E-2</v>
      </c>
      <c r="CB25" s="70">
        <v>5.0551562835163842E-2</v>
      </c>
      <c r="CC25" s="70">
        <v>4.0136187062229087E-2</v>
      </c>
      <c r="CD25" s="70">
        <v>2.1190607024627744E-2</v>
      </c>
      <c r="CE25" s="70">
        <v>1.5418668556721993E-2</v>
      </c>
      <c r="CF25" s="70">
        <v>5.4638354049983004E-2</v>
      </c>
      <c r="CG25" s="70">
        <v>6.2386261959938689E-2</v>
      </c>
      <c r="CH25" s="535">
        <v>6.0214377396020161E-2</v>
      </c>
    </row>
    <row r="26" spans="1:86" ht="18" customHeight="1">
      <c r="A26" s="563"/>
      <c r="B26" s="553" t="s">
        <v>111</v>
      </c>
      <c r="C26" s="554" t="s">
        <v>23</v>
      </c>
      <c r="D26" s="523">
        <f t="shared" si="0"/>
        <v>1.3418114178161205E-2</v>
      </c>
      <c r="E26" s="524">
        <f t="shared" si="1"/>
        <v>0</v>
      </c>
      <c r="F26" s="524"/>
      <c r="G26" s="524"/>
      <c r="H26" s="530"/>
      <c r="I26" s="109"/>
      <c r="L26" s="58"/>
      <c r="M26" s="540">
        <v>10</v>
      </c>
      <c r="N26" s="61"/>
      <c r="O26" s="535"/>
      <c r="P26" s="61">
        <v>2.3784999293542424E-2</v>
      </c>
      <c r="Q26" s="70">
        <v>2.1454642723037584E-2</v>
      </c>
      <c r="R26" s="70">
        <v>2.1633938185181251E-2</v>
      </c>
      <c r="S26" s="70">
        <v>8.2784828909739875E-3</v>
      </c>
      <c r="T26" s="70">
        <v>7.8481386731255633E-3</v>
      </c>
      <c r="U26" s="70">
        <v>2.2941032464917199E-2</v>
      </c>
      <c r="V26" s="70">
        <v>3.7710189574808504E-2</v>
      </c>
      <c r="W26" s="70">
        <v>3.2135826771653546E-2</v>
      </c>
      <c r="X26" s="70">
        <v>4.1128731102571328E-2</v>
      </c>
      <c r="Y26" s="70">
        <v>4.1568287658442796E-2</v>
      </c>
      <c r="Z26" s="70">
        <v>1.7616236651853818E-2</v>
      </c>
      <c r="AA26" s="70">
        <v>3.3504916752458376E-2</v>
      </c>
      <c r="AB26" s="70">
        <v>1.6496757658518209E-2</v>
      </c>
      <c r="AC26" s="70">
        <v>4.4098807642068458E-2</v>
      </c>
      <c r="AD26" s="70">
        <v>3.1420109998589761E-2</v>
      </c>
      <c r="AE26" s="70">
        <v>2.1230627239928562E-2</v>
      </c>
      <c r="AF26" s="70">
        <v>9.3627165526277475E-3</v>
      </c>
      <c r="AG26" s="70">
        <v>1.6726653104515501E-2</v>
      </c>
      <c r="AH26" s="70">
        <v>8.7677275696634652E-3</v>
      </c>
      <c r="AI26" s="70">
        <v>2.1976227208540932E-2</v>
      </c>
      <c r="AJ26" s="70">
        <v>2.8200125486690677E-2</v>
      </c>
      <c r="AK26" s="70">
        <v>2.1419262251081428E-2</v>
      </c>
      <c r="AL26" s="70">
        <v>3.8245840736553058E-2</v>
      </c>
      <c r="AM26" s="70">
        <v>2.3375311225778517E-2</v>
      </c>
      <c r="AN26" s="70">
        <v>3.4094448670852623E-2</v>
      </c>
      <c r="AO26" s="70">
        <v>1.7313623195242746E-2</v>
      </c>
      <c r="AP26" s="70">
        <v>1.7478714707111469E-2</v>
      </c>
      <c r="AQ26" s="70">
        <v>1.859869820643056E-2</v>
      </c>
      <c r="AR26" s="70">
        <v>1.3829630031443305E-2</v>
      </c>
      <c r="AS26" s="70">
        <v>3.0789878922680102E-2</v>
      </c>
      <c r="AT26" s="70">
        <v>2.2159746677626244E-2</v>
      </c>
      <c r="AU26" s="70">
        <v>2.3427604510635032E-2</v>
      </c>
      <c r="AV26" s="70">
        <v>2.372358408543513E-2</v>
      </c>
      <c r="AW26" s="70">
        <v>1.2780134813277949E-2</v>
      </c>
      <c r="AX26" s="70">
        <v>1.130468259929625E-2</v>
      </c>
      <c r="AY26" s="70">
        <v>2.4035637802817412E-3</v>
      </c>
      <c r="AZ26" s="70">
        <v>4.8560887700585281E-2</v>
      </c>
      <c r="BA26" s="70">
        <v>6.0772027211460876E-3</v>
      </c>
      <c r="BB26" s="70">
        <v>1.2957612768657091E-2</v>
      </c>
      <c r="BC26" s="70">
        <v>4.6015477933486716E-3</v>
      </c>
      <c r="BD26" s="70">
        <v>4.8128621391658404E-2</v>
      </c>
      <c r="BE26" s="70">
        <v>6.8739056483152206E-2</v>
      </c>
      <c r="BF26" s="70">
        <v>7.2947390583948959E-2</v>
      </c>
      <c r="BG26" s="70">
        <v>8.0579199992852693E-2</v>
      </c>
      <c r="BH26" s="70">
        <v>5.0801153282601506E-2</v>
      </c>
      <c r="BI26" s="70">
        <v>2.817753393824295E-2</v>
      </c>
      <c r="BJ26" s="70">
        <v>7.7696981771092737E-3</v>
      </c>
      <c r="BK26" s="70">
        <v>2.5291093301073642E-2</v>
      </c>
      <c r="BL26" s="70">
        <v>2.5744549470384268E-2</v>
      </c>
      <c r="BM26" s="70">
        <v>2.3522874606408593E-2</v>
      </c>
      <c r="BN26" s="70">
        <v>1.3418114178161205E-2</v>
      </c>
      <c r="BO26" s="70">
        <v>1.9153607297562183E-2</v>
      </c>
      <c r="BP26" s="70">
        <v>2.0346895237290337E-2</v>
      </c>
      <c r="BQ26" s="70">
        <v>2.5557072061433119E-2</v>
      </c>
      <c r="BR26" s="70">
        <v>1.4265494934309954E-2</v>
      </c>
      <c r="BS26" s="70">
        <v>4.020259121626469E-2</v>
      </c>
      <c r="BT26" s="70">
        <v>5.7654135338345864E-3</v>
      </c>
      <c r="BU26" s="70">
        <v>2.5358159177195277E-2</v>
      </c>
      <c r="BV26" s="70">
        <v>2.0936543829675809E-2</v>
      </c>
      <c r="BW26" s="70">
        <v>1.2216674387879411E-2</v>
      </c>
      <c r="BX26" s="70">
        <v>1.5579659346308594E-2</v>
      </c>
      <c r="BY26" s="70">
        <v>1.0792904133432736E-3</v>
      </c>
      <c r="BZ26" s="70">
        <v>1.2222038895097797E-2</v>
      </c>
      <c r="CA26" s="70">
        <v>2.9363488842972636E-2</v>
      </c>
      <c r="CB26" s="70">
        <v>4.3788879005484636E-2</v>
      </c>
      <c r="CC26" s="70">
        <v>6.0071024021948687E-2</v>
      </c>
      <c r="CD26" s="70">
        <v>1.7358703902936493E-2</v>
      </c>
      <c r="CE26" s="70">
        <v>7.1109458603721629E-3</v>
      </c>
      <c r="CF26" s="70">
        <v>0.11688177406320129</v>
      </c>
      <c r="CG26" s="70">
        <v>7.6022067372792821E-3</v>
      </c>
      <c r="CH26" s="535">
        <v>2.9098203888034139E-2</v>
      </c>
    </row>
    <row r="27" spans="1:86" ht="18" customHeight="1">
      <c r="A27" s="563"/>
      <c r="B27" s="553" t="s">
        <v>112</v>
      </c>
      <c r="C27" s="554" t="s">
        <v>24</v>
      </c>
      <c r="D27" s="523">
        <f t="shared" si="0"/>
        <v>7.8747937054638381E-2</v>
      </c>
      <c r="E27" s="524">
        <f t="shared" si="1"/>
        <v>0</v>
      </c>
      <c r="F27" s="524"/>
      <c r="G27" s="524"/>
      <c r="H27" s="530"/>
      <c r="I27" s="109"/>
      <c r="L27" s="58"/>
      <c r="M27" s="540">
        <v>11</v>
      </c>
      <c r="N27" s="61"/>
      <c r="O27" s="535"/>
      <c r="P27" s="61">
        <v>8.6621692222205744E-3</v>
      </c>
      <c r="Q27" s="70">
        <v>7.1132568778681515E-3</v>
      </c>
      <c r="R27" s="70">
        <v>6.1120032529130685E-3</v>
      </c>
      <c r="S27" s="70">
        <v>4.3905873139519864E-3</v>
      </c>
      <c r="T27" s="70">
        <v>4.4473674298942225E-3</v>
      </c>
      <c r="U27" s="70">
        <v>2.4559934928018068E-3</v>
      </c>
      <c r="V27" s="70">
        <v>8.1841089783429421E-3</v>
      </c>
      <c r="W27" s="70">
        <v>1.2303149606299213E-2</v>
      </c>
      <c r="X27" s="70">
        <v>8.241082770141149E-3</v>
      </c>
      <c r="Y27" s="70">
        <v>8.3006629470081337E-3</v>
      </c>
      <c r="Z27" s="70">
        <v>5.0540558466538434E-3</v>
      </c>
      <c r="AA27" s="70">
        <v>7.9965403619065446E-3</v>
      </c>
      <c r="AB27" s="70">
        <v>1.2099079766981932E-2</v>
      </c>
      <c r="AC27" s="70">
        <v>5.4411870995314578E-3</v>
      </c>
      <c r="AD27" s="70">
        <v>7.1781131011140883E-3</v>
      </c>
      <c r="AE27" s="70">
        <v>8.3642440017321646E-3</v>
      </c>
      <c r="AF27" s="70">
        <v>5.996142087640122E-3</v>
      </c>
      <c r="AG27" s="70">
        <v>5.0423382539599741E-3</v>
      </c>
      <c r="AH27" s="70">
        <v>6.0732072237870798E-3</v>
      </c>
      <c r="AI27" s="70">
        <v>8.5130197011235708E-3</v>
      </c>
      <c r="AJ27" s="70">
        <v>1.0571823940453987E-2</v>
      </c>
      <c r="AK27" s="70">
        <v>5.6915088070255068E-3</v>
      </c>
      <c r="AL27" s="70">
        <v>5.8633500242287195E-3</v>
      </c>
      <c r="AM27" s="70">
        <v>6.9955135375696122E-3</v>
      </c>
      <c r="AN27" s="70">
        <v>1.089146778655813E-2</v>
      </c>
      <c r="AO27" s="70">
        <v>7.3955138319443401E-3</v>
      </c>
      <c r="AP27" s="70">
        <v>8.5954748189556573E-3</v>
      </c>
      <c r="AQ27" s="70">
        <v>1.1034689512432763E-2</v>
      </c>
      <c r="AR27" s="70">
        <v>6.7546858328227282E-3</v>
      </c>
      <c r="AS27" s="70">
        <v>1.1588213637175175E-2</v>
      </c>
      <c r="AT27" s="70">
        <v>3.9311741571721676E-3</v>
      </c>
      <c r="AU27" s="70">
        <v>4.0021470759723111E-3</v>
      </c>
      <c r="AV27" s="70">
        <v>1.7919219395127193E-3</v>
      </c>
      <c r="AW27" s="70">
        <v>1.164597139676384E-3</v>
      </c>
      <c r="AX27" s="70">
        <v>1.1536214560129657E-3</v>
      </c>
      <c r="AY27" s="70">
        <v>5.0601342742773495E-4</v>
      </c>
      <c r="AZ27" s="70">
        <v>1.8895287043029293E-3</v>
      </c>
      <c r="BA27" s="70">
        <v>6.7563710283514511E-4</v>
      </c>
      <c r="BB27" s="70">
        <v>1.7435040780651668E-3</v>
      </c>
      <c r="BC27" s="70">
        <v>3.3047479606776828E-2</v>
      </c>
      <c r="BD27" s="70">
        <v>4.4370204102938873E-3</v>
      </c>
      <c r="BE27" s="70">
        <v>4.3723992194946082E-3</v>
      </c>
      <c r="BF27" s="70">
        <v>4.2182736934611269E-3</v>
      </c>
      <c r="BG27" s="70">
        <v>8.6884465995564202E-4</v>
      </c>
      <c r="BH27" s="70">
        <v>6.0594602259299519E-3</v>
      </c>
      <c r="BI27" s="70">
        <v>4.4805514524864601E-2</v>
      </c>
      <c r="BJ27" s="70">
        <v>1.9922303018228907E-4</v>
      </c>
      <c r="BK27" s="70">
        <v>5.9636322395282019E-3</v>
      </c>
      <c r="BL27" s="70">
        <v>6.0798936018619677E-3</v>
      </c>
      <c r="BM27" s="70">
        <v>5.510279681422486E-3</v>
      </c>
      <c r="BN27" s="70">
        <v>7.8747937054638381E-2</v>
      </c>
      <c r="BO27" s="70">
        <v>4.4262504076968334E-3</v>
      </c>
      <c r="BP27" s="70">
        <v>1.707071077418501E-3</v>
      </c>
      <c r="BQ27" s="70">
        <v>1.6104456367478403E-3</v>
      </c>
      <c r="BR27" s="70">
        <v>2.9786417393668487E-3</v>
      </c>
      <c r="BS27" s="70">
        <v>5.9973886967875228E-3</v>
      </c>
      <c r="BT27" s="70">
        <v>1.2932330827067668E-4</v>
      </c>
      <c r="BU27" s="70">
        <v>9.9543430077679816E-3</v>
      </c>
      <c r="BV27" s="70">
        <v>2.5619101343346065E-3</v>
      </c>
      <c r="BW27" s="70">
        <v>1.166761037044663E-3</v>
      </c>
      <c r="BX27" s="70">
        <v>4.2571089896376356E-3</v>
      </c>
      <c r="BY27" s="70">
        <v>6.9841943221837849E-3</v>
      </c>
      <c r="BZ27" s="70">
        <v>1.0273236972445933E-4</v>
      </c>
      <c r="CA27" s="70">
        <v>9.1602230783737913E-4</v>
      </c>
      <c r="CB27" s="70">
        <v>2.3121508146264763E-2</v>
      </c>
      <c r="CC27" s="70">
        <v>5.585642440891192E-2</v>
      </c>
      <c r="CD27" s="70">
        <v>6.3085675018062948E-2</v>
      </c>
      <c r="CE27" s="70">
        <v>6.3493077866019085E-2</v>
      </c>
      <c r="CF27" s="70">
        <v>1.1290966978264269E-3</v>
      </c>
      <c r="CG27" s="70">
        <v>1.0215490223911424E-3</v>
      </c>
      <c r="CH27" s="535">
        <v>8.7746827265540658E-3</v>
      </c>
    </row>
    <row r="28" spans="1:86" ht="18" customHeight="1">
      <c r="A28" s="563"/>
      <c r="B28" s="553" t="s">
        <v>113</v>
      </c>
      <c r="C28" s="554" t="s">
        <v>25</v>
      </c>
      <c r="D28" s="523">
        <f t="shared" si="0"/>
        <v>2.2812449978749594E-2</v>
      </c>
      <c r="E28" s="524">
        <f t="shared" si="1"/>
        <v>0</v>
      </c>
      <c r="F28" s="524"/>
      <c r="G28" s="524"/>
      <c r="H28" s="530"/>
      <c r="I28" s="109"/>
      <c r="L28" s="58"/>
      <c r="M28" s="540">
        <v>12</v>
      </c>
      <c r="N28" s="61"/>
      <c r="O28" s="535"/>
      <c r="P28" s="61">
        <v>9.2562481503946581E-2</v>
      </c>
      <c r="Q28" s="70">
        <v>9.9063326219552703E-2</v>
      </c>
      <c r="R28" s="70">
        <v>7.0648221767299263E-2</v>
      </c>
      <c r="S28" s="70">
        <v>5.1305067684374435E-2</v>
      </c>
      <c r="T28" s="70">
        <v>5.0797752906648279E-2</v>
      </c>
      <c r="U28" s="70">
        <v>6.8590133381768795E-2</v>
      </c>
      <c r="V28" s="70">
        <v>9.3931996139279744E-2</v>
      </c>
      <c r="W28" s="70">
        <v>8.4370078740157478E-2</v>
      </c>
      <c r="X28" s="70">
        <v>5.6292440249532963E-2</v>
      </c>
      <c r="Y28" s="70">
        <v>5.5971941616620571E-2</v>
      </c>
      <c r="Z28" s="70">
        <v>7.3436360018571331E-2</v>
      </c>
      <c r="AA28" s="70">
        <v>0.14472808600040662</v>
      </c>
      <c r="AB28" s="70">
        <v>0.13590674568472602</v>
      </c>
      <c r="AC28" s="70">
        <v>0.15022264401155172</v>
      </c>
      <c r="AD28" s="70">
        <v>6.8438866168382462E-2</v>
      </c>
      <c r="AE28" s="70">
        <v>0.13456574928904694</v>
      </c>
      <c r="AF28" s="70">
        <v>7.6189869600482504E-2</v>
      </c>
      <c r="AG28" s="70">
        <v>8.2590023125206469E-2</v>
      </c>
      <c r="AH28" s="70">
        <v>7.5672752049338668E-2</v>
      </c>
      <c r="AI28" s="70">
        <v>0.13823320645234419</v>
      </c>
      <c r="AJ28" s="70">
        <v>0.14179136548428409</v>
      </c>
      <c r="AK28" s="70">
        <v>0.13328703659661906</v>
      </c>
      <c r="AL28" s="70">
        <v>0.10187045711516718</v>
      </c>
      <c r="AM28" s="70">
        <v>9.25654626589206E-2</v>
      </c>
      <c r="AN28" s="70">
        <v>0.1096629052097834</v>
      </c>
      <c r="AO28" s="70">
        <v>0.17000541669369398</v>
      </c>
      <c r="AP28" s="70">
        <v>0.14791350550397778</v>
      </c>
      <c r="AQ28" s="70">
        <v>0.10388404928136152</v>
      </c>
      <c r="AR28" s="70">
        <v>0.18538550315835942</v>
      </c>
      <c r="AS28" s="70">
        <v>4.9127267077288685E-2</v>
      </c>
      <c r="AT28" s="70">
        <v>3.7620443346817231E-2</v>
      </c>
      <c r="AU28" s="70">
        <v>4.5680531455201984E-2</v>
      </c>
      <c r="AV28" s="70">
        <v>4.6356738215693603E-2</v>
      </c>
      <c r="AW28" s="70">
        <v>4.2403915156460782E-2</v>
      </c>
      <c r="AX28" s="70">
        <v>3.0906375833806718E-2</v>
      </c>
      <c r="AY28" s="70">
        <v>4.7782125075676113E-2</v>
      </c>
      <c r="AZ28" s="70">
        <v>0.12449868441563963</v>
      </c>
      <c r="BA28" s="70">
        <v>4.2081362479894205E-2</v>
      </c>
      <c r="BB28" s="70">
        <v>1.8706155664790801E-2</v>
      </c>
      <c r="BC28" s="70">
        <v>6.7977410583559925E-2</v>
      </c>
      <c r="BD28" s="70">
        <v>9.2446625254476167E-2</v>
      </c>
      <c r="BE28" s="70">
        <v>6.261652915461384E-2</v>
      </c>
      <c r="BF28" s="70">
        <v>6.2937229377786327E-2</v>
      </c>
      <c r="BG28" s="70">
        <v>5.4235785232321018E-2</v>
      </c>
      <c r="BH28" s="70">
        <v>0.16520300609727276</v>
      </c>
      <c r="BI28" s="70">
        <v>2.1410986846732784E-2</v>
      </c>
      <c r="BJ28" s="70">
        <v>5.9219045721685425E-2</v>
      </c>
      <c r="BK28" s="70">
        <v>5.9305534553152878E-2</v>
      </c>
      <c r="BL28" s="70">
        <v>6.0597064551370351E-2</v>
      </c>
      <c r="BM28" s="70">
        <v>5.4269309131320616E-2</v>
      </c>
      <c r="BN28" s="70">
        <v>2.2812449978749594E-2</v>
      </c>
      <c r="BO28" s="70">
        <v>2.735359209564819E-2</v>
      </c>
      <c r="BP28" s="70">
        <v>2.5730973801088623E-2</v>
      </c>
      <c r="BQ28" s="70">
        <v>1.8793409400153414E-2</v>
      </c>
      <c r="BR28" s="70">
        <v>2.5100554147308825E-2</v>
      </c>
      <c r="BS28" s="70">
        <v>1.6327818987904787E-2</v>
      </c>
      <c r="BT28" s="70">
        <v>4.8141353383458645E-2</v>
      </c>
      <c r="BU28" s="70">
        <v>2.8719157058654902E-2</v>
      </c>
      <c r="BV28" s="70">
        <v>4.0518588799684487E-2</v>
      </c>
      <c r="BW28" s="70">
        <v>1.7810264065475884E-2</v>
      </c>
      <c r="BX28" s="70">
        <v>9.2407305912792989E-3</v>
      </c>
      <c r="BY28" s="70">
        <v>5.4114248816991652E-2</v>
      </c>
      <c r="BZ28" s="70">
        <v>1.0713740921415964E-2</v>
      </c>
      <c r="CA28" s="70">
        <v>3.7841876312119056E-2</v>
      </c>
      <c r="CB28" s="70">
        <v>6.6459238173205787E-2</v>
      </c>
      <c r="CC28" s="70">
        <v>4.1824680501506201E-2</v>
      </c>
      <c r="CD28" s="70">
        <v>7.319239565222159E-2</v>
      </c>
      <c r="CE28" s="70">
        <v>3.7088462722725396E-2</v>
      </c>
      <c r="CF28" s="70">
        <v>0.13194466847156702</v>
      </c>
      <c r="CG28" s="70">
        <v>1.7832051280006506E-2</v>
      </c>
      <c r="CH28" s="535">
        <v>7.4634274882483448E-2</v>
      </c>
    </row>
    <row r="29" spans="1:86" ht="18" customHeight="1">
      <c r="A29" s="563"/>
      <c r="B29" s="553" t="s">
        <v>114</v>
      </c>
      <c r="C29" s="554" t="s">
        <v>52</v>
      </c>
      <c r="D29" s="523">
        <f t="shared" si="0"/>
        <v>2.8701848509435731E-4</v>
      </c>
      <c r="E29" s="524">
        <f t="shared" si="1"/>
        <v>0</v>
      </c>
      <c r="F29" s="524"/>
      <c r="G29" s="524"/>
      <c r="H29" s="530"/>
      <c r="I29" s="109"/>
      <c r="L29" s="58"/>
      <c r="M29" s="540">
        <v>13</v>
      </c>
      <c r="N29" s="61"/>
      <c r="O29" s="535"/>
      <c r="P29" s="61">
        <v>6.8179937938493964E-3</v>
      </c>
      <c r="Q29" s="70">
        <v>9.275297845087729E-3</v>
      </c>
      <c r="R29" s="70">
        <v>4.062759034327101E-3</v>
      </c>
      <c r="S29" s="70">
        <v>2.7717285266471089E-3</v>
      </c>
      <c r="T29" s="70">
        <v>2.8326819389437271E-3</v>
      </c>
      <c r="U29" s="70">
        <v>6.9494349635549517E-4</v>
      </c>
      <c r="V29" s="70">
        <v>5.6168004755158402E-3</v>
      </c>
      <c r="W29" s="70">
        <v>1.5009842519685039E-2</v>
      </c>
      <c r="X29" s="70">
        <v>6.6843012643646258E-3</v>
      </c>
      <c r="Y29" s="70">
        <v>6.650301094942552E-3</v>
      </c>
      <c r="Z29" s="70">
        <v>8.503017841745706E-3</v>
      </c>
      <c r="AA29" s="70">
        <v>3.9601883437305353E-3</v>
      </c>
      <c r="AB29" s="70">
        <v>7.8418248597451872E-3</v>
      </c>
      <c r="AC29" s="70">
        <v>1.5424291084916877E-3</v>
      </c>
      <c r="AD29" s="70">
        <v>2.7076575941334087E-3</v>
      </c>
      <c r="AE29" s="70">
        <v>1.5787952353774788E-2</v>
      </c>
      <c r="AF29" s="70">
        <v>1.1568537736830064E-2</v>
      </c>
      <c r="AG29" s="70">
        <v>1.8256741953993011E-3</v>
      </c>
      <c r="AH29" s="70">
        <v>1.2355738499469665E-2</v>
      </c>
      <c r="AI29" s="70">
        <v>1.6053036536563838E-2</v>
      </c>
      <c r="AJ29" s="70">
        <v>3.286719898235451E-2</v>
      </c>
      <c r="AK29" s="70">
        <v>1.1512122995299206E-2</v>
      </c>
      <c r="AL29" s="70">
        <v>9.8950088838636735E-3</v>
      </c>
      <c r="AM29" s="70">
        <v>1.2889257749070833E-2</v>
      </c>
      <c r="AN29" s="70">
        <v>1.8209231421874125E-2</v>
      </c>
      <c r="AO29" s="70">
        <v>1.3905233975052882E-2</v>
      </c>
      <c r="AP29" s="70">
        <v>1.7208275806999282E-2</v>
      </c>
      <c r="AQ29" s="70">
        <v>1.4453483076107072E-2</v>
      </c>
      <c r="AR29" s="70">
        <v>8.7433072414732044E-4</v>
      </c>
      <c r="AS29" s="70">
        <v>5.4706470167740729E-3</v>
      </c>
      <c r="AT29" s="70">
        <v>4.5280933356219317E-3</v>
      </c>
      <c r="AU29" s="70">
        <v>5.0411263968913687E-4</v>
      </c>
      <c r="AV29" s="70">
        <v>5.105320909732932E-4</v>
      </c>
      <c r="AW29" s="70">
        <v>5.2325714690337885E-4</v>
      </c>
      <c r="AX29" s="70">
        <v>5.1287021556702442E-4</v>
      </c>
      <c r="AY29" s="70">
        <v>5.9637296803983044E-4</v>
      </c>
      <c r="AZ29" s="70">
        <v>5.2198230456368421E-4</v>
      </c>
      <c r="BA29" s="70">
        <v>5.4498254113705959E-4</v>
      </c>
      <c r="BB29" s="70">
        <v>4.6097882692298914E-4</v>
      </c>
      <c r="BC29" s="70">
        <v>6.274837900020916E-4</v>
      </c>
      <c r="BD29" s="70">
        <v>7.8300360181656837E-4</v>
      </c>
      <c r="BE29" s="70">
        <v>4.5818804571531581E-4</v>
      </c>
      <c r="BF29" s="70">
        <v>2.2702514669669258E-4</v>
      </c>
      <c r="BG29" s="70">
        <v>2.2111984919179578E-4</v>
      </c>
      <c r="BH29" s="70">
        <v>2.741409462589214E-4</v>
      </c>
      <c r="BI29" s="70">
        <v>2.5321797847647186E-4</v>
      </c>
      <c r="BJ29" s="70">
        <v>1.494172726367168E-4</v>
      </c>
      <c r="BK29" s="70">
        <v>2.8447754423106004E-3</v>
      </c>
      <c r="BL29" s="70">
        <v>2.8974492946373439E-3</v>
      </c>
      <c r="BM29" s="70">
        <v>2.6393776625300981E-3</v>
      </c>
      <c r="BN29" s="70">
        <v>2.8701848509435731E-4</v>
      </c>
      <c r="BO29" s="70">
        <v>1.0390789731388614E-2</v>
      </c>
      <c r="BP29" s="70">
        <v>5.6469438953410693E-3</v>
      </c>
      <c r="BQ29" s="70">
        <v>7.1722831959769168E-3</v>
      </c>
      <c r="BR29" s="70">
        <v>8.2802242177567025E-3</v>
      </c>
      <c r="BS29" s="70">
        <v>1.6069558230626857E-3</v>
      </c>
      <c r="BT29" s="70">
        <v>1.2330827067669173E-4</v>
      </c>
      <c r="BU29" s="70">
        <v>2.5915412206428335E-2</v>
      </c>
      <c r="BV29" s="70">
        <v>1.7795981437870043E-3</v>
      </c>
      <c r="BW29" s="70">
        <v>7.721212745148504E-5</v>
      </c>
      <c r="BX29" s="70">
        <v>5.1323230134553534E-3</v>
      </c>
      <c r="BY29" s="70">
        <v>9.741687748182206E-3</v>
      </c>
      <c r="BZ29" s="70">
        <v>1.2608063557092736E-4</v>
      </c>
      <c r="CA29" s="70">
        <v>6.1966214941940349E-4</v>
      </c>
      <c r="CB29" s="70">
        <v>6.8903535787872405E-3</v>
      </c>
      <c r="CC29" s="70">
        <v>4.3195896389842964E-3</v>
      </c>
      <c r="CD29" s="70">
        <v>3.5943129440347199E-3</v>
      </c>
      <c r="CE29" s="70">
        <v>2.0740258759418808E-3</v>
      </c>
      <c r="CF29" s="70">
        <v>2.5973359935347842E-4</v>
      </c>
      <c r="CG29" s="70">
        <v>4.5686606942067567E-3</v>
      </c>
      <c r="CH29" s="535">
        <v>1.3322679632447319E-2</v>
      </c>
    </row>
    <row r="30" spans="1:86" ht="18" customHeight="1">
      <c r="A30" s="563"/>
      <c r="B30" s="553" t="s">
        <v>115</v>
      </c>
      <c r="C30" s="554" t="s">
        <v>83</v>
      </c>
      <c r="D30" s="523">
        <f t="shared" si="0"/>
        <v>4.8020400390786706E-4</v>
      </c>
      <c r="E30" s="524">
        <f t="shared" si="1"/>
        <v>0</v>
      </c>
      <c r="F30" s="524"/>
      <c r="G30" s="524"/>
      <c r="H30" s="530"/>
      <c r="I30" s="109"/>
      <c r="L30" s="58"/>
      <c r="M30" s="540">
        <v>14</v>
      </c>
      <c r="N30" s="61"/>
      <c r="O30" s="535"/>
      <c r="P30" s="61">
        <v>6.8081753199304224E-5</v>
      </c>
      <c r="Q30" s="70">
        <v>2.6028109470129517E-5</v>
      </c>
      <c r="R30" s="70">
        <v>1.8694902693338963E-5</v>
      </c>
      <c r="S30" s="70">
        <v>1.5761890967569573E-5</v>
      </c>
      <c r="T30" s="70">
        <v>1.5645054279646655E-5</v>
      </c>
      <c r="U30" s="70">
        <v>1.9742712964644749E-5</v>
      </c>
      <c r="V30" s="70">
        <v>2.2225432562481248E-5</v>
      </c>
      <c r="W30" s="70">
        <v>1.9685039370078739E-5</v>
      </c>
      <c r="X30" s="70">
        <v>2.0692170131509694E-5</v>
      </c>
      <c r="Y30" s="70">
        <v>2.0583025352583503E-5</v>
      </c>
      <c r="Z30" s="70">
        <v>2.6530476885322015E-5</v>
      </c>
      <c r="AA30" s="70">
        <v>2.4204557556824234E-5</v>
      </c>
      <c r="AB30" s="70">
        <v>2.4384829608900967E-5</v>
      </c>
      <c r="AC30" s="70">
        <v>2.4092271304114644E-5</v>
      </c>
      <c r="AD30" s="70">
        <v>2.8204766605556338E-5</v>
      </c>
      <c r="AE30" s="70">
        <v>3.5190370685222596E-5</v>
      </c>
      <c r="AF30" s="70">
        <v>2.599671401534846E-5</v>
      </c>
      <c r="AG30" s="70">
        <v>3.4774746579034308E-5</v>
      </c>
      <c r="AH30" s="70">
        <v>2.5287469356504146E-5</v>
      </c>
      <c r="AI30" s="70">
        <v>3.5767960987770627E-5</v>
      </c>
      <c r="AJ30" s="70">
        <v>3.4379915253508898E-5</v>
      </c>
      <c r="AK30" s="70">
        <v>2.7180080262777016E-5</v>
      </c>
      <c r="AL30" s="70">
        <v>3.5535454692295267E-5</v>
      </c>
      <c r="AM30" s="70">
        <v>3.6084148233680947E-5</v>
      </c>
      <c r="AN30" s="70">
        <v>4.0083607725113298E-5</v>
      </c>
      <c r="AO30" s="70">
        <v>3.1169155004207833E-5</v>
      </c>
      <c r="AP30" s="70">
        <v>3.7100601199234561E-5</v>
      </c>
      <c r="AQ30" s="70">
        <v>3.4591503173770419E-5</v>
      </c>
      <c r="AR30" s="70">
        <v>1.2746202793956964E-4</v>
      </c>
      <c r="AS30" s="70">
        <v>1.0669118633630416E-4</v>
      </c>
      <c r="AT30" s="70">
        <v>1.6903183302202624E-4</v>
      </c>
      <c r="AU30" s="70">
        <v>2.8170067947408688E-4</v>
      </c>
      <c r="AV30" s="70">
        <v>2.7583095707956059E-4</v>
      </c>
      <c r="AW30" s="70">
        <v>2.6903411275450964E-4</v>
      </c>
      <c r="AX30" s="70">
        <v>2.6069780861280947E-4</v>
      </c>
      <c r="AY30" s="70">
        <v>4.1565388681563941E-4</v>
      </c>
      <c r="AZ30" s="70">
        <v>3.0941032532960465E-4</v>
      </c>
      <c r="BA30" s="70">
        <v>2.566008509025464E-4</v>
      </c>
      <c r="BB30" s="70">
        <v>2.7841295487428057E-4</v>
      </c>
      <c r="BC30" s="70">
        <v>4.183225266680611E-4</v>
      </c>
      <c r="BD30" s="70">
        <v>3.1320144072662732E-4</v>
      </c>
      <c r="BE30" s="70">
        <v>3.0378952393510922E-4</v>
      </c>
      <c r="BF30" s="70">
        <v>3.0300533692179533E-4</v>
      </c>
      <c r="BG30" s="70">
        <v>2.7249112728685947E-4</v>
      </c>
      <c r="BH30" s="70">
        <v>4.8210993997258592E-4</v>
      </c>
      <c r="BI30" s="70">
        <v>4.5016529506928323E-4</v>
      </c>
      <c r="BJ30" s="70">
        <v>1.9922303018228907E-4</v>
      </c>
      <c r="BK30" s="70">
        <v>3.1188567972176019E-4</v>
      </c>
      <c r="BL30" s="70">
        <v>3.2061938916068969E-4</v>
      </c>
      <c r="BM30" s="70">
        <v>2.7782922763474715E-4</v>
      </c>
      <c r="BN30" s="70">
        <v>4.8020400390786706E-4</v>
      </c>
      <c r="BO30" s="70">
        <v>1.5885597956026251E-5</v>
      </c>
      <c r="BP30" s="70">
        <v>1.7400069227418282E-5</v>
      </c>
      <c r="BQ30" s="70">
        <v>1.6721044898095683E-5</v>
      </c>
      <c r="BR30" s="70">
        <v>1.5992707325459592E-5</v>
      </c>
      <c r="BS30" s="70">
        <v>1.4347819848773978E-5</v>
      </c>
      <c r="BT30" s="70">
        <v>2.1052631578947369E-5</v>
      </c>
      <c r="BU30" s="70">
        <v>1.2585388364109269E-5</v>
      </c>
      <c r="BV30" s="70">
        <v>1.4547123791174422E-5</v>
      </c>
      <c r="BW30" s="70">
        <v>1.7158250544774456E-5</v>
      </c>
      <c r="BX30" s="70">
        <v>1.2745835298316274E-5</v>
      </c>
      <c r="BY30" s="70">
        <v>2.4954691637994766E-5</v>
      </c>
      <c r="BZ30" s="70">
        <v>1.7122061620743223E-5</v>
      </c>
      <c r="CA30" s="70">
        <v>2.217520066484153E-4</v>
      </c>
      <c r="CB30" s="70">
        <v>1.279157409174904E-5</v>
      </c>
      <c r="CC30" s="70">
        <v>6.3455510188070596E-6</v>
      </c>
      <c r="CD30" s="70">
        <v>8.5288781722857752E-6</v>
      </c>
      <c r="CE30" s="70">
        <v>2.323838516461491E-5</v>
      </c>
      <c r="CF30" s="70">
        <v>1.8197895496103582E-5</v>
      </c>
      <c r="CG30" s="70">
        <v>1.116447019006713E-5</v>
      </c>
      <c r="CH30" s="535">
        <v>1.5640539598616152E-5</v>
      </c>
    </row>
    <row r="31" spans="1:86" ht="18" customHeight="1">
      <c r="A31" s="563"/>
      <c r="B31" s="553" t="s">
        <v>116</v>
      </c>
      <c r="C31" s="554" t="s">
        <v>55</v>
      </c>
      <c r="D31" s="523">
        <f t="shared" si="0"/>
        <v>0</v>
      </c>
      <c r="E31" s="524">
        <f t="shared" si="1"/>
        <v>0</v>
      </c>
      <c r="F31" s="524"/>
      <c r="G31" s="524"/>
      <c r="H31" s="530"/>
      <c r="I31" s="109"/>
      <c r="L31" s="58"/>
      <c r="M31" s="540">
        <v>15</v>
      </c>
      <c r="N31" s="61"/>
      <c r="O31" s="535"/>
      <c r="P31" s="61">
        <v>2.0925075610562501E-4</v>
      </c>
      <c r="Q31" s="70">
        <v>3.8775734738177202E-4</v>
      </c>
      <c r="R31" s="70">
        <v>1.3941231712434022E-4</v>
      </c>
      <c r="S31" s="70">
        <v>1.335257334824108E-4</v>
      </c>
      <c r="T31" s="70">
        <v>1.350110239688026E-4</v>
      </c>
      <c r="U31" s="70">
        <v>8.2919394451507953E-5</v>
      </c>
      <c r="V31" s="70">
        <v>1.4649812561001358E-4</v>
      </c>
      <c r="W31" s="70">
        <v>5.4133858267716535E-4</v>
      </c>
      <c r="X31" s="70">
        <v>1.134417797798061E-4</v>
      </c>
      <c r="Y31" s="70">
        <v>1.1357862182509934E-4</v>
      </c>
      <c r="Z31" s="70">
        <v>1.0612190754128806E-4</v>
      </c>
      <c r="AA31" s="70">
        <v>1.7943645335459033E-4</v>
      </c>
      <c r="AB31" s="70">
        <v>3.5484131361917962E-4</v>
      </c>
      <c r="AC31" s="70">
        <v>7.0181833798942662E-5</v>
      </c>
      <c r="AD31" s="70">
        <v>5.6409533211112675E-5</v>
      </c>
      <c r="AE31" s="70">
        <v>6.9804479841757043E-4</v>
      </c>
      <c r="AF31" s="70">
        <v>1.5078094128902106E-4</v>
      </c>
      <c r="AG31" s="70">
        <v>3.4774746579034308E-5</v>
      </c>
      <c r="AH31" s="70">
        <v>1.6015397259119295E-4</v>
      </c>
      <c r="AI31" s="70">
        <v>7.324265801354218E-4</v>
      </c>
      <c r="AJ31" s="70">
        <v>2.0456049575837795E-3</v>
      </c>
      <c r="AK31" s="70">
        <v>4.3352228019129339E-4</v>
      </c>
      <c r="AL31" s="70">
        <v>4.199644645453077E-5</v>
      </c>
      <c r="AM31" s="70">
        <v>4.7270234186122035E-4</v>
      </c>
      <c r="AN31" s="70">
        <v>7.6492884742091209E-4</v>
      </c>
      <c r="AO31" s="70">
        <v>5.3408768304507486E-4</v>
      </c>
      <c r="AP31" s="70">
        <v>9.1470873108975761E-4</v>
      </c>
      <c r="AQ31" s="70">
        <v>2.8249727591912505E-4</v>
      </c>
      <c r="AR31" s="70">
        <v>0</v>
      </c>
      <c r="AS31" s="70">
        <v>2.9641893535937311E-5</v>
      </c>
      <c r="AT31" s="70">
        <v>4.9321365770678188E-5</v>
      </c>
      <c r="AU31" s="70">
        <v>4.5179906387233967E-5</v>
      </c>
      <c r="AV31" s="70">
        <v>4.6515871460162582E-5</v>
      </c>
      <c r="AW31" s="70">
        <v>5.2346003839112733E-5</v>
      </c>
      <c r="AX31" s="70">
        <v>5.8331695558804185E-5</v>
      </c>
      <c r="AY31" s="70">
        <v>5.421572436725732E-5</v>
      </c>
      <c r="AZ31" s="70">
        <v>4.9600128487951892E-5</v>
      </c>
      <c r="BA31" s="70">
        <v>5.9441940232011899E-5</v>
      </c>
      <c r="BB31" s="70">
        <v>0</v>
      </c>
      <c r="BC31" s="70">
        <v>0</v>
      </c>
      <c r="BD31" s="70">
        <v>0</v>
      </c>
      <c r="BE31" s="70">
        <v>2.2533838313867992E-5</v>
      </c>
      <c r="BF31" s="70">
        <v>2.1970175486776699E-5</v>
      </c>
      <c r="BG31" s="70">
        <v>2.2335338302201593E-5</v>
      </c>
      <c r="BH31" s="70">
        <v>1.8906272155787681E-5</v>
      </c>
      <c r="BI31" s="70">
        <v>1.4067665470915101E-5</v>
      </c>
      <c r="BJ31" s="70">
        <v>4.9805757545572267E-5</v>
      </c>
      <c r="BK31" s="70">
        <v>2.8353243611069107E-5</v>
      </c>
      <c r="BL31" s="70">
        <v>2.3749584382273311E-5</v>
      </c>
      <c r="BM31" s="70">
        <v>4.6304871272457863E-5</v>
      </c>
      <c r="BN31" s="70">
        <v>0</v>
      </c>
      <c r="BO31" s="70">
        <v>4.0417787204573123E-5</v>
      </c>
      <c r="BP31" s="70">
        <v>1.2490763981110983E-4</v>
      </c>
      <c r="BQ31" s="70">
        <v>2.1005812653232702E-4</v>
      </c>
      <c r="BR31" s="70">
        <v>0</v>
      </c>
      <c r="BS31" s="70">
        <v>0</v>
      </c>
      <c r="BT31" s="70">
        <v>0</v>
      </c>
      <c r="BU31" s="70">
        <v>0</v>
      </c>
      <c r="BV31" s="70">
        <v>0</v>
      </c>
      <c r="BW31" s="70">
        <v>0</v>
      </c>
      <c r="BX31" s="70">
        <v>0</v>
      </c>
      <c r="BY31" s="70">
        <v>0</v>
      </c>
      <c r="BZ31" s="70">
        <v>0</v>
      </c>
      <c r="CA31" s="70">
        <v>1.2227447095566825E-4</v>
      </c>
      <c r="CB31" s="70">
        <v>0</v>
      </c>
      <c r="CC31" s="70">
        <v>0</v>
      </c>
      <c r="CD31" s="70">
        <v>0</v>
      </c>
      <c r="CE31" s="70">
        <v>0</v>
      </c>
      <c r="CF31" s="70">
        <v>0</v>
      </c>
      <c r="CG31" s="70">
        <v>0</v>
      </c>
      <c r="CH31" s="535">
        <v>0</v>
      </c>
    </row>
    <row r="32" spans="1:86" ht="18" customHeight="1">
      <c r="A32" s="563"/>
      <c r="B32" s="553" t="s">
        <v>117</v>
      </c>
      <c r="C32" s="554" t="s">
        <v>37</v>
      </c>
      <c r="D32" s="523">
        <f t="shared" si="0"/>
        <v>6.6235035021774765E-5</v>
      </c>
      <c r="E32" s="524">
        <f t="shared" si="1"/>
        <v>0</v>
      </c>
      <c r="F32" s="524"/>
      <c r="G32" s="524"/>
      <c r="H32" s="530"/>
      <c r="I32" s="109"/>
      <c r="L32" s="58"/>
      <c r="M32" s="540">
        <v>16</v>
      </c>
      <c r="N32" s="61"/>
      <c r="O32" s="535"/>
      <c r="P32" s="61">
        <v>3.2404464279823077E-4</v>
      </c>
      <c r="Q32" s="70">
        <v>5.5581285734638782E-4</v>
      </c>
      <c r="R32" s="70">
        <v>6.7172507276099175E-4</v>
      </c>
      <c r="S32" s="70">
        <v>4.4853838296283696E-4</v>
      </c>
      <c r="T32" s="70">
        <v>4.5312712765495123E-4</v>
      </c>
      <c r="U32" s="70">
        <v>2.9219215187674229E-4</v>
      </c>
      <c r="V32" s="70">
        <v>9.4037973506742303E-4</v>
      </c>
      <c r="W32" s="70">
        <v>8.9566929133858269E-4</v>
      </c>
      <c r="X32" s="70">
        <v>1.1487805982422854E-3</v>
      </c>
      <c r="Y32" s="70">
        <v>1.157609184889877E-3</v>
      </c>
      <c r="Z32" s="70">
        <v>6.7652716057571137E-4</v>
      </c>
      <c r="AA32" s="70">
        <v>6.6030033015016508E-4</v>
      </c>
      <c r="AB32" s="70">
        <v>4.9442344172530241E-4</v>
      </c>
      <c r="AC32" s="70">
        <v>7.6362025133476421E-4</v>
      </c>
      <c r="AD32" s="70">
        <v>1.170497814130588E-3</v>
      </c>
      <c r="AE32" s="70">
        <v>4.1098972226038356E-4</v>
      </c>
      <c r="AF32" s="70">
        <v>4.068485743402034E-4</v>
      </c>
      <c r="AG32" s="70">
        <v>4.1729695894841167E-4</v>
      </c>
      <c r="AH32" s="70">
        <v>4.0600436911276104E-4</v>
      </c>
      <c r="AI32" s="70">
        <v>4.1124988934797458E-4</v>
      </c>
      <c r="AJ32" s="70">
        <v>1.6330459745416727E-4</v>
      </c>
      <c r="AK32" s="70">
        <v>1.7802952572118947E-4</v>
      </c>
      <c r="AL32" s="70">
        <v>1.1306735583912131E-4</v>
      </c>
      <c r="AM32" s="70">
        <v>5.1480051480051476E-4</v>
      </c>
      <c r="AN32" s="70">
        <v>7.2150493905203934E-4</v>
      </c>
      <c r="AO32" s="70">
        <v>1.6637589495489317E-4</v>
      </c>
      <c r="AP32" s="70">
        <v>4.1262648338844123E-4</v>
      </c>
      <c r="AQ32" s="70">
        <v>6.2841230765682923E-4</v>
      </c>
      <c r="AR32" s="70">
        <v>2.056227054496831E-4</v>
      </c>
      <c r="AS32" s="70">
        <v>3.4549491803476603E-5</v>
      </c>
      <c r="AT32" s="70">
        <v>5.103618146800309E-5</v>
      </c>
      <c r="AU32" s="70">
        <v>3.8838866894288846E-5</v>
      </c>
      <c r="AV32" s="70">
        <v>3.8028765088483794E-5</v>
      </c>
      <c r="AW32" s="70">
        <v>3.6723359282478315E-5</v>
      </c>
      <c r="AX32" s="70">
        <v>3.4550311984830168E-5</v>
      </c>
      <c r="AY32" s="70">
        <v>5.421572436725732E-5</v>
      </c>
      <c r="AZ32" s="70">
        <v>4.2514395846815911E-5</v>
      </c>
      <c r="BA32" s="70">
        <v>3.5900577763888373E-5</v>
      </c>
      <c r="BB32" s="70">
        <v>3.8795247810350572E-5</v>
      </c>
      <c r="BC32" s="70">
        <v>1.0458063166701528E-4</v>
      </c>
      <c r="BD32" s="70">
        <v>5.2200240121104554E-5</v>
      </c>
      <c r="BE32" s="70">
        <v>4.3398503419301315E-5</v>
      </c>
      <c r="BF32" s="70">
        <v>4.3024926994937707E-5</v>
      </c>
      <c r="BG32" s="70">
        <v>3.7970075113742711E-5</v>
      </c>
      <c r="BH32" s="70">
        <v>6.6171952545256892E-5</v>
      </c>
      <c r="BI32" s="70">
        <v>7.0338327354575511E-5</v>
      </c>
      <c r="BJ32" s="70">
        <v>4.9805757545572267E-5</v>
      </c>
      <c r="BK32" s="70">
        <v>4.7255406018448511E-5</v>
      </c>
      <c r="BL32" s="70">
        <v>4.7499168764546622E-5</v>
      </c>
      <c r="BM32" s="70">
        <v>4.6304871272457863E-5</v>
      </c>
      <c r="BN32" s="70">
        <v>6.6235035021774765E-5</v>
      </c>
      <c r="BO32" s="70">
        <v>5.4493633494722962E-5</v>
      </c>
      <c r="BP32" s="70">
        <v>5.7793087076782153E-5</v>
      </c>
      <c r="BQ32" s="70">
        <v>5.4343395918810965E-5</v>
      </c>
      <c r="BR32" s="70">
        <v>5.197629880774367E-5</v>
      </c>
      <c r="BS32" s="70">
        <v>5.7391279395095913E-5</v>
      </c>
      <c r="BT32" s="70">
        <v>7.2180451127819552E-5</v>
      </c>
      <c r="BU32" s="70">
        <v>4.9642365213986559E-5</v>
      </c>
      <c r="BV32" s="70">
        <v>4.8490412637248072E-5</v>
      </c>
      <c r="BW32" s="70">
        <v>6.0053876906710591E-5</v>
      </c>
      <c r="BX32" s="70">
        <v>3.8237505894948823E-5</v>
      </c>
      <c r="BY32" s="70">
        <v>8.1102747823482986E-5</v>
      </c>
      <c r="BZ32" s="70">
        <v>5.4479286975092071E-5</v>
      </c>
      <c r="CA32" s="70">
        <v>1.1294845198447321E-4</v>
      </c>
      <c r="CB32" s="70">
        <v>9.7166764735401378E-6</v>
      </c>
      <c r="CC32" s="70">
        <v>2.2497862703043211E-5</v>
      </c>
      <c r="CD32" s="70">
        <v>3.5333923856612497E-5</v>
      </c>
      <c r="CE32" s="70">
        <v>2.9047981455768637E-5</v>
      </c>
      <c r="CF32" s="70">
        <v>8.2717706800470826E-7</v>
      </c>
      <c r="CG32" s="70">
        <v>7.9746215643336644E-7</v>
      </c>
      <c r="CH32" s="535">
        <v>1.3600469216187959E-6</v>
      </c>
    </row>
    <row r="33" spans="1:86" ht="18" customHeight="1">
      <c r="A33" s="563"/>
      <c r="B33" s="553" t="s">
        <v>118</v>
      </c>
      <c r="C33" s="554" t="s">
        <v>26</v>
      </c>
      <c r="D33" s="523">
        <f t="shared" si="0"/>
        <v>1.214308975399204E-3</v>
      </c>
      <c r="E33" s="524">
        <f t="shared" si="1"/>
        <v>0</v>
      </c>
      <c r="F33" s="524"/>
      <c r="G33" s="524"/>
      <c r="H33" s="530"/>
      <c r="I33" s="109"/>
      <c r="L33" s="58"/>
      <c r="M33" s="540">
        <v>17</v>
      </c>
      <c r="N33" s="61"/>
      <c r="O33" s="535"/>
      <c r="P33" s="61">
        <v>8.0553665319447205E-3</v>
      </c>
      <c r="Q33" s="70">
        <v>1.058476451785267E-2</v>
      </c>
      <c r="R33" s="70">
        <v>9.5230850377621655E-3</v>
      </c>
      <c r="S33" s="70">
        <v>9.0771604232878344E-3</v>
      </c>
      <c r="T33" s="70">
        <v>9.2056658274350511E-3</v>
      </c>
      <c r="U33" s="70">
        <v>4.6987656855854501E-3</v>
      </c>
      <c r="V33" s="70">
        <v>1.0059854174058204E-2</v>
      </c>
      <c r="W33" s="70">
        <v>1.6122047244094488E-2</v>
      </c>
      <c r="X33" s="70">
        <v>7.9285092825075211E-3</v>
      </c>
      <c r="Y33" s="70">
        <v>7.7677361821563021E-3</v>
      </c>
      <c r="Z33" s="70">
        <v>1.6528487099555615E-2</v>
      </c>
      <c r="AA33" s="70">
        <v>1.2767097292639555E-2</v>
      </c>
      <c r="AB33" s="70">
        <v>1.7875761815711228E-2</v>
      </c>
      <c r="AC33" s="70">
        <v>9.5850577638391769E-3</v>
      </c>
      <c r="AD33" s="70">
        <v>6.5435058524890705E-3</v>
      </c>
      <c r="AE33" s="70">
        <v>1.1911248963113423E-2</v>
      </c>
      <c r="AF33" s="70">
        <v>1.8018322484038018E-2</v>
      </c>
      <c r="AG33" s="70">
        <v>1.264062038147897E-2</v>
      </c>
      <c r="AH33" s="70">
        <v>1.8452828333204555E-2</v>
      </c>
      <c r="AI33" s="70">
        <v>1.1527572851496979E-2</v>
      </c>
      <c r="AJ33" s="70">
        <v>9.8068708260634144E-3</v>
      </c>
      <c r="AK33" s="70">
        <v>6.2487004524124359E-3</v>
      </c>
      <c r="AL33" s="70">
        <v>6.4642222581166213E-3</v>
      </c>
      <c r="AM33" s="70">
        <v>8.8346022925462186E-3</v>
      </c>
      <c r="AN33" s="70">
        <v>1.5124046239781811E-2</v>
      </c>
      <c r="AO33" s="70">
        <v>8.9059542352563584E-3</v>
      </c>
      <c r="AP33" s="70">
        <v>1.233491409515871E-2</v>
      </c>
      <c r="AQ33" s="70">
        <v>1.8529515200083019E-2</v>
      </c>
      <c r="AR33" s="70">
        <v>7.5885333342596822E-3</v>
      </c>
      <c r="AS33" s="70">
        <v>4.5927267626939688E-3</v>
      </c>
      <c r="AT33" s="70">
        <v>3.1034081227063318E-3</v>
      </c>
      <c r="AU33" s="70">
        <v>1.3806028236014757E-3</v>
      </c>
      <c r="AV33" s="70">
        <v>1.385520115176562E-3</v>
      </c>
      <c r="AW33" s="70">
        <v>1.5575979514452264E-3</v>
      </c>
      <c r="AX33" s="70">
        <v>6.6004557051539193E-4</v>
      </c>
      <c r="AY33" s="70">
        <v>7.1384037083555463E-4</v>
      </c>
      <c r="AZ33" s="70">
        <v>1.1289934008210003E-3</v>
      </c>
      <c r="BA33" s="70">
        <v>1.8997879511775684E-3</v>
      </c>
      <c r="BB33" s="70">
        <v>5.2236660139936743E-3</v>
      </c>
      <c r="BC33" s="70">
        <v>3.3465802133444888E-3</v>
      </c>
      <c r="BD33" s="70">
        <v>5.2200240121104561E-3</v>
      </c>
      <c r="BE33" s="70">
        <v>6.7768432262447446E-4</v>
      </c>
      <c r="BF33" s="70">
        <v>4.2475672607768288E-4</v>
      </c>
      <c r="BG33" s="70">
        <v>2.9705999941928118E-4</v>
      </c>
      <c r="BH33" s="70">
        <v>6.1445384506309973E-4</v>
      </c>
      <c r="BI33" s="70">
        <v>1.7584581838643878E-3</v>
      </c>
      <c r="BJ33" s="70">
        <v>3.9844606036457814E-4</v>
      </c>
      <c r="BK33" s="70">
        <v>3.2889762588840165E-3</v>
      </c>
      <c r="BL33" s="70">
        <v>3.26556785256258E-3</v>
      </c>
      <c r="BM33" s="70">
        <v>3.3802556028894241E-3</v>
      </c>
      <c r="BN33" s="70">
        <v>1.214308975399204E-3</v>
      </c>
      <c r="BO33" s="70">
        <v>5.6999134134369635E-3</v>
      </c>
      <c r="BP33" s="70">
        <v>3.1537625474695637E-3</v>
      </c>
      <c r="BQ33" s="70">
        <v>2.5426438898166746E-3</v>
      </c>
      <c r="BR33" s="70">
        <v>9.0718632303669524E-3</v>
      </c>
      <c r="BS33" s="70">
        <v>2.1952164368624189E-3</v>
      </c>
      <c r="BT33" s="70">
        <v>6.6165413533834591E-4</v>
      </c>
      <c r="BU33" s="70">
        <v>1.2232997489914209E-2</v>
      </c>
      <c r="BV33" s="70">
        <v>3.6965857900462112E-3</v>
      </c>
      <c r="BW33" s="70">
        <v>7.5496302397007602E-4</v>
      </c>
      <c r="BX33" s="70">
        <v>2.2432670125036645E-3</v>
      </c>
      <c r="BY33" s="70">
        <v>8.0447687167985622E-3</v>
      </c>
      <c r="BZ33" s="70">
        <v>4.5606945953434219E-4</v>
      </c>
      <c r="CA33" s="70">
        <v>9.8441311362614274E-4</v>
      </c>
      <c r="CB33" s="70">
        <v>6.8359893888973074E-3</v>
      </c>
      <c r="CC33" s="70">
        <v>3.3971772681595249E-3</v>
      </c>
      <c r="CD33" s="70">
        <v>9.0649790859723099E-3</v>
      </c>
      <c r="CE33" s="70">
        <v>5.5365452654695026E-3</v>
      </c>
      <c r="CF33" s="70">
        <v>2.0447817121076388E-3</v>
      </c>
      <c r="CG33" s="70">
        <v>2.2552229783935605E-3</v>
      </c>
      <c r="CH33" s="535">
        <v>1.2239402259377948E-2</v>
      </c>
    </row>
    <row r="34" spans="1:86" ht="18" customHeight="1">
      <c r="A34" s="563"/>
      <c r="B34" s="553" t="s">
        <v>119</v>
      </c>
      <c r="C34" s="554" t="s">
        <v>36</v>
      </c>
      <c r="D34" s="523">
        <f t="shared" si="0"/>
        <v>1.2087893891473895E-3</v>
      </c>
      <c r="E34" s="524">
        <f t="shared" si="1"/>
        <v>0</v>
      </c>
      <c r="F34" s="524"/>
      <c r="G34" s="524"/>
      <c r="H34" s="530"/>
      <c r="I34" s="109"/>
      <c r="L34" s="58"/>
      <c r="M34" s="540">
        <v>18</v>
      </c>
      <c r="N34" s="61"/>
      <c r="O34" s="535"/>
      <c r="P34" s="61">
        <v>1.7469357829276481E-3</v>
      </c>
      <c r="Q34" s="70">
        <v>1.4192492762255661E-3</v>
      </c>
      <c r="R34" s="70">
        <v>9.5325554818897129E-4</v>
      </c>
      <c r="S34" s="70">
        <v>5.0663220967187906E-4</v>
      </c>
      <c r="T34" s="70">
        <v>5.1165121958992579E-4</v>
      </c>
      <c r="U34" s="70">
        <v>3.3562612039896077E-4</v>
      </c>
      <c r="V34" s="70">
        <v>1.4908657537796111E-3</v>
      </c>
      <c r="W34" s="70">
        <v>2.0374015748031494E-3</v>
      </c>
      <c r="X34" s="70">
        <v>1.8890734143590028E-3</v>
      </c>
      <c r="Y34" s="70">
        <v>1.9162052638483462E-3</v>
      </c>
      <c r="Z34" s="70">
        <v>4.3775286860781325E-4</v>
      </c>
      <c r="AA34" s="70">
        <v>9.6366411819569545E-4</v>
      </c>
      <c r="AB34" s="70">
        <v>1.6581684134052658E-3</v>
      </c>
      <c r="AC34" s="70">
        <v>5.3107745874722285E-4</v>
      </c>
      <c r="AD34" s="70">
        <v>6.7691439853335218E-4</v>
      </c>
      <c r="AE34" s="70">
        <v>2.0014715414396582E-3</v>
      </c>
      <c r="AF34" s="70">
        <v>8.4879271260112721E-4</v>
      </c>
      <c r="AG34" s="70">
        <v>2.6081059934275727E-4</v>
      </c>
      <c r="AH34" s="70">
        <v>8.9630030274720257E-4</v>
      </c>
      <c r="AI34" s="70">
        <v>2.0738884411995954E-3</v>
      </c>
      <c r="AJ34" s="70">
        <v>2.2604794279182101E-3</v>
      </c>
      <c r="AK34" s="70">
        <v>1.1864105034702168E-3</v>
      </c>
      <c r="AL34" s="70">
        <v>2.1127443062510095E-3</v>
      </c>
      <c r="AM34" s="70">
        <v>1.5119258109912315E-3</v>
      </c>
      <c r="AN34" s="70">
        <v>2.8062700783384009E-3</v>
      </c>
      <c r="AO34" s="70">
        <v>1.7560028001694927E-3</v>
      </c>
      <c r="AP34" s="70">
        <v>2.0849784562270348E-3</v>
      </c>
      <c r="AQ34" s="70">
        <v>2.2369172052371534E-3</v>
      </c>
      <c r="AR34" s="70">
        <v>3.68758068252843E-4</v>
      </c>
      <c r="AS34" s="70">
        <v>2.7239624183976827E-3</v>
      </c>
      <c r="AT34" s="70">
        <v>2.6184419119247792E-3</v>
      </c>
      <c r="AU34" s="70">
        <v>7.7756996782239512E-4</v>
      </c>
      <c r="AV34" s="70">
        <v>7.6481885495551535E-4</v>
      </c>
      <c r="AW34" s="70">
        <v>7.5374187698567358E-4</v>
      </c>
      <c r="AX34" s="70">
        <v>8.3952771069632792E-4</v>
      </c>
      <c r="AY34" s="70">
        <v>8.5841563581490752E-4</v>
      </c>
      <c r="AZ34" s="70">
        <v>6.8023033354905457E-4</v>
      </c>
      <c r="BA34" s="70">
        <v>5.4380547301365338E-4</v>
      </c>
      <c r="BB34" s="70">
        <v>7.6449458920396719E-4</v>
      </c>
      <c r="BC34" s="70">
        <v>1.9661158753398869E-2</v>
      </c>
      <c r="BD34" s="70">
        <v>7.3080336169546376E-4</v>
      </c>
      <c r="BE34" s="70">
        <v>8.1038359269503034E-4</v>
      </c>
      <c r="BF34" s="70">
        <v>6.4262763298821848E-4</v>
      </c>
      <c r="BG34" s="70">
        <v>5.762517281968011E-4</v>
      </c>
      <c r="BH34" s="70">
        <v>1.011485560334641E-3</v>
      </c>
      <c r="BI34" s="70">
        <v>9.5660125202222694E-4</v>
      </c>
      <c r="BJ34" s="70">
        <v>5.4786333300129494E-4</v>
      </c>
      <c r="BK34" s="70">
        <v>2.5423408437925299E-3</v>
      </c>
      <c r="BL34" s="70">
        <v>2.5768299054766543E-3</v>
      </c>
      <c r="BM34" s="70">
        <v>2.4078533061678087E-3</v>
      </c>
      <c r="BN34" s="70">
        <v>1.2087893891473895E-3</v>
      </c>
      <c r="BO34" s="70">
        <v>5.4519774352118954E-3</v>
      </c>
      <c r="BP34" s="70">
        <v>5.4431145129627406E-3</v>
      </c>
      <c r="BQ34" s="70">
        <v>1.4944433877673016E-3</v>
      </c>
      <c r="BR34" s="70">
        <v>2.8163157600134339E-2</v>
      </c>
      <c r="BS34" s="70">
        <v>6.0260843364850711E-4</v>
      </c>
      <c r="BT34" s="70">
        <v>7.3082706766917297E-4</v>
      </c>
      <c r="BU34" s="70">
        <v>1.1068149877991651E-2</v>
      </c>
      <c r="BV34" s="70">
        <v>8.7282742747046534E-4</v>
      </c>
      <c r="BW34" s="70">
        <v>1.3898182941267309E-3</v>
      </c>
      <c r="BX34" s="70">
        <v>3.1269782598535929E-3</v>
      </c>
      <c r="BY34" s="70">
        <v>2.2552802567837771E-3</v>
      </c>
      <c r="BZ34" s="70">
        <v>5.6502803348452632E-4</v>
      </c>
      <c r="CA34" s="70">
        <v>4.9738767846373524E-5</v>
      </c>
      <c r="CB34" s="70">
        <v>2.8829010109279402E-3</v>
      </c>
      <c r="CC34" s="70">
        <v>3.3360292310692023E-3</v>
      </c>
      <c r="CD34" s="70">
        <v>2.5026165379821406E-3</v>
      </c>
      <c r="CE34" s="70">
        <v>1.8038796484032324E-2</v>
      </c>
      <c r="CF34" s="70">
        <v>3.3004365013387861E-4</v>
      </c>
      <c r="CG34" s="70">
        <v>4.0750316193745024E-4</v>
      </c>
      <c r="CH34" s="535">
        <v>3.9397159201992465E-3</v>
      </c>
    </row>
    <row r="35" spans="1:86" ht="18" customHeight="1">
      <c r="A35" s="563"/>
      <c r="B35" s="553" t="s">
        <v>120</v>
      </c>
      <c r="C35" s="554" t="s">
        <v>27</v>
      </c>
      <c r="D35" s="523">
        <f t="shared" si="0"/>
        <v>0</v>
      </c>
      <c r="E35" s="524">
        <f t="shared" si="1"/>
        <v>0</v>
      </c>
      <c r="F35" s="524"/>
      <c r="G35" s="524"/>
      <c r="H35" s="530"/>
      <c r="I35" s="109"/>
      <c r="L35" s="58"/>
      <c r="M35" s="540">
        <v>19</v>
      </c>
      <c r="N35" s="61"/>
      <c r="O35" s="535"/>
      <c r="P35" s="61">
        <v>0</v>
      </c>
      <c r="Q35" s="70">
        <v>0</v>
      </c>
      <c r="R35" s="70">
        <v>0</v>
      </c>
      <c r="S35" s="70">
        <v>0</v>
      </c>
      <c r="T35" s="70">
        <v>0</v>
      </c>
      <c r="U35" s="70">
        <v>0</v>
      </c>
      <c r="V35" s="70">
        <v>0</v>
      </c>
      <c r="W35" s="70">
        <v>0</v>
      </c>
      <c r="X35" s="70">
        <v>0</v>
      </c>
      <c r="Y35" s="70">
        <v>0</v>
      </c>
      <c r="Z35" s="70">
        <v>0</v>
      </c>
      <c r="AA35" s="70">
        <v>0</v>
      </c>
      <c r="AB35" s="70">
        <v>0</v>
      </c>
      <c r="AC35" s="70">
        <v>0</v>
      </c>
      <c r="AD35" s="70">
        <v>0</v>
      </c>
      <c r="AE35" s="70">
        <v>0</v>
      </c>
      <c r="AF35" s="70">
        <v>0</v>
      </c>
      <c r="AG35" s="70">
        <v>0</v>
      </c>
      <c r="AH35" s="70">
        <v>0</v>
      </c>
      <c r="AI35" s="70">
        <v>0</v>
      </c>
      <c r="AJ35" s="70">
        <v>0</v>
      </c>
      <c r="AK35" s="70">
        <v>0</v>
      </c>
      <c r="AL35" s="70">
        <v>0</v>
      </c>
      <c r="AM35" s="70">
        <v>0</v>
      </c>
      <c r="AN35" s="70">
        <v>0</v>
      </c>
      <c r="AO35" s="70">
        <v>0</v>
      </c>
      <c r="AP35" s="70">
        <v>0</v>
      </c>
      <c r="AQ35" s="70">
        <v>0</v>
      </c>
      <c r="AR35" s="70">
        <v>0</v>
      </c>
      <c r="AS35" s="70">
        <v>0</v>
      </c>
      <c r="AT35" s="70">
        <v>0</v>
      </c>
      <c r="AU35" s="70">
        <v>0</v>
      </c>
      <c r="AV35" s="70">
        <v>0</v>
      </c>
      <c r="AW35" s="70">
        <v>0</v>
      </c>
      <c r="AX35" s="70">
        <v>0</v>
      </c>
      <c r="AY35" s="70">
        <v>0</v>
      </c>
      <c r="AZ35" s="70">
        <v>0</v>
      </c>
      <c r="BA35" s="70">
        <v>0</v>
      </c>
      <c r="BB35" s="70">
        <v>0</v>
      </c>
      <c r="BC35" s="70">
        <v>0</v>
      </c>
      <c r="BD35" s="70">
        <v>0</v>
      </c>
      <c r="BE35" s="70">
        <v>0</v>
      </c>
      <c r="BF35" s="70">
        <v>0</v>
      </c>
      <c r="BG35" s="70">
        <v>0</v>
      </c>
      <c r="BH35" s="70">
        <v>0</v>
      </c>
      <c r="BI35" s="70">
        <v>0</v>
      </c>
      <c r="BJ35" s="70">
        <v>0</v>
      </c>
      <c r="BK35" s="70">
        <v>0</v>
      </c>
      <c r="BL35" s="70">
        <v>0</v>
      </c>
      <c r="BM35" s="70">
        <v>0</v>
      </c>
      <c r="BN35" s="70">
        <v>0</v>
      </c>
      <c r="BO35" s="70">
        <v>0</v>
      </c>
      <c r="BP35" s="70">
        <v>0</v>
      </c>
      <c r="BQ35" s="70">
        <v>0</v>
      </c>
      <c r="BR35" s="70">
        <v>0</v>
      </c>
      <c r="BS35" s="70">
        <v>0</v>
      </c>
      <c r="BT35" s="70">
        <v>0</v>
      </c>
      <c r="BU35" s="70">
        <v>0</v>
      </c>
      <c r="BV35" s="70">
        <v>0</v>
      </c>
      <c r="BW35" s="70">
        <v>0</v>
      </c>
      <c r="BX35" s="70">
        <v>0</v>
      </c>
      <c r="BY35" s="70">
        <v>0</v>
      </c>
      <c r="BZ35" s="70">
        <v>0</v>
      </c>
      <c r="CA35" s="70">
        <v>0</v>
      </c>
      <c r="CB35" s="70">
        <v>0</v>
      </c>
      <c r="CC35" s="70">
        <v>0</v>
      </c>
      <c r="CD35" s="70">
        <v>0</v>
      </c>
      <c r="CE35" s="70">
        <v>0</v>
      </c>
      <c r="CF35" s="70">
        <v>0</v>
      </c>
      <c r="CG35" s="70">
        <v>0</v>
      </c>
      <c r="CH35" s="535">
        <v>0</v>
      </c>
    </row>
    <row r="36" spans="1:86" ht="18" customHeight="1">
      <c r="A36" s="563"/>
      <c r="B36" s="553" t="s">
        <v>121</v>
      </c>
      <c r="C36" s="554" t="s">
        <v>0</v>
      </c>
      <c r="D36" s="523">
        <f t="shared" si="0"/>
        <v>3.278634233577851E-3</v>
      </c>
      <c r="E36" s="524">
        <f t="shared" si="1"/>
        <v>0</v>
      </c>
      <c r="F36" s="524"/>
      <c r="G36" s="524"/>
      <c r="H36" s="530"/>
      <c r="I36" s="109"/>
      <c r="L36" s="58"/>
      <c r="M36" s="540">
        <v>20</v>
      </c>
      <c r="N36" s="61"/>
      <c r="O36" s="535"/>
      <c r="P36" s="61">
        <v>3.3040827402272101E-3</v>
      </c>
      <c r="Q36" s="70">
        <v>2.0369215905934822E-3</v>
      </c>
      <c r="R36" s="70">
        <v>2.4378399097675762E-3</v>
      </c>
      <c r="S36" s="70">
        <v>2.5706518318751146E-3</v>
      </c>
      <c r="T36" s="70">
        <v>2.5787685024496101E-3</v>
      </c>
      <c r="U36" s="70">
        <v>2.2941032464917199E-3</v>
      </c>
      <c r="V36" s="70">
        <v>2.277971316724069E-3</v>
      </c>
      <c r="W36" s="70">
        <v>2.1456692913385828E-3</v>
      </c>
      <c r="X36" s="70">
        <v>2.1035416718397093E-3</v>
      </c>
      <c r="Y36" s="70">
        <v>2.0994685859635175E-3</v>
      </c>
      <c r="Z36" s="70">
        <v>2.321416727465676E-3</v>
      </c>
      <c r="AA36" s="70">
        <v>2.5046876159801716E-3</v>
      </c>
      <c r="AB36" s="70">
        <v>2.4090529941207333E-3</v>
      </c>
      <c r="AC36" s="70">
        <v>2.5642556588031588E-3</v>
      </c>
      <c r="AD36" s="70">
        <v>2.6653504442250742E-3</v>
      </c>
      <c r="AE36" s="70">
        <v>1.536005896000622E-3</v>
      </c>
      <c r="AF36" s="70">
        <v>1.0996610028492398E-3</v>
      </c>
      <c r="AG36" s="70">
        <v>6.9549493158068613E-4</v>
      </c>
      <c r="AH36" s="70">
        <v>1.1323166834079079E-3</v>
      </c>
      <c r="AI36" s="70">
        <v>1.5634192080156816E-3</v>
      </c>
      <c r="AJ36" s="70">
        <v>1.6674258897951817E-3</v>
      </c>
      <c r="AK36" s="70">
        <v>1.1823334914308002E-3</v>
      </c>
      <c r="AL36" s="70">
        <v>1.534485543530932E-3</v>
      </c>
      <c r="AM36" s="70">
        <v>1.5191426406379678E-3</v>
      </c>
      <c r="AN36" s="70">
        <v>1.8150358623027865E-3</v>
      </c>
      <c r="AO36" s="70">
        <v>1.3154225821370416E-3</v>
      </c>
      <c r="AP36" s="70">
        <v>1.6186785142508681E-3</v>
      </c>
      <c r="AQ36" s="70">
        <v>1.6027396470513625E-3</v>
      </c>
      <c r="AR36" s="70">
        <v>6.4550030983694211E-3</v>
      </c>
      <c r="AS36" s="70">
        <v>3.9673024394787622E-3</v>
      </c>
      <c r="AT36" s="70">
        <v>3.937053525277282E-3</v>
      </c>
      <c r="AU36" s="70">
        <v>5.4861088433087925E-3</v>
      </c>
      <c r="AV36" s="70">
        <v>5.5513836349982805E-3</v>
      </c>
      <c r="AW36" s="70">
        <v>5.4421583758779875E-3</v>
      </c>
      <c r="AX36" s="70">
        <v>3.8875831563190727E-3</v>
      </c>
      <c r="AY36" s="70">
        <v>2.7288581264852852E-3</v>
      </c>
      <c r="AZ36" s="70">
        <v>2.6477020969044797E-3</v>
      </c>
      <c r="BA36" s="70">
        <v>8.9109942282464567E-3</v>
      </c>
      <c r="BB36" s="70">
        <v>3.2953139904791898E-3</v>
      </c>
      <c r="BC36" s="70">
        <v>9.0985149550303276E-3</v>
      </c>
      <c r="BD36" s="70">
        <v>3.3408153677506915E-3</v>
      </c>
      <c r="BE36" s="70">
        <v>6.0006776843226249E-3</v>
      </c>
      <c r="BF36" s="70">
        <v>6.0848231858585304E-3</v>
      </c>
      <c r="BG36" s="70">
        <v>5.658657958862774E-3</v>
      </c>
      <c r="BH36" s="70">
        <v>7.5246963180034977E-3</v>
      </c>
      <c r="BI36" s="70">
        <v>5.697404515720616E-3</v>
      </c>
      <c r="BJ36" s="70">
        <v>1.887638210977189E-2</v>
      </c>
      <c r="BK36" s="70">
        <v>5.1319370936035082E-3</v>
      </c>
      <c r="BL36" s="70">
        <v>4.9517883437039849E-3</v>
      </c>
      <c r="BM36" s="70">
        <v>5.8344137803296907E-3</v>
      </c>
      <c r="BN36" s="70">
        <v>3.278634233577851E-3</v>
      </c>
      <c r="BO36" s="70">
        <v>2.4325073224563238E-3</v>
      </c>
      <c r="BP36" s="70">
        <v>1.458498659883954E-3</v>
      </c>
      <c r="BQ36" s="70">
        <v>1.0137133469470508E-3</v>
      </c>
      <c r="BR36" s="70">
        <v>1.9671030010315295E-3</v>
      </c>
      <c r="BS36" s="70">
        <v>5.9830408769387493E-3</v>
      </c>
      <c r="BT36" s="70">
        <v>1.4075187969924813E-3</v>
      </c>
      <c r="BU36" s="70">
        <v>4.8929193206687033E-3</v>
      </c>
      <c r="BV36" s="70">
        <v>2.1303454618630986E-3</v>
      </c>
      <c r="BW36" s="70">
        <v>4.2037713834697417E-4</v>
      </c>
      <c r="BX36" s="70">
        <v>2.3664767537207219E-3</v>
      </c>
      <c r="BY36" s="70">
        <v>1.2508539183544876E-3</v>
      </c>
      <c r="BZ36" s="70">
        <v>6.6464730109612328E-4</v>
      </c>
      <c r="CA36" s="70">
        <v>1.5646987385005006E-3</v>
      </c>
      <c r="CB36" s="70">
        <v>4.0128643876673484E-3</v>
      </c>
      <c r="CC36" s="70">
        <v>3.5448555464153981E-3</v>
      </c>
      <c r="CD36" s="70">
        <v>2.7804142841651629E-3</v>
      </c>
      <c r="CE36" s="70">
        <v>2.8525117789564803E-3</v>
      </c>
      <c r="CF36" s="70">
        <v>2.9803189760209642E-3</v>
      </c>
      <c r="CG36" s="70">
        <v>6.1851164852971905E-3</v>
      </c>
      <c r="CH36" s="535">
        <v>4.1988048587676277E-3</v>
      </c>
    </row>
    <row r="37" spans="1:86" ht="18" customHeight="1">
      <c r="A37" s="563"/>
      <c r="B37" s="553" t="s">
        <v>122</v>
      </c>
      <c r="C37" s="554" t="s">
        <v>28</v>
      </c>
      <c r="D37" s="523">
        <f t="shared" si="0"/>
        <v>3.2013600260524469E-4</v>
      </c>
      <c r="E37" s="524">
        <f t="shared" si="1"/>
        <v>0</v>
      </c>
      <c r="F37" s="524"/>
      <c r="G37" s="524"/>
      <c r="H37" s="530"/>
      <c r="I37" s="109"/>
      <c r="L37" s="58"/>
      <c r="M37" s="540">
        <v>21</v>
      </c>
      <c r="N37" s="61"/>
      <c r="O37" s="535"/>
      <c r="P37" s="61">
        <v>6.0543755486466096E-4</v>
      </c>
      <c r="Q37" s="70">
        <v>6.3680058379478289E-4</v>
      </c>
      <c r="R37" s="70">
        <v>5.7659015675245431E-4</v>
      </c>
      <c r="S37" s="70">
        <v>6.2822393999313012E-4</v>
      </c>
      <c r="T37" s="70">
        <v>6.3495742517173344E-4</v>
      </c>
      <c r="U37" s="70">
        <v>3.9880280188582393E-4</v>
      </c>
      <c r="V37" s="70">
        <v>5.144374512632855E-4</v>
      </c>
      <c r="W37" s="70">
        <v>6.5944881889763783E-4</v>
      </c>
      <c r="X37" s="70">
        <v>5.9033544198718838E-4</v>
      </c>
      <c r="Y37" s="70">
        <v>5.9467584090958125E-4</v>
      </c>
      <c r="Z37" s="70">
        <v>3.5816143795184717E-4</v>
      </c>
      <c r="AA37" s="70">
        <v>4.1212293333419396E-4</v>
      </c>
      <c r="AB37" s="70">
        <v>6.0205303448183077E-4</v>
      </c>
      <c r="AC37" s="70">
        <v>2.9382096090452861E-4</v>
      </c>
      <c r="AD37" s="70">
        <v>3.8076434917501059E-4</v>
      </c>
      <c r="AE37" s="70">
        <v>7.1202874484706941E-4</v>
      </c>
      <c r="AF37" s="70">
        <v>6.1092277936068879E-4</v>
      </c>
      <c r="AG37" s="70">
        <v>5.2162119868551455E-4</v>
      </c>
      <c r="AH37" s="70">
        <v>6.1813813982565698E-4</v>
      </c>
      <c r="AI37" s="70">
        <v>7.1838071417675378E-4</v>
      </c>
      <c r="AJ37" s="70">
        <v>1.1087522669256621E-3</v>
      </c>
      <c r="AK37" s="70">
        <v>5.6262766143948424E-4</v>
      </c>
      <c r="AL37" s="70">
        <v>6.2994669681796156E-4</v>
      </c>
      <c r="AM37" s="70">
        <v>1.0091533456019438E-3</v>
      </c>
      <c r="AN37" s="70">
        <v>8.4634867561254846E-4</v>
      </c>
      <c r="AO37" s="70">
        <v>5.9347755947201139E-4</v>
      </c>
      <c r="AP37" s="70">
        <v>6.9606001031660377E-4</v>
      </c>
      <c r="AQ37" s="70">
        <v>5.0734204654863282E-4</v>
      </c>
      <c r="AR37" s="70">
        <v>1.1953907379196327E-3</v>
      </c>
      <c r="AS37" s="70">
        <v>3.436791066757765E-4</v>
      </c>
      <c r="AT37" s="70">
        <v>4.0779950440193187E-4</v>
      </c>
      <c r="AU37" s="70">
        <v>4.8826004095677407E-4</v>
      </c>
      <c r="AV37" s="70">
        <v>4.9323145106179415E-4</v>
      </c>
      <c r="AW37" s="70">
        <v>5.2548895326861233E-4</v>
      </c>
      <c r="AX37" s="70">
        <v>5.2992101888421335E-4</v>
      </c>
      <c r="AY37" s="70">
        <v>4.9697747336652546E-4</v>
      </c>
      <c r="AZ37" s="70">
        <v>3.8262956262134318E-4</v>
      </c>
      <c r="BA37" s="70">
        <v>5.461596092604657E-4</v>
      </c>
      <c r="BB37" s="70">
        <v>5.6823627675160542E-4</v>
      </c>
      <c r="BC37" s="70">
        <v>5.229031583350763E-4</v>
      </c>
      <c r="BD37" s="70">
        <v>5.2200240121104554E-4</v>
      </c>
      <c r="BE37" s="70">
        <v>3.6054141302188788E-4</v>
      </c>
      <c r="BF37" s="70">
        <v>3.4969195983119582E-4</v>
      </c>
      <c r="BG37" s="70">
        <v>3.4061390910857431E-4</v>
      </c>
      <c r="BH37" s="70">
        <v>3.8757857919364749E-4</v>
      </c>
      <c r="BI37" s="70">
        <v>3.9389463318562285E-4</v>
      </c>
      <c r="BJ37" s="70">
        <v>3.9844606036457814E-4</v>
      </c>
      <c r="BK37" s="70">
        <v>4.7255406018448508E-4</v>
      </c>
      <c r="BL37" s="70">
        <v>4.749916876454662E-4</v>
      </c>
      <c r="BM37" s="70">
        <v>4.630487127245786E-4</v>
      </c>
      <c r="BN37" s="70">
        <v>3.2013600260524469E-4</v>
      </c>
      <c r="BO37" s="70">
        <v>3.4324956596122548E-4</v>
      </c>
      <c r="BP37" s="70">
        <v>3.4800138454836566E-4</v>
      </c>
      <c r="BQ37" s="70">
        <v>3.6681792245197404E-4</v>
      </c>
      <c r="BR37" s="70">
        <v>2.6387967087008324E-4</v>
      </c>
      <c r="BS37" s="70">
        <v>4.0173895576567142E-4</v>
      </c>
      <c r="BT37" s="70">
        <v>3.4586466165413532E-4</v>
      </c>
      <c r="BU37" s="70">
        <v>3.9713892171189247E-4</v>
      </c>
      <c r="BV37" s="70">
        <v>4.1540120159242513E-4</v>
      </c>
      <c r="BW37" s="70">
        <v>2.7453200871639129E-4</v>
      </c>
      <c r="BX37" s="70">
        <v>2.1243058830527125E-4</v>
      </c>
      <c r="BY37" s="70">
        <v>2.0587620601345683E-4</v>
      </c>
      <c r="BZ37" s="70">
        <v>2.7083988381902913E-4</v>
      </c>
      <c r="CA37" s="70">
        <v>2.1449843633748584E-4</v>
      </c>
      <c r="CB37" s="70">
        <v>2.4709877259926756E-4</v>
      </c>
      <c r="CC37" s="70">
        <v>2.688206158876445E-4</v>
      </c>
      <c r="CD37" s="70">
        <v>3.8136269541792111E-4</v>
      </c>
      <c r="CE37" s="70">
        <v>2.5562223681076403E-4</v>
      </c>
      <c r="CF37" s="70">
        <v>1.7784306962101228E-4</v>
      </c>
      <c r="CG37" s="70">
        <v>1.6188481775597339E-4</v>
      </c>
      <c r="CH37" s="535">
        <v>2.6112900895080882E-4</v>
      </c>
    </row>
    <row r="38" spans="1:86" ht="18" customHeight="1">
      <c r="A38" s="563"/>
      <c r="B38" s="553" t="s">
        <v>123</v>
      </c>
      <c r="C38" s="554" t="s">
        <v>29</v>
      </c>
      <c r="D38" s="523">
        <f t="shared" si="0"/>
        <v>3.2013600260524469E-4</v>
      </c>
      <c r="E38" s="524">
        <f t="shared" si="1"/>
        <v>0</v>
      </c>
      <c r="F38" s="524"/>
      <c r="G38" s="524"/>
      <c r="H38" s="530"/>
      <c r="I38" s="109"/>
      <c r="L38" s="58"/>
      <c r="M38" s="540">
        <v>22</v>
      </c>
      <c r="N38" s="61"/>
      <c r="O38" s="535"/>
      <c r="P38" s="61">
        <v>3.2805254035160884E-3</v>
      </c>
      <c r="Q38" s="70">
        <v>3.6891258623391052E-3</v>
      </c>
      <c r="R38" s="70">
        <v>5.3440363291156444E-3</v>
      </c>
      <c r="S38" s="70">
        <v>3.9234724166345141E-3</v>
      </c>
      <c r="T38" s="70">
        <v>3.8980521907421841E-3</v>
      </c>
      <c r="U38" s="70">
        <v>4.789582165222816E-3</v>
      </c>
      <c r="V38" s="70">
        <v>7.0539999409128746E-3</v>
      </c>
      <c r="W38" s="70">
        <v>8.2677165354330708E-3</v>
      </c>
      <c r="X38" s="70">
        <v>7.4021978492801802E-3</v>
      </c>
      <c r="Y38" s="70">
        <v>7.3994736201251398E-3</v>
      </c>
      <c r="Z38" s="70">
        <v>7.5479206738741133E-3</v>
      </c>
      <c r="AA38" s="70">
        <v>6.5655669191470962E-3</v>
      </c>
      <c r="AB38" s="70">
        <v>6.4434810101037278E-3</v>
      </c>
      <c r="AC38" s="70">
        <v>6.6416107045103876E-3</v>
      </c>
      <c r="AD38" s="70">
        <v>6.4870963192779577E-3</v>
      </c>
      <c r="AE38" s="70">
        <v>1.6214462719874507E-3</v>
      </c>
      <c r="AF38" s="70">
        <v>1.5481043196140009E-3</v>
      </c>
      <c r="AG38" s="70">
        <v>1.6691878357936467E-3</v>
      </c>
      <c r="AH38" s="70">
        <v>1.5383210525206691E-3</v>
      </c>
      <c r="AI38" s="70">
        <v>1.626053970749974E-3</v>
      </c>
      <c r="AJ38" s="70">
        <v>2.2862643643583418E-3</v>
      </c>
      <c r="AK38" s="70">
        <v>1.284258792416214E-3</v>
      </c>
      <c r="AL38" s="70">
        <v>1.8575351316427072E-3</v>
      </c>
      <c r="AM38" s="70">
        <v>2.5138623269464391E-3</v>
      </c>
      <c r="AN38" s="70">
        <v>1.878919112114686E-3</v>
      </c>
      <c r="AO38" s="70">
        <v>1.3571218570751034E-3</v>
      </c>
      <c r="AP38" s="70">
        <v>1.4992786098837886E-3</v>
      </c>
      <c r="AQ38" s="70">
        <v>2.0351334367234926E-3</v>
      </c>
      <c r="AR38" s="70">
        <v>2.5572570385360197E-3</v>
      </c>
      <c r="AS38" s="70">
        <v>2.9591345273781659E-3</v>
      </c>
      <c r="AT38" s="70">
        <v>2.2427339584299277E-3</v>
      </c>
      <c r="AU38" s="70">
        <v>2.2933954586109254E-3</v>
      </c>
      <c r="AV38" s="70">
        <v>2.3517445328753777E-3</v>
      </c>
      <c r="AW38" s="70">
        <v>2.4432192954674243E-3</v>
      </c>
      <c r="AX38" s="70">
        <v>2.6863989331581588E-3</v>
      </c>
      <c r="AY38" s="70">
        <v>2.3583840099756933E-3</v>
      </c>
      <c r="AZ38" s="70">
        <v>1.7336425861979375E-3</v>
      </c>
      <c r="BA38" s="70">
        <v>2.6848923894894879E-3</v>
      </c>
      <c r="BB38" s="70">
        <v>1.0680103514849452E-3</v>
      </c>
      <c r="BC38" s="70">
        <v>8.366450533361222E-4</v>
      </c>
      <c r="BD38" s="70">
        <v>1.1484052826643003E-3</v>
      </c>
      <c r="BE38" s="70">
        <v>1.9754664921824271E-3</v>
      </c>
      <c r="BF38" s="70">
        <v>1.9132361153068043E-3</v>
      </c>
      <c r="BG38" s="70">
        <v>1.9007372895173556E-3</v>
      </c>
      <c r="BH38" s="70">
        <v>2.0796899371366452E-3</v>
      </c>
      <c r="BI38" s="70">
        <v>1.674052191038897E-3</v>
      </c>
      <c r="BJ38" s="70">
        <v>2.4404821197330411E-3</v>
      </c>
      <c r="BK38" s="70">
        <v>2.6179494934220476E-3</v>
      </c>
      <c r="BL38" s="70">
        <v>2.5412055289032441E-3</v>
      </c>
      <c r="BM38" s="70">
        <v>2.9172068901648454E-3</v>
      </c>
      <c r="BN38" s="70">
        <v>3.2013600260524469E-4</v>
      </c>
      <c r="BO38" s="70">
        <v>2.0639212331728285E-3</v>
      </c>
      <c r="BP38" s="70">
        <v>2.4335239676632143E-3</v>
      </c>
      <c r="BQ38" s="70">
        <v>2.3587123959376223E-3</v>
      </c>
      <c r="BR38" s="70">
        <v>2.9586508552100241E-3</v>
      </c>
      <c r="BS38" s="70">
        <v>2.1378251574673229E-3</v>
      </c>
      <c r="BT38" s="70">
        <v>2.3157894736842107E-3</v>
      </c>
      <c r="BU38" s="70">
        <v>1.6270110401823484E-3</v>
      </c>
      <c r="BV38" s="70">
        <v>2.2855147823022926E-3</v>
      </c>
      <c r="BW38" s="70">
        <v>1.4241347952162798E-3</v>
      </c>
      <c r="BX38" s="70">
        <v>2.6128962361548365E-3</v>
      </c>
      <c r="BY38" s="70">
        <v>7.3304406686609629E-4</v>
      </c>
      <c r="BZ38" s="70">
        <v>2.4764727307820425E-3</v>
      </c>
      <c r="CA38" s="70">
        <v>2.8330373185830255E-3</v>
      </c>
      <c r="CB38" s="70">
        <v>4.03820154404139E-3</v>
      </c>
      <c r="CC38" s="70">
        <v>3.7807946706601334E-3</v>
      </c>
      <c r="CD38" s="70">
        <v>2.7365514821362648E-3</v>
      </c>
      <c r="CE38" s="70">
        <v>5.850263465191804E-3</v>
      </c>
      <c r="CF38" s="70">
        <v>6.0516274295224458E-3</v>
      </c>
      <c r="CG38" s="70">
        <v>2.2416661217341933E-3</v>
      </c>
      <c r="CH38" s="535">
        <v>4.385471298759807E-3</v>
      </c>
    </row>
    <row r="39" spans="1:86" ht="18" customHeight="1">
      <c r="A39" s="563"/>
      <c r="B39" s="553" t="s">
        <v>124</v>
      </c>
      <c r="C39" s="554" t="s">
        <v>125</v>
      </c>
      <c r="D39" s="523">
        <f t="shared" si="0"/>
        <v>6.6235035021774765E-5</v>
      </c>
      <c r="E39" s="524">
        <f t="shared" si="1"/>
        <v>0</v>
      </c>
      <c r="F39" s="524"/>
      <c r="G39" s="524"/>
      <c r="H39" s="530"/>
      <c r="I39" s="109"/>
      <c r="L39" s="58"/>
      <c r="M39" s="540">
        <v>23</v>
      </c>
      <c r="N39" s="61"/>
      <c r="O39" s="535"/>
      <c r="P39" s="61">
        <v>6.7276673341420414E-4</v>
      </c>
      <c r="Q39" s="70">
        <v>6.4937058941815255E-4</v>
      </c>
      <c r="R39" s="70">
        <v>6.974920603547715E-4</v>
      </c>
      <c r="S39" s="70">
        <v>8.098234409266281E-4</v>
      </c>
      <c r="T39" s="70">
        <v>8.0577824004728288E-4</v>
      </c>
      <c r="U39" s="70">
        <v>9.4765022230294794E-4</v>
      </c>
      <c r="V39" s="70">
        <v>5.622763396447237E-4</v>
      </c>
      <c r="W39" s="70">
        <v>5.6102362204724413E-4</v>
      </c>
      <c r="X39" s="70">
        <v>5.1267894467011083E-4</v>
      </c>
      <c r="Y39" s="70">
        <v>5.0192823269432541E-4</v>
      </c>
      <c r="Z39" s="70">
        <v>1.0877495522982027E-3</v>
      </c>
      <c r="AA39" s="70">
        <v>6.3093213364788503E-4</v>
      </c>
      <c r="AB39" s="70">
        <v>4.2883665863929288E-4</v>
      </c>
      <c r="AC39" s="70">
        <v>7.5681156596621002E-4</v>
      </c>
      <c r="AD39" s="70">
        <v>4.3717388238612327E-4</v>
      </c>
      <c r="AE39" s="70">
        <v>5.8924662180124914E-4</v>
      </c>
      <c r="AF39" s="70">
        <v>1.5637023480232098E-3</v>
      </c>
      <c r="AG39" s="70">
        <v>1.9647731817154382E-3</v>
      </c>
      <c r="AH39" s="70">
        <v>1.5312967554771957E-3</v>
      </c>
      <c r="AI39" s="70">
        <v>5.2802656563224852E-4</v>
      </c>
      <c r="AJ39" s="70">
        <v>7.0478826269693249E-4</v>
      </c>
      <c r="AK39" s="70">
        <v>4.2944526815187688E-4</v>
      </c>
      <c r="AL39" s="70">
        <v>6.5256016798578582E-4</v>
      </c>
      <c r="AM39" s="70">
        <v>8.4557187360925681E-4</v>
      </c>
      <c r="AN39" s="70">
        <v>6.070996420032785E-4</v>
      </c>
      <c r="AO39" s="70">
        <v>4.4394985641128457E-4</v>
      </c>
      <c r="AP39" s="70">
        <v>4.7741128954344978E-4</v>
      </c>
      <c r="AQ39" s="70">
        <v>6.9183006347540836E-4</v>
      </c>
      <c r="AR39" s="70">
        <v>1.0612483101928739E-3</v>
      </c>
      <c r="AS39" s="70">
        <v>5.6368673700956285E-4</v>
      </c>
      <c r="AT39" s="70">
        <v>4.9207044724189862E-4</v>
      </c>
      <c r="AU39" s="70">
        <v>6.2459239005509411E-4</v>
      </c>
      <c r="AV39" s="70">
        <v>6.4110295822988991E-4</v>
      </c>
      <c r="AW39" s="70">
        <v>6.7400552230051358E-4</v>
      </c>
      <c r="AX39" s="70">
        <v>6.4793052605317879E-4</v>
      </c>
      <c r="AY39" s="70">
        <v>6.2348083022345914E-4</v>
      </c>
      <c r="AZ39" s="70">
        <v>4.2986778022891642E-4</v>
      </c>
      <c r="BA39" s="70">
        <v>8.7926988818441362E-4</v>
      </c>
      <c r="BB39" s="70">
        <v>2.761308814736717E-4</v>
      </c>
      <c r="BC39" s="70">
        <v>2.0916126333403055E-4</v>
      </c>
      <c r="BD39" s="70">
        <v>5.2200240121104554E-4</v>
      </c>
      <c r="BE39" s="70">
        <v>5.0575948215570387E-4</v>
      </c>
      <c r="BF39" s="70">
        <v>4.9066725253801293E-4</v>
      </c>
      <c r="BG39" s="70">
        <v>4.8579360807288468E-4</v>
      </c>
      <c r="BH39" s="70">
        <v>5.3882875643994897E-4</v>
      </c>
      <c r="BI39" s="70">
        <v>4.5016529506928323E-4</v>
      </c>
      <c r="BJ39" s="70">
        <v>5.976690905468672E-4</v>
      </c>
      <c r="BK39" s="70">
        <v>6.6157568425827913E-4</v>
      </c>
      <c r="BL39" s="70">
        <v>6.5311357051251601E-4</v>
      </c>
      <c r="BM39" s="70">
        <v>6.9457306908686793E-4</v>
      </c>
      <c r="BN39" s="70">
        <v>6.6235035021774765E-5</v>
      </c>
      <c r="BO39" s="70">
        <v>3.8608035538696716E-4</v>
      </c>
      <c r="BP39" s="70">
        <v>3.9460871283609323E-4</v>
      </c>
      <c r="BQ39" s="70">
        <v>3.7413337959489091E-4</v>
      </c>
      <c r="BR39" s="70">
        <v>4.2780492095604406E-4</v>
      </c>
      <c r="BS39" s="70">
        <v>4.3043459546321936E-4</v>
      </c>
      <c r="BT39" s="70">
        <v>4.2105263157894739E-4</v>
      </c>
      <c r="BU39" s="70">
        <v>3.4889493298280693E-4</v>
      </c>
      <c r="BV39" s="70">
        <v>4.6065892005385669E-4</v>
      </c>
      <c r="BW39" s="70">
        <v>4.1179801307458694E-4</v>
      </c>
      <c r="BX39" s="70">
        <v>2.1667920007137668E-4</v>
      </c>
      <c r="BY39" s="70">
        <v>2.3395023410620092E-4</v>
      </c>
      <c r="BZ39" s="70">
        <v>5.0899219545300306E-4</v>
      </c>
      <c r="CA39" s="70">
        <v>1.7201323880204177E-4</v>
      </c>
      <c r="CB39" s="70">
        <v>6.7155763981682466E-4</v>
      </c>
      <c r="CC39" s="70">
        <v>6.3282449705739496E-4</v>
      </c>
      <c r="CD39" s="70">
        <v>5.4219296952388147E-4</v>
      </c>
      <c r="CE39" s="70">
        <v>6.8553236235613987E-4</v>
      </c>
      <c r="CF39" s="70">
        <v>4.9713341787082971E-4</v>
      </c>
      <c r="CG39" s="70">
        <v>5.4945142578258948E-4</v>
      </c>
      <c r="CH39" s="535">
        <v>8.534294433157944E-4</v>
      </c>
    </row>
    <row r="40" spans="1:86" ht="18" customHeight="1">
      <c r="A40" s="563"/>
      <c r="B40" s="553" t="s">
        <v>126</v>
      </c>
      <c r="C40" s="554" t="s">
        <v>127</v>
      </c>
      <c r="D40" s="523">
        <f t="shared" si="0"/>
        <v>7.8930083400948273E-3</v>
      </c>
      <c r="E40" s="524">
        <f t="shared" si="1"/>
        <v>0</v>
      </c>
      <c r="F40" s="524"/>
      <c r="G40" s="524"/>
      <c r="H40" s="530"/>
      <c r="I40" s="109"/>
      <c r="L40" s="58"/>
      <c r="M40" s="540">
        <v>24</v>
      </c>
      <c r="N40" s="61"/>
      <c r="O40" s="535"/>
      <c r="P40" s="61">
        <v>2.0191402835725782E-3</v>
      </c>
      <c r="Q40" s="70">
        <v>4.2792671317819236E-4</v>
      </c>
      <c r="R40" s="70">
        <v>4.9018772818620025E-4</v>
      </c>
      <c r="S40" s="70">
        <v>4.1847820518897211E-4</v>
      </c>
      <c r="T40" s="70">
        <v>4.1418832589227509E-4</v>
      </c>
      <c r="U40" s="70">
        <v>5.6464159078883989E-4</v>
      </c>
      <c r="V40" s="70">
        <v>5.765060373219221E-4</v>
      </c>
      <c r="W40" s="70">
        <v>5.7086614173228341E-4</v>
      </c>
      <c r="X40" s="70">
        <v>5.5357641034180054E-4</v>
      </c>
      <c r="Y40" s="70">
        <v>5.4978996634551356E-4</v>
      </c>
      <c r="Z40" s="70">
        <v>7.561185912316774E-4</v>
      </c>
      <c r="AA40" s="70">
        <v>6.0543666635469679E-4</v>
      </c>
      <c r="AB40" s="70">
        <v>3.4895532026530697E-4</v>
      </c>
      <c r="AC40" s="70">
        <v>7.6519148641981515E-4</v>
      </c>
      <c r="AD40" s="70">
        <v>6.4870963192779582E-4</v>
      </c>
      <c r="AE40" s="70">
        <v>3.5013650483091565E-4</v>
      </c>
      <c r="AF40" s="70">
        <v>3.2235925379032088E-4</v>
      </c>
      <c r="AG40" s="70">
        <v>5.5639594526454893E-4</v>
      </c>
      <c r="AH40" s="70">
        <v>3.0344963227804976E-4</v>
      </c>
      <c r="AI40" s="70">
        <v>3.5188160706918633E-4</v>
      </c>
      <c r="AJ40" s="70">
        <v>3.3520417372171179E-4</v>
      </c>
      <c r="AK40" s="70">
        <v>2.5005673841754853E-4</v>
      </c>
      <c r="AL40" s="70">
        <v>7.0424810208366984E-4</v>
      </c>
      <c r="AM40" s="70">
        <v>5.725351519744043E-4</v>
      </c>
      <c r="AN40" s="70">
        <v>3.9206778806126448E-4</v>
      </c>
      <c r="AO40" s="70">
        <v>2.9947661091880775E-4</v>
      </c>
      <c r="AP40" s="70">
        <v>3.0057136809126072E-4</v>
      </c>
      <c r="AQ40" s="70">
        <v>8.417265772284135E-4</v>
      </c>
      <c r="AR40" s="70">
        <v>2.0041199361567552E-6</v>
      </c>
      <c r="AS40" s="70">
        <v>5.0462379185972749E-3</v>
      </c>
      <c r="AT40" s="70">
        <v>4.6388214349349114E-3</v>
      </c>
      <c r="AU40" s="70">
        <v>4.2763970340421878E-3</v>
      </c>
      <c r="AV40" s="70">
        <v>4.1694542186712751E-3</v>
      </c>
      <c r="AW40" s="70">
        <v>4.9164665311216271E-3</v>
      </c>
      <c r="AX40" s="70">
        <v>6.9944190028510735E-3</v>
      </c>
      <c r="AY40" s="70">
        <v>3.3884827729535822E-3</v>
      </c>
      <c r="AZ40" s="70">
        <v>1.5895660224948393E-3</v>
      </c>
      <c r="BA40" s="70">
        <v>2.4483016966848465E-3</v>
      </c>
      <c r="BB40" s="70">
        <v>7.5856119836238411E-3</v>
      </c>
      <c r="BC40" s="70">
        <v>5.8565153733528552E-3</v>
      </c>
      <c r="BD40" s="70">
        <v>2.923213446781855E-3</v>
      </c>
      <c r="BE40" s="70">
        <v>1.0966467979415756E-3</v>
      </c>
      <c r="BF40" s="70">
        <v>8.5866769194152277E-4</v>
      </c>
      <c r="BG40" s="70">
        <v>1.3959586438875996E-4</v>
      </c>
      <c r="BH40" s="70">
        <v>3.1668005860944369E-3</v>
      </c>
      <c r="BI40" s="70">
        <v>4.023352324681719E-3</v>
      </c>
      <c r="BJ40" s="70">
        <v>9.5627054487498753E-3</v>
      </c>
      <c r="BK40" s="70">
        <v>3.5536065325873279E-3</v>
      </c>
      <c r="BL40" s="70">
        <v>3.6218116182966799E-3</v>
      </c>
      <c r="BM40" s="70">
        <v>3.2876458603445084E-3</v>
      </c>
      <c r="BN40" s="70">
        <v>7.8930083400948273E-3</v>
      </c>
      <c r="BO40" s="70">
        <v>4.1350814730091627E-3</v>
      </c>
      <c r="BP40" s="70">
        <v>5.6935512236287967E-3</v>
      </c>
      <c r="BQ40" s="70">
        <v>8.1703205633320026E-3</v>
      </c>
      <c r="BR40" s="70">
        <v>1.2754184092054024E-3</v>
      </c>
      <c r="BS40" s="70">
        <v>1.4491298047261719E-3</v>
      </c>
      <c r="BT40" s="70">
        <v>2.7789473684210527E-3</v>
      </c>
      <c r="BU40" s="70">
        <v>5.3501884312313402E-3</v>
      </c>
      <c r="BV40" s="70">
        <v>2.1901503041157045E-3</v>
      </c>
      <c r="BW40" s="70">
        <v>2.8568487157049466E-3</v>
      </c>
      <c r="BX40" s="70">
        <v>2.0775711536255527E-3</v>
      </c>
      <c r="BY40" s="70">
        <v>1.4941621618249365E-3</v>
      </c>
      <c r="BZ40" s="70">
        <v>1.702866855735735E-3</v>
      </c>
      <c r="CA40" s="70">
        <v>9.6037270916706219E-3</v>
      </c>
      <c r="CB40" s="70">
        <v>5.6599025478847658E-3</v>
      </c>
      <c r="CC40" s="70">
        <v>7.5673580240646372E-3</v>
      </c>
      <c r="CD40" s="70">
        <v>4.7408378526234219E-3</v>
      </c>
      <c r="CE40" s="70">
        <v>5.1647311028356641E-3</v>
      </c>
      <c r="CF40" s="70">
        <v>2.8537608846162434E-3</v>
      </c>
      <c r="CG40" s="70">
        <v>3.4976690181167452E-3</v>
      </c>
      <c r="CH40" s="535">
        <v>6.896457927798509E-3</v>
      </c>
    </row>
    <row r="41" spans="1:86" ht="18" customHeight="1">
      <c r="A41" s="563"/>
      <c r="B41" s="553" t="s">
        <v>128</v>
      </c>
      <c r="C41" s="554" t="s">
        <v>12</v>
      </c>
      <c r="D41" s="523">
        <f t="shared" si="0"/>
        <v>4.6463877067775002E-2</v>
      </c>
      <c r="E41" s="524">
        <f t="shared" si="1"/>
        <v>0</v>
      </c>
      <c r="F41" s="524"/>
      <c r="G41" s="524"/>
      <c r="H41" s="530"/>
      <c r="I41" s="109"/>
      <c r="L41" s="58"/>
      <c r="M41" s="540">
        <v>25</v>
      </c>
      <c r="N41" s="61"/>
      <c r="O41" s="535"/>
      <c r="P41" s="61">
        <v>5.4818482582333551E-2</v>
      </c>
      <c r="Q41" s="70">
        <v>5.9757294369139596E-2</v>
      </c>
      <c r="R41" s="70">
        <v>6.3801705626987365E-2</v>
      </c>
      <c r="S41" s="70">
        <v>6.4825505171420134E-2</v>
      </c>
      <c r="T41" s="70">
        <v>6.4496446544615935E-2</v>
      </c>
      <c r="U41" s="70">
        <v>7.6037084712032785E-2</v>
      </c>
      <c r="V41" s="70">
        <v>6.2569335895943781E-2</v>
      </c>
      <c r="W41" s="70">
        <v>5.6594488188976375E-2</v>
      </c>
      <c r="X41" s="70">
        <v>5.5855957178405941E-2</v>
      </c>
      <c r="Y41" s="70">
        <v>5.5285758108782036E-2</v>
      </c>
      <c r="Z41" s="70">
        <v>8.6356702261723151E-2</v>
      </c>
      <c r="AA41" s="70">
        <v>7.1548349410538337E-2</v>
      </c>
      <c r="AB41" s="70">
        <v>5.0183979335118194E-2</v>
      </c>
      <c r="AC41" s="70">
        <v>8.4855598258233536E-2</v>
      </c>
      <c r="AD41" s="70">
        <v>6.7677337470032434E-2</v>
      </c>
      <c r="AE41" s="70">
        <v>5.4704122744012949E-2</v>
      </c>
      <c r="AF41" s="70">
        <v>6.2167242060603541E-2</v>
      </c>
      <c r="AG41" s="70">
        <v>6.181211204423348E-2</v>
      </c>
      <c r="AH41" s="70">
        <v>6.2195935741730643E-2</v>
      </c>
      <c r="AI41" s="70">
        <v>5.4235253228997589E-2</v>
      </c>
      <c r="AJ41" s="70">
        <v>5.5626702880177403E-2</v>
      </c>
      <c r="AK41" s="70">
        <v>5.0723465786394466E-2</v>
      </c>
      <c r="AL41" s="70">
        <v>5.7005330318203845E-2</v>
      </c>
      <c r="AM41" s="70">
        <v>5.7192172145443171E-2</v>
      </c>
      <c r="AN41" s="70">
        <v>6.7419793118479635E-2</v>
      </c>
      <c r="AO41" s="70">
        <v>4.6370014935922112E-2</v>
      </c>
      <c r="AP41" s="70">
        <v>5.1921820558516595E-2</v>
      </c>
      <c r="AQ41" s="70">
        <v>4.5510887675623946E-2</v>
      </c>
      <c r="AR41" s="70">
        <v>7.5376153270817259E-2</v>
      </c>
      <c r="AS41" s="70">
        <v>4.0171538226804263E-2</v>
      </c>
      <c r="AT41" s="70">
        <v>4.0829761753305958E-2</v>
      </c>
      <c r="AU41" s="70">
        <v>4.2751446787423313E-2</v>
      </c>
      <c r="AV41" s="70">
        <v>4.2641670615075289E-2</v>
      </c>
      <c r="AW41" s="70">
        <v>4.0862548524035439E-2</v>
      </c>
      <c r="AX41" s="70">
        <v>4.8149673746339688E-2</v>
      </c>
      <c r="AY41" s="70">
        <v>4.3309327815377385E-2</v>
      </c>
      <c r="AZ41" s="70">
        <v>3.5294034285498342E-2</v>
      </c>
      <c r="BA41" s="70">
        <v>3.204862233004166E-2</v>
      </c>
      <c r="BB41" s="70">
        <v>4.2245742792071161E-2</v>
      </c>
      <c r="BC41" s="70">
        <v>5.3859025308512866E-2</v>
      </c>
      <c r="BD41" s="70">
        <v>4.5675210105966486E-2</v>
      </c>
      <c r="BE41" s="70">
        <v>4.9960023301657989E-2</v>
      </c>
      <c r="BF41" s="70">
        <v>5.0647662464870603E-2</v>
      </c>
      <c r="BG41" s="70">
        <v>5.0246693811547817E-2</v>
      </c>
      <c r="BH41" s="70">
        <v>5.0224511981849976E-2</v>
      </c>
      <c r="BI41" s="70">
        <v>5.907012731237251E-2</v>
      </c>
      <c r="BJ41" s="70">
        <v>4.0940332702460405E-2</v>
      </c>
      <c r="BK41" s="70">
        <v>4.2860653258732798E-2</v>
      </c>
      <c r="BL41" s="70">
        <v>4.3829857977485391E-2</v>
      </c>
      <c r="BM41" s="70">
        <v>3.9081311353954436E-2</v>
      </c>
      <c r="BN41" s="70">
        <v>4.6463877067775002E-2</v>
      </c>
      <c r="BO41" s="70">
        <v>3.808823464355332E-2</v>
      </c>
      <c r="BP41" s="70">
        <v>3.6805496433296524E-2</v>
      </c>
      <c r="BQ41" s="70">
        <v>3.2629028988021461E-2</v>
      </c>
      <c r="BR41" s="70">
        <v>3.8330521282295277E-2</v>
      </c>
      <c r="BS41" s="70">
        <v>3.6945636110592997E-2</v>
      </c>
      <c r="BT41" s="70">
        <v>4.7648120300751877E-2</v>
      </c>
      <c r="BU41" s="70">
        <v>3.843367849926236E-2</v>
      </c>
      <c r="BV41" s="70">
        <v>3.5968571747222712E-2</v>
      </c>
      <c r="BW41" s="70">
        <v>3.914654861790292E-2</v>
      </c>
      <c r="BX41" s="70">
        <v>2.9948464339277142E-2</v>
      </c>
      <c r="BY41" s="70">
        <v>3.6592935950664575E-2</v>
      </c>
      <c r="BZ41" s="70">
        <v>4.6109711944661499E-2</v>
      </c>
      <c r="CA41" s="70">
        <v>4.2396082243052635E-2</v>
      </c>
      <c r="CB41" s="70">
        <v>3.9180099459408396E-2</v>
      </c>
      <c r="CC41" s="70">
        <v>3.7488361682563233E-2</v>
      </c>
      <c r="CD41" s="70">
        <v>2.3397149648914824E-2</v>
      </c>
      <c r="CE41" s="70">
        <v>2.4452590789466041E-2</v>
      </c>
      <c r="CF41" s="70">
        <v>4.371465368991282E-2</v>
      </c>
      <c r="CG41" s="70">
        <v>3.5854696015400589E-2</v>
      </c>
      <c r="CH41" s="535">
        <v>4.4997492413488265E-2</v>
      </c>
    </row>
    <row r="42" spans="1:86" ht="18" customHeight="1">
      <c r="A42" s="563"/>
      <c r="B42" s="553" t="s">
        <v>129</v>
      </c>
      <c r="C42" s="554" t="s">
        <v>13</v>
      </c>
      <c r="D42" s="523">
        <f t="shared" si="0"/>
        <v>2.7316432360230278E-2</v>
      </c>
      <c r="E42" s="524">
        <f t="shared" si="1"/>
        <v>0</v>
      </c>
      <c r="F42" s="524"/>
      <c r="G42" s="524"/>
      <c r="H42" s="530"/>
      <c r="I42" s="109"/>
      <c r="L42" s="58"/>
      <c r="M42" s="540">
        <v>26</v>
      </c>
      <c r="N42" s="61"/>
      <c r="O42" s="535"/>
      <c r="P42" s="61">
        <v>1.2811568311489737E-2</v>
      </c>
      <c r="Q42" s="70">
        <v>1.1880568141026992E-2</v>
      </c>
      <c r="R42" s="70">
        <v>1.1026733280376741E-2</v>
      </c>
      <c r="S42" s="70">
        <v>1.2109748245448219E-2</v>
      </c>
      <c r="T42" s="70">
        <v>1.2052022702712099E-2</v>
      </c>
      <c r="U42" s="70">
        <v>1.4076554343791707E-2</v>
      </c>
      <c r="V42" s="70">
        <v>9.7230846623645104E-3</v>
      </c>
      <c r="W42" s="70">
        <v>9.1535433070866149E-3</v>
      </c>
      <c r="X42" s="70">
        <v>9.1968175929212324E-3</v>
      </c>
      <c r="Y42" s="70">
        <v>9.1760614951360824E-3</v>
      </c>
      <c r="Z42" s="70">
        <v>1.0307090269947602E-2</v>
      </c>
      <c r="AA42" s="70">
        <v>1.0414091570682149E-2</v>
      </c>
      <c r="AB42" s="70">
        <v>1.0500612143308804E-2</v>
      </c>
      <c r="AC42" s="70">
        <v>1.0360200405797647E-2</v>
      </c>
      <c r="AD42" s="70">
        <v>1.0830630376533635E-2</v>
      </c>
      <c r="AE42" s="70">
        <v>1.2947367191694703E-2</v>
      </c>
      <c r="AF42" s="70">
        <v>1.3747062371316265E-2</v>
      </c>
      <c r="AG42" s="70">
        <v>1.4431519830299236E-2</v>
      </c>
      <c r="AH42" s="70">
        <v>1.3691759797138301E-2</v>
      </c>
      <c r="AI42" s="70">
        <v>1.2897126444478489E-2</v>
      </c>
      <c r="AJ42" s="70">
        <v>1.4645843897994792E-2</v>
      </c>
      <c r="AK42" s="70">
        <v>9.8283170230201687E-3</v>
      </c>
      <c r="AL42" s="70">
        <v>1.2989823937974479E-2</v>
      </c>
      <c r="AM42" s="70">
        <v>1.300833543824198E-2</v>
      </c>
      <c r="AN42" s="70">
        <v>1.4306090119641218E-2</v>
      </c>
      <c r="AO42" s="70">
        <v>1.1326618205650715E-2</v>
      </c>
      <c r="AP42" s="70">
        <v>1.3347553347180458E-2</v>
      </c>
      <c r="AQ42" s="70">
        <v>1.2297279378275383E-2</v>
      </c>
      <c r="AR42" s="70">
        <v>6.8014486313330525E-3</v>
      </c>
      <c r="AS42" s="70">
        <v>1.6356779645795076E-2</v>
      </c>
      <c r="AT42" s="70">
        <v>1.7356874540980585E-2</v>
      </c>
      <c r="AU42" s="70">
        <v>1.6714821577416009E-2</v>
      </c>
      <c r="AV42" s="70">
        <v>1.6401333063269255E-2</v>
      </c>
      <c r="AW42" s="70">
        <v>1.6072454984972843E-2</v>
      </c>
      <c r="AX42" s="70">
        <v>1.5727122533354513E-2</v>
      </c>
      <c r="AY42" s="70">
        <v>2.347540865102242E-2</v>
      </c>
      <c r="AZ42" s="70">
        <v>1.7818255681576623E-2</v>
      </c>
      <c r="BA42" s="70">
        <v>1.5433717234101783E-2</v>
      </c>
      <c r="BB42" s="70">
        <v>1.6428646410983162E-2</v>
      </c>
      <c r="BC42" s="70">
        <v>2.4053545283413511E-2</v>
      </c>
      <c r="BD42" s="70">
        <v>1.9418489325050897E-2</v>
      </c>
      <c r="BE42" s="70">
        <v>1.7754160831515327E-2</v>
      </c>
      <c r="BF42" s="70">
        <v>1.7680498722983551E-2</v>
      </c>
      <c r="BG42" s="70">
        <v>1.5858090194563131E-2</v>
      </c>
      <c r="BH42" s="70">
        <v>2.817979864820154E-2</v>
      </c>
      <c r="BI42" s="70">
        <v>2.6179925441373004E-2</v>
      </c>
      <c r="BJ42" s="70">
        <v>1.3547166052395657E-2</v>
      </c>
      <c r="BK42" s="70">
        <v>1.8514668078028127E-2</v>
      </c>
      <c r="BL42" s="70">
        <v>1.8762171661995914E-2</v>
      </c>
      <c r="BM42" s="70">
        <v>1.754954621226153E-2</v>
      </c>
      <c r="BN42" s="70">
        <v>2.7316432360230278E-2</v>
      </c>
      <c r="BO42" s="70">
        <v>1.7893617971075342E-2</v>
      </c>
      <c r="BP42" s="70">
        <v>1.8184936635783615E-2</v>
      </c>
      <c r="BQ42" s="70">
        <v>1.7059646057282121E-2</v>
      </c>
      <c r="BR42" s="70">
        <v>1.7128189545567222E-2</v>
      </c>
      <c r="BS42" s="70">
        <v>1.8451296325523336E-2</v>
      </c>
      <c r="BT42" s="70">
        <v>2.2162406015037595E-2</v>
      </c>
      <c r="BU42" s="70">
        <v>1.7403494542835768E-2</v>
      </c>
      <c r="BV42" s="70">
        <v>1.5350448293864831E-2</v>
      </c>
      <c r="BW42" s="70">
        <v>1.769873543693485E-2</v>
      </c>
      <c r="BX42" s="70">
        <v>1.344685623972367E-2</v>
      </c>
      <c r="BY42" s="70">
        <v>2.6398944416543713E-2</v>
      </c>
      <c r="BZ42" s="70">
        <v>1.8124480501084915E-2</v>
      </c>
      <c r="CA42" s="70">
        <v>1.8787783329637466E-2</v>
      </c>
      <c r="CB42" s="70">
        <v>1.4850402540996994E-2</v>
      </c>
      <c r="CC42" s="70">
        <v>1.5699470088803104E-2</v>
      </c>
      <c r="CD42" s="70">
        <v>1.754512081155931E-2</v>
      </c>
      <c r="CE42" s="70">
        <v>4.4768749019630627E-2</v>
      </c>
      <c r="CF42" s="70">
        <v>1.5821415779726056E-2</v>
      </c>
      <c r="CG42" s="70">
        <v>1.0050415557529717E-2</v>
      </c>
      <c r="CH42" s="535">
        <v>1.3494385556301692E-2</v>
      </c>
    </row>
    <row r="43" spans="1:86" ht="18" customHeight="1">
      <c r="A43" s="563"/>
      <c r="B43" s="553" t="s">
        <v>130</v>
      </c>
      <c r="C43" s="554" t="s">
        <v>30</v>
      </c>
      <c r="D43" s="523">
        <f t="shared" si="0"/>
        <v>2.7597931259072819E-4</v>
      </c>
      <c r="E43" s="524">
        <f t="shared" si="1"/>
        <v>0</v>
      </c>
      <c r="F43" s="524"/>
      <c r="G43" s="524"/>
      <c r="H43" s="530"/>
      <c r="I43" s="109"/>
      <c r="L43" s="58"/>
      <c r="M43" s="540">
        <v>27</v>
      </c>
      <c r="N43" s="61"/>
      <c r="O43" s="535"/>
      <c r="P43" s="61">
        <v>4.6970284099905578E-3</v>
      </c>
      <c r="Q43" s="70">
        <v>7.0554280204758561E-3</v>
      </c>
      <c r="R43" s="70">
        <v>8.9943390727709547E-3</v>
      </c>
      <c r="S43" s="70">
        <v>6.2271853664802902E-3</v>
      </c>
      <c r="T43" s="70">
        <v>6.0716717319944258E-3</v>
      </c>
      <c r="U43" s="70">
        <v>1.1525795828759604E-2</v>
      </c>
      <c r="V43" s="70">
        <v>1.2325222044268183E-2</v>
      </c>
      <c r="W43" s="70">
        <v>1.2982283464566929E-2</v>
      </c>
      <c r="X43" s="70">
        <v>1.2154093860657465E-2</v>
      </c>
      <c r="Y43" s="70">
        <v>1.2017510946821646E-2</v>
      </c>
      <c r="Z43" s="70">
        <v>1.9460104795383695E-2</v>
      </c>
      <c r="AA43" s="70">
        <v>1.2482451695771302E-2</v>
      </c>
      <c r="AB43" s="70">
        <v>1.1975473906550606E-2</v>
      </c>
      <c r="AC43" s="70">
        <v>1.2798233512768381E-2</v>
      </c>
      <c r="AD43" s="70">
        <v>1.4426738118742068E-2</v>
      </c>
      <c r="AE43" s="70">
        <v>4.632912186041194E-3</v>
      </c>
      <c r="AF43" s="70">
        <v>6.9242247779880625E-3</v>
      </c>
      <c r="AG43" s="70">
        <v>6.1029680246205203E-3</v>
      </c>
      <c r="AH43" s="70">
        <v>6.990580417664702E-3</v>
      </c>
      <c r="AI43" s="70">
        <v>4.4889607659766009E-3</v>
      </c>
      <c r="AJ43" s="70">
        <v>6.5751587922335776E-3</v>
      </c>
      <c r="AK43" s="70">
        <v>3.5048713498850963E-3</v>
      </c>
      <c r="AL43" s="70">
        <v>4.0284283637538366E-3</v>
      </c>
      <c r="AM43" s="70">
        <v>5.7915057915057912E-3</v>
      </c>
      <c r="AN43" s="70">
        <v>5.2050234781381502E-3</v>
      </c>
      <c r="AO43" s="70">
        <v>3.7487226964520236E-3</v>
      </c>
      <c r="AP43" s="70">
        <v>4.349998408629035E-3</v>
      </c>
      <c r="AQ43" s="70">
        <v>6.34177558185791E-3</v>
      </c>
      <c r="AR43" s="70">
        <v>2.7926743270365664E-3</v>
      </c>
      <c r="AS43" s="70">
        <v>2.0080910591117268E-3</v>
      </c>
      <c r="AT43" s="70">
        <v>1.6212357549851733E-3</v>
      </c>
      <c r="AU43" s="70">
        <v>1.541189648760311E-3</v>
      </c>
      <c r="AV43" s="70">
        <v>1.5786017851322544E-3</v>
      </c>
      <c r="AW43" s="70">
        <v>1.6499135783707936E-3</v>
      </c>
      <c r="AX43" s="70">
        <v>1.8334100619482607E-3</v>
      </c>
      <c r="AY43" s="70">
        <v>2.2860963774860169E-3</v>
      </c>
      <c r="AZ43" s="70">
        <v>1.3061367168493998E-3</v>
      </c>
      <c r="BA43" s="70">
        <v>1.8279867956497917E-3</v>
      </c>
      <c r="BB43" s="70">
        <v>2.8525917507610715E-4</v>
      </c>
      <c r="BC43" s="70">
        <v>3.137418950010458E-4</v>
      </c>
      <c r="BD43" s="70">
        <v>3.1320144072662732E-4</v>
      </c>
      <c r="BE43" s="70">
        <v>1.2852633704946929E-3</v>
      </c>
      <c r="BF43" s="70">
        <v>1.2468074588745778E-3</v>
      </c>
      <c r="BG43" s="70">
        <v>1.1279345842611806E-3</v>
      </c>
      <c r="BH43" s="70">
        <v>1.8244552630335114E-3</v>
      </c>
      <c r="BI43" s="70">
        <v>1.7584581838643878E-3</v>
      </c>
      <c r="BJ43" s="70">
        <v>1.6933957565494571E-3</v>
      </c>
      <c r="BK43" s="70">
        <v>1.6822924542567669E-3</v>
      </c>
      <c r="BL43" s="70">
        <v>1.7099700755236783E-3</v>
      </c>
      <c r="BM43" s="70">
        <v>1.5743656232635674E-3</v>
      </c>
      <c r="BN43" s="70">
        <v>2.7597931259072819E-4</v>
      </c>
      <c r="BO43" s="70">
        <v>1.9010435832439517E-3</v>
      </c>
      <c r="BP43" s="70">
        <v>3.8839440239772953E-3</v>
      </c>
      <c r="BQ43" s="70">
        <v>1.837224808178263E-3</v>
      </c>
      <c r="BR43" s="70">
        <v>2.5748258793989939E-3</v>
      </c>
      <c r="BS43" s="70">
        <v>4.8782587485831529E-4</v>
      </c>
      <c r="BT43" s="70">
        <v>1.1470676691729324E-2</v>
      </c>
      <c r="BU43" s="70">
        <v>4.768463813512512E-4</v>
      </c>
      <c r="BV43" s="70">
        <v>2.7429410081803328E-3</v>
      </c>
      <c r="BW43" s="70">
        <v>1.0123367821416927E-3</v>
      </c>
      <c r="BX43" s="70">
        <v>3.0590004715959059E-4</v>
      </c>
      <c r="BY43" s="70">
        <v>8.5469818860132074E-4</v>
      </c>
      <c r="BZ43" s="70">
        <v>5.6191493137166388E-4</v>
      </c>
      <c r="CA43" s="70">
        <v>7.0256009583002607E-4</v>
      </c>
      <c r="CB43" s="70">
        <v>2.5907857371980942E-3</v>
      </c>
      <c r="CC43" s="70">
        <v>3.6827270640058425E-3</v>
      </c>
      <c r="CD43" s="70">
        <v>1.1087541623971508E-3</v>
      </c>
      <c r="CE43" s="70">
        <v>1.1561096619395919E-3</v>
      </c>
      <c r="CF43" s="70">
        <v>1.0736758342701114E-3</v>
      </c>
      <c r="CG43" s="70">
        <v>3.2839491601926031E-3</v>
      </c>
      <c r="CH43" s="535">
        <v>2.7727956614503201E-3</v>
      </c>
    </row>
    <row r="44" spans="1:86" ht="18" customHeight="1">
      <c r="A44" s="563"/>
      <c r="B44" s="553" t="s">
        <v>131</v>
      </c>
      <c r="C44" s="554" t="s">
        <v>70</v>
      </c>
      <c r="D44" s="523">
        <f t="shared" si="0"/>
        <v>2.7840793054152661E-2</v>
      </c>
      <c r="E44" s="524">
        <f t="shared" si="1"/>
        <v>0</v>
      </c>
      <c r="F44" s="524"/>
      <c r="G44" s="524"/>
      <c r="H44" s="530"/>
      <c r="I44" s="109"/>
      <c r="L44" s="58"/>
      <c r="M44" s="540">
        <v>28</v>
      </c>
      <c r="N44" s="61"/>
      <c r="O44" s="535"/>
      <c r="P44" s="61">
        <v>4.3740373717019929E-2</v>
      </c>
      <c r="Q44" s="70">
        <v>4.2393881057893039E-2</v>
      </c>
      <c r="R44" s="70">
        <v>4.3244876720338464E-2</v>
      </c>
      <c r="S44" s="70">
        <v>3.9340666590634309E-2</v>
      </c>
      <c r="T44" s="70">
        <v>3.8947029902334299E-2</v>
      </c>
      <c r="U44" s="70">
        <v>5.2752529041530771E-2</v>
      </c>
      <c r="V44" s="70">
        <v>4.7944459186110081E-2</v>
      </c>
      <c r="W44" s="70">
        <v>4.6781496062992124E-2</v>
      </c>
      <c r="X44" s="70">
        <v>4.4249110358402996E-2</v>
      </c>
      <c r="Y44" s="70">
        <v>4.4029819100005974E-2</v>
      </c>
      <c r="Z44" s="70">
        <v>5.5979306228029449E-2</v>
      </c>
      <c r="AA44" s="70">
        <v>5.2837258236810937E-2</v>
      </c>
      <c r="AB44" s="70">
        <v>5.1697520483256869E-2</v>
      </c>
      <c r="AC44" s="70">
        <v>5.3547167953508203E-2</v>
      </c>
      <c r="AD44" s="70">
        <v>4.9880129741926384E-2</v>
      </c>
      <c r="AE44" s="70">
        <v>4.133062936057099E-2</v>
      </c>
      <c r="AF44" s="70">
        <v>3.4998076243162861E-2</v>
      </c>
      <c r="AG44" s="70">
        <v>3.8982490915097458E-2</v>
      </c>
      <c r="AH44" s="70">
        <v>3.467614478481066E-2</v>
      </c>
      <c r="AI44" s="70">
        <v>4.1728471198951851E-2</v>
      </c>
      <c r="AJ44" s="70">
        <v>5.0787729808246022E-2</v>
      </c>
      <c r="AK44" s="70">
        <v>3.405799957327274E-2</v>
      </c>
      <c r="AL44" s="70">
        <v>4.1402035212405104E-2</v>
      </c>
      <c r="AM44" s="70">
        <v>4.3227606779008651E-2</v>
      </c>
      <c r="AN44" s="70">
        <v>4.2973385319545684E-2</v>
      </c>
      <c r="AO44" s="70">
        <v>4.2675206453531421E-2</v>
      </c>
      <c r="AP44" s="70">
        <v>4.1392971262853615E-2</v>
      </c>
      <c r="AQ44" s="70">
        <v>4.1711587577038162E-2</v>
      </c>
      <c r="AR44" s="70">
        <v>4.4835235955728726E-2</v>
      </c>
      <c r="AS44" s="70">
        <v>4.5272790321980651E-2</v>
      </c>
      <c r="AT44" s="70">
        <v>4.7213693962885182E-2</v>
      </c>
      <c r="AU44" s="70">
        <v>5.0062031218839738E-2</v>
      </c>
      <c r="AV44" s="70">
        <v>5.0719110890736503E-2</v>
      </c>
      <c r="AW44" s="70">
        <v>5.3840908320843671E-2</v>
      </c>
      <c r="AX44" s="70">
        <v>4.0379891897906972E-2</v>
      </c>
      <c r="AY44" s="70">
        <v>6.1715566238061244E-2</v>
      </c>
      <c r="AZ44" s="70">
        <v>9.6998956035390868E-2</v>
      </c>
      <c r="BA44" s="70">
        <v>6.1723098255173067E-2</v>
      </c>
      <c r="BB44" s="70">
        <v>4.8325186331293159E-2</v>
      </c>
      <c r="BC44" s="70">
        <v>5.3754444676845849E-2</v>
      </c>
      <c r="BD44" s="70">
        <v>4.7606618990447359E-2</v>
      </c>
      <c r="BE44" s="70">
        <v>3.7877713032403657E-2</v>
      </c>
      <c r="BF44" s="70">
        <v>3.5631962943637345E-2</v>
      </c>
      <c r="BG44" s="70">
        <v>3.3667172189823576E-2</v>
      </c>
      <c r="BH44" s="70">
        <v>4.3768020040648482E-2</v>
      </c>
      <c r="BI44" s="70">
        <v>4.925089681367377E-2</v>
      </c>
      <c r="BJ44" s="70">
        <v>3.2174519374439686E-2</v>
      </c>
      <c r="BK44" s="70">
        <v>6.1063435657039165E-2</v>
      </c>
      <c r="BL44" s="70">
        <v>6.2223911081556074E-2</v>
      </c>
      <c r="BM44" s="70">
        <v>5.6538247823671048E-2</v>
      </c>
      <c r="BN44" s="70">
        <v>2.7840793054152661E-2</v>
      </c>
      <c r="BO44" s="70">
        <v>4.4296085024546267E-2</v>
      </c>
      <c r="BP44" s="70">
        <v>5.1126374838505607E-2</v>
      </c>
      <c r="BQ44" s="70">
        <v>4.460547739628249E-2</v>
      </c>
      <c r="BR44" s="70">
        <v>2.0614599742517413E-2</v>
      </c>
      <c r="BS44" s="70">
        <v>6.9156491671090572E-2</v>
      </c>
      <c r="BT44" s="70">
        <v>8.9064661654135333E-2</v>
      </c>
      <c r="BU44" s="70">
        <v>2.9620410703173616E-2</v>
      </c>
      <c r="BV44" s="70">
        <v>5.4459582432893311E-2</v>
      </c>
      <c r="BW44" s="70">
        <v>8.8313515553954114E-2</v>
      </c>
      <c r="BX44" s="70">
        <v>2.6541077702860589E-2</v>
      </c>
      <c r="BY44" s="70">
        <v>7.3323122705338126E-2</v>
      </c>
      <c r="BZ44" s="70">
        <v>3.4105590197464064E-2</v>
      </c>
      <c r="CA44" s="70">
        <v>4.3630225420240774E-2</v>
      </c>
      <c r="CB44" s="70">
        <v>4.2349334936543956E-2</v>
      </c>
      <c r="CC44" s="70">
        <v>3.633174079231704E-2</v>
      </c>
      <c r="CD44" s="70">
        <v>3.2141686597842681E-2</v>
      </c>
      <c r="CE44" s="70">
        <v>3.4892435324669291E-2</v>
      </c>
      <c r="CF44" s="70">
        <v>4.2469752202565735E-2</v>
      </c>
      <c r="CG44" s="70">
        <v>5.0297533130565286E-2</v>
      </c>
      <c r="CH44" s="535">
        <v>4.5742798126535367E-2</v>
      </c>
    </row>
    <row r="45" spans="1:86" ht="18" customHeight="1">
      <c r="A45" s="563"/>
      <c r="B45" s="553" t="s">
        <v>132</v>
      </c>
      <c r="C45" s="554" t="s">
        <v>38</v>
      </c>
      <c r="D45" s="523">
        <f t="shared" si="0"/>
        <v>4.0348175500764466E-3</v>
      </c>
      <c r="E45" s="524">
        <f t="shared" si="1"/>
        <v>0</v>
      </c>
      <c r="F45" s="524"/>
      <c r="G45" s="524"/>
      <c r="H45" s="530"/>
      <c r="I45" s="109"/>
      <c r="L45" s="58"/>
      <c r="M45" s="540">
        <v>29</v>
      </c>
      <c r="N45" s="61"/>
      <c r="O45" s="535"/>
      <c r="P45" s="61">
        <v>6.7260046692181512E-3</v>
      </c>
      <c r="Q45" s="70">
        <v>4.4437702488529787E-3</v>
      </c>
      <c r="R45" s="70">
        <v>3.6418777381652194E-3</v>
      </c>
      <c r="S45" s="70">
        <v>2.948374290419371E-3</v>
      </c>
      <c r="T45" s="70">
        <v>2.6309186833817656E-3</v>
      </c>
      <c r="U45" s="70">
        <v>1.3764619478950319E-2</v>
      </c>
      <c r="V45" s="70">
        <v>4.4766628892466036E-3</v>
      </c>
      <c r="W45" s="70">
        <v>3.700787401574803E-3</v>
      </c>
      <c r="X45" s="70">
        <v>3.6912397141656648E-3</v>
      </c>
      <c r="Y45" s="70">
        <v>3.5814464113495298E-3</v>
      </c>
      <c r="Z45" s="70">
        <v>9.5642369171585855E-3</v>
      </c>
      <c r="AA45" s="70">
        <v>5.4950800202672829E-3</v>
      </c>
      <c r="AB45" s="70">
        <v>3.9049361621977963E-3</v>
      </c>
      <c r="AC45" s="70">
        <v>6.4855346860619922E-3</v>
      </c>
      <c r="AD45" s="70">
        <v>6.5858130023974054E-3</v>
      </c>
      <c r="AE45" s="70">
        <v>5.4456714461029506E-3</v>
      </c>
      <c r="AF45" s="70">
        <v>8.6465070815048978E-3</v>
      </c>
      <c r="AG45" s="70">
        <v>8.6762992714690592E-3</v>
      </c>
      <c r="AH45" s="70">
        <v>8.6440999416983345E-3</v>
      </c>
      <c r="AI45" s="70">
        <v>5.2445793573461024E-3</v>
      </c>
      <c r="AJ45" s="70">
        <v>6.6868935168074807E-3</v>
      </c>
      <c r="AK45" s="70">
        <v>3.947906658168362E-3</v>
      </c>
      <c r="AL45" s="70">
        <v>4.9071232434178651E-3</v>
      </c>
      <c r="AM45" s="70">
        <v>5.9478704338517419E-3</v>
      </c>
      <c r="AN45" s="70">
        <v>5.854294415768891E-3</v>
      </c>
      <c r="AO45" s="70">
        <v>4.4041173611350966E-3</v>
      </c>
      <c r="AP45" s="70">
        <v>5.1873043625975468E-3</v>
      </c>
      <c r="AQ45" s="70">
        <v>1.1847589837016368E-2</v>
      </c>
      <c r="AR45" s="70">
        <v>7.5719659427874531E-3</v>
      </c>
      <c r="AS45" s="70">
        <v>9.6942733137664119E-3</v>
      </c>
      <c r="AT45" s="70">
        <v>9.2974857372245829E-3</v>
      </c>
      <c r="AU45" s="70">
        <v>9.9381526713055602E-3</v>
      </c>
      <c r="AV45" s="70">
        <v>1.0112713669023417E-2</v>
      </c>
      <c r="AW45" s="70">
        <v>1.0665396836475344E-2</v>
      </c>
      <c r="AX45" s="70">
        <v>1.0693097206629712E-2</v>
      </c>
      <c r="AY45" s="70">
        <v>1.0129304502615909E-2</v>
      </c>
      <c r="AZ45" s="70">
        <v>7.5037908669630081E-3</v>
      </c>
      <c r="BA45" s="70">
        <v>1.1048549940352074E-2</v>
      </c>
      <c r="BB45" s="70">
        <v>1.2190836106052516E-2</v>
      </c>
      <c r="BC45" s="70">
        <v>1.0144321271700481E-2</v>
      </c>
      <c r="BD45" s="70">
        <v>1.179725426736963E-2</v>
      </c>
      <c r="BE45" s="70">
        <v>7.839271973413409E-3</v>
      </c>
      <c r="BF45" s="70">
        <v>7.6382976775693666E-3</v>
      </c>
      <c r="BG45" s="70">
        <v>7.509140737200176E-3</v>
      </c>
      <c r="BH45" s="70">
        <v>8.366025428936049E-3</v>
      </c>
      <c r="BI45" s="70">
        <v>7.596539354294155E-3</v>
      </c>
      <c r="BJ45" s="70">
        <v>9.7121227213865929E-3</v>
      </c>
      <c r="BK45" s="70">
        <v>9.914184182670498E-3</v>
      </c>
      <c r="BL45" s="70">
        <v>9.6779556357763745E-3</v>
      </c>
      <c r="BM45" s="70">
        <v>1.0835339877755141E-2</v>
      </c>
      <c r="BN45" s="70">
        <v>4.0348175500764466E-3</v>
      </c>
      <c r="BO45" s="70">
        <v>9.7507408922236586E-3</v>
      </c>
      <c r="BP45" s="70">
        <v>1.2979830212610203E-2</v>
      </c>
      <c r="BQ45" s="70">
        <v>1.2493755734795867E-2</v>
      </c>
      <c r="BR45" s="70">
        <v>1.1602709164620932E-2</v>
      </c>
      <c r="BS45" s="70">
        <v>1.2898690044047806E-2</v>
      </c>
      <c r="BT45" s="70">
        <v>1.5431578947368421E-2</v>
      </c>
      <c r="BU45" s="70">
        <v>8.4797550044398446E-3</v>
      </c>
      <c r="BV45" s="70">
        <v>1.2227665720026055E-2</v>
      </c>
      <c r="BW45" s="70">
        <v>6.9576705959060415E-3</v>
      </c>
      <c r="BX45" s="70">
        <v>4.4270534602818528E-3</v>
      </c>
      <c r="BY45" s="70">
        <v>4.7663461028570001E-3</v>
      </c>
      <c r="BZ45" s="70">
        <v>7.0511762856333452E-3</v>
      </c>
      <c r="CA45" s="70">
        <v>2.7739725317654567E-3</v>
      </c>
      <c r="CB45" s="70">
        <v>1.0291928319954659E-2</v>
      </c>
      <c r="CC45" s="70">
        <v>8.5013077603781489E-3</v>
      </c>
      <c r="CD45" s="70">
        <v>8.9675061925747583E-3</v>
      </c>
      <c r="CE45" s="70">
        <v>1.0666418790558244E-2</v>
      </c>
      <c r="CF45" s="70">
        <v>7.5562625162230099E-3</v>
      </c>
      <c r="CG45" s="70">
        <v>9.5352550044737628E-3</v>
      </c>
      <c r="CH45" s="535">
        <v>1.3142133403602424E-2</v>
      </c>
    </row>
    <row r="46" spans="1:86" ht="18" customHeight="1">
      <c r="A46" s="563"/>
      <c r="B46" s="553" t="s">
        <v>133</v>
      </c>
      <c r="C46" s="554" t="s">
        <v>14</v>
      </c>
      <c r="D46" s="523">
        <f t="shared" si="0"/>
        <v>0</v>
      </c>
      <c r="E46" s="524">
        <f t="shared" si="1"/>
        <v>0</v>
      </c>
      <c r="F46" s="524">
        <f>F16</f>
        <v>0</v>
      </c>
      <c r="G46" s="524"/>
      <c r="H46" s="530"/>
      <c r="I46" s="109"/>
      <c r="L46" s="58"/>
      <c r="M46" s="540">
        <v>30</v>
      </c>
      <c r="N46" s="61"/>
      <c r="O46" s="535"/>
      <c r="P46" s="61">
        <v>0</v>
      </c>
      <c r="Q46" s="70">
        <v>0</v>
      </c>
      <c r="R46" s="70">
        <v>0</v>
      </c>
      <c r="S46" s="70">
        <v>0</v>
      </c>
      <c r="T46" s="70">
        <v>0</v>
      </c>
      <c r="U46" s="70">
        <v>0</v>
      </c>
      <c r="V46" s="70">
        <v>0</v>
      </c>
      <c r="W46" s="70">
        <v>0</v>
      </c>
      <c r="X46" s="70">
        <v>0</v>
      </c>
      <c r="Y46" s="70">
        <v>0</v>
      </c>
      <c r="Z46" s="70">
        <v>0</v>
      </c>
      <c r="AA46" s="70">
        <v>0</v>
      </c>
      <c r="AB46" s="70">
        <v>0</v>
      </c>
      <c r="AC46" s="70">
        <v>0</v>
      </c>
      <c r="AD46" s="70">
        <v>0</v>
      </c>
      <c r="AE46" s="70">
        <v>0</v>
      </c>
      <c r="AF46" s="70">
        <v>0</v>
      </c>
      <c r="AG46" s="70">
        <v>0</v>
      </c>
      <c r="AH46" s="70">
        <v>0</v>
      </c>
      <c r="AI46" s="70">
        <v>0</v>
      </c>
      <c r="AJ46" s="70">
        <v>0</v>
      </c>
      <c r="AK46" s="70">
        <v>0</v>
      </c>
      <c r="AL46" s="70">
        <v>0</v>
      </c>
      <c r="AM46" s="70">
        <v>0</v>
      </c>
      <c r="AN46" s="70">
        <v>0</v>
      </c>
      <c r="AO46" s="70">
        <v>0</v>
      </c>
      <c r="AP46" s="70">
        <v>0</v>
      </c>
      <c r="AQ46" s="70">
        <v>0</v>
      </c>
      <c r="AR46" s="70">
        <v>0</v>
      </c>
      <c r="AS46" s="70">
        <v>0</v>
      </c>
      <c r="AT46" s="70">
        <v>0</v>
      </c>
      <c r="AU46" s="70">
        <v>0</v>
      </c>
      <c r="AV46" s="70">
        <v>0</v>
      </c>
      <c r="AW46" s="70">
        <v>0</v>
      </c>
      <c r="AX46" s="70">
        <v>0</v>
      </c>
      <c r="AY46" s="70">
        <v>0</v>
      </c>
      <c r="AZ46" s="70">
        <v>0</v>
      </c>
      <c r="BA46" s="70">
        <v>0</v>
      </c>
      <c r="BB46" s="70">
        <v>0</v>
      </c>
      <c r="BC46" s="70">
        <v>0</v>
      </c>
      <c r="BD46" s="70">
        <v>0</v>
      </c>
      <c r="BE46" s="70">
        <v>0</v>
      </c>
      <c r="BF46" s="70">
        <v>0</v>
      </c>
      <c r="BG46" s="70">
        <v>0</v>
      </c>
      <c r="BH46" s="70">
        <v>0</v>
      </c>
      <c r="BI46" s="70">
        <v>0</v>
      </c>
      <c r="BJ46" s="70">
        <v>0</v>
      </c>
      <c r="BK46" s="70">
        <v>0</v>
      </c>
      <c r="BL46" s="70">
        <v>0</v>
      </c>
      <c r="BM46" s="70">
        <v>0</v>
      </c>
      <c r="BN46" s="70">
        <v>0</v>
      </c>
      <c r="BO46" s="70">
        <v>0</v>
      </c>
      <c r="BP46" s="70">
        <v>0</v>
      </c>
      <c r="BQ46" s="70">
        <v>0</v>
      </c>
      <c r="BR46" s="70">
        <v>0</v>
      </c>
      <c r="BS46" s="70">
        <v>0</v>
      </c>
      <c r="BT46" s="70">
        <v>0</v>
      </c>
      <c r="BU46" s="70">
        <v>0</v>
      </c>
      <c r="BV46" s="70">
        <v>0</v>
      </c>
      <c r="BW46" s="70">
        <v>0</v>
      </c>
      <c r="BX46" s="70">
        <v>0</v>
      </c>
      <c r="BY46" s="70">
        <v>0</v>
      </c>
      <c r="BZ46" s="70">
        <v>0</v>
      </c>
      <c r="CA46" s="70">
        <v>0</v>
      </c>
      <c r="CB46" s="70">
        <v>0</v>
      </c>
      <c r="CC46" s="70">
        <v>0</v>
      </c>
      <c r="CD46" s="70">
        <v>0</v>
      </c>
      <c r="CE46" s="70">
        <v>0</v>
      </c>
      <c r="CF46" s="70">
        <v>0</v>
      </c>
      <c r="CG46" s="70">
        <v>0</v>
      </c>
      <c r="CH46" s="535">
        <v>0</v>
      </c>
    </row>
    <row r="47" spans="1:86" ht="18" customHeight="1">
      <c r="A47" s="563"/>
      <c r="B47" s="553" t="s">
        <v>134</v>
      </c>
      <c r="C47" s="554" t="s">
        <v>31</v>
      </c>
      <c r="D47" s="523">
        <f t="shared" si="0"/>
        <v>3.0909683010161556E-4</v>
      </c>
      <c r="E47" s="524">
        <f t="shared" si="1"/>
        <v>0</v>
      </c>
      <c r="F47" s="524"/>
      <c r="G47" s="524"/>
      <c r="H47" s="530"/>
      <c r="I47" s="109"/>
      <c r="L47" s="58"/>
      <c r="M47" s="540">
        <v>31</v>
      </c>
      <c r="N47" s="61"/>
      <c r="O47" s="535"/>
      <c r="P47" s="61">
        <v>1.6444631184078727E-4</v>
      </c>
      <c r="Q47" s="70">
        <v>2.1519303105225191E-4</v>
      </c>
      <c r="R47" s="70">
        <v>1.9900231945935818E-4</v>
      </c>
      <c r="S47" s="70">
        <v>2.0152703451392523E-4</v>
      </c>
      <c r="T47" s="70">
        <v>2.0002491619755647E-4</v>
      </c>
      <c r="U47" s="70">
        <v>2.5270672594745282E-4</v>
      </c>
      <c r="V47" s="70">
        <v>1.9596326515456026E-4</v>
      </c>
      <c r="W47" s="70">
        <v>2.3622047244094488E-4</v>
      </c>
      <c r="X47" s="70">
        <v>2.0959951156740997E-4</v>
      </c>
      <c r="Y47" s="70">
        <v>2.0930208912747563E-4</v>
      </c>
      <c r="Z47" s="70">
        <v>2.2550905352523712E-4</v>
      </c>
      <c r="AA47" s="70">
        <v>1.7685463388186239E-4</v>
      </c>
      <c r="AB47" s="70">
        <v>2.1273661693282567E-4</v>
      </c>
      <c r="AC47" s="70">
        <v>1.5450478336334392E-4</v>
      </c>
      <c r="AD47" s="70">
        <v>1.833309829361162E-4</v>
      </c>
      <c r="AE47" s="70">
        <v>2.3542204318672934E-4</v>
      </c>
      <c r="AF47" s="70">
        <v>1.0008734895909157E-4</v>
      </c>
      <c r="AG47" s="70">
        <v>8.6936866447585767E-5</v>
      </c>
      <c r="AH47" s="70">
        <v>1.0114987742601659E-4</v>
      </c>
      <c r="AI47" s="70">
        <v>2.4392442801477363E-4</v>
      </c>
      <c r="AJ47" s="70">
        <v>3.7817906778859789E-4</v>
      </c>
      <c r="AK47" s="70">
        <v>1.9026056183943911E-4</v>
      </c>
      <c r="AL47" s="70">
        <v>2.132127281537716E-4</v>
      </c>
      <c r="AM47" s="70">
        <v>3.3919099339660088E-4</v>
      </c>
      <c r="AN47" s="70">
        <v>2.8643078020237212E-4</v>
      </c>
      <c r="AO47" s="70">
        <v>2.0007227874322596E-4</v>
      </c>
      <c r="AP47" s="70">
        <v>2.3540990608651372E-4</v>
      </c>
      <c r="AQ47" s="70">
        <v>2.5367102327431641E-4</v>
      </c>
      <c r="AR47" s="70">
        <v>2.6320775161525387E-5</v>
      </c>
      <c r="AS47" s="70">
        <v>1.4227127377596402E-4</v>
      </c>
      <c r="AT47" s="70">
        <v>1.288561509704142E-4</v>
      </c>
      <c r="AU47" s="70">
        <v>1.8103667752358311E-4</v>
      </c>
      <c r="AV47" s="70">
        <v>1.7724995230083005E-4</v>
      </c>
      <c r="AW47" s="70">
        <v>1.7306643904946962E-4</v>
      </c>
      <c r="AX47" s="70">
        <v>1.6871321177007979E-4</v>
      </c>
      <c r="AY47" s="70">
        <v>2.6204266777507702E-4</v>
      </c>
      <c r="AZ47" s="70">
        <v>1.9840051395180757E-4</v>
      </c>
      <c r="BA47" s="70">
        <v>1.6420100321516159E-4</v>
      </c>
      <c r="BB47" s="70">
        <v>1.7800172524749087E-4</v>
      </c>
      <c r="BC47" s="70">
        <v>3.137418950010458E-4</v>
      </c>
      <c r="BD47" s="70">
        <v>2.0880096048441822E-4</v>
      </c>
      <c r="BE47" s="70">
        <v>1.944586787826386E-4</v>
      </c>
      <c r="BF47" s="70">
        <v>1.9406988346652753E-4</v>
      </c>
      <c r="BG47" s="70">
        <v>1.7421563875717242E-4</v>
      </c>
      <c r="BH47" s="70">
        <v>3.025003544926029E-4</v>
      </c>
      <c r="BI47" s="70">
        <v>2.9542097488921711E-4</v>
      </c>
      <c r="BJ47" s="70">
        <v>1.494172726367168E-4</v>
      </c>
      <c r="BK47" s="70">
        <v>1.9847270527748373E-4</v>
      </c>
      <c r="BL47" s="70">
        <v>2.0187146724932314E-4</v>
      </c>
      <c r="BM47" s="70">
        <v>1.8521948508983145E-4</v>
      </c>
      <c r="BN47" s="70">
        <v>3.0909683010161556E-4</v>
      </c>
      <c r="BO47" s="70">
        <v>7.5406319411517014E-5</v>
      </c>
      <c r="BP47" s="70">
        <v>8.0786035698727742E-5</v>
      </c>
      <c r="BQ47" s="70">
        <v>7.6289767347561551E-5</v>
      </c>
      <c r="BR47" s="70">
        <v>7.596535979593306E-5</v>
      </c>
      <c r="BS47" s="70">
        <v>8.6086919092643872E-5</v>
      </c>
      <c r="BT47" s="70">
        <v>9.6240601503759399E-5</v>
      </c>
      <c r="BU47" s="70">
        <v>6.7821259517699946E-5</v>
      </c>
      <c r="BV47" s="70">
        <v>6.78865776921473E-5</v>
      </c>
      <c r="BW47" s="70">
        <v>7.721212745148504E-5</v>
      </c>
      <c r="BX47" s="70">
        <v>5.5231952959370527E-5</v>
      </c>
      <c r="BY47" s="70">
        <v>1.1229611237097644E-4</v>
      </c>
      <c r="BZ47" s="70">
        <v>7.4714450708697702E-5</v>
      </c>
      <c r="CA47" s="70">
        <v>6.3209684138099684E-5</v>
      </c>
      <c r="CB47" s="70">
        <v>1.6247759014615849E-4</v>
      </c>
      <c r="CC47" s="70">
        <v>1.0787436731972001E-4</v>
      </c>
      <c r="CD47" s="70">
        <v>1.5108298476620516E-4</v>
      </c>
      <c r="CE47" s="70">
        <v>1.6266869615230438E-4</v>
      </c>
      <c r="CF47" s="70">
        <v>2.101029752731959E-4</v>
      </c>
      <c r="CG47" s="70">
        <v>1.3477110443723894E-4</v>
      </c>
      <c r="CH47" s="535">
        <v>1.9006655729622671E-4</v>
      </c>
    </row>
    <row r="48" spans="1:86" ht="18" customHeight="1">
      <c r="A48" s="563"/>
      <c r="B48" s="553" t="s">
        <v>135</v>
      </c>
      <c r="C48" s="554" t="s">
        <v>75</v>
      </c>
      <c r="D48" s="523">
        <f t="shared" si="0"/>
        <v>0</v>
      </c>
      <c r="E48" s="524">
        <f t="shared" si="1"/>
        <v>0</v>
      </c>
      <c r="F48" s="524"/>
      <c r="G48" s="524"/>
      <c r="H48" s="530"/>
      <c r="I48" s="109"/>
      <c r="L48" s="58"/>
      <c r="M48" s="540">
        <v>32</v>
      </c>
      <c r="N48" s="61"/>
      <c r="O48" s="535"/>
      <c r="P48" s="61">
        <v>1.2076197868257047E-6</v>
      </c>
      <c r="Q48" s="70">
        <v>7.5146772748405429E-7</v>
      </c>
      <c r="R48" s="70">
        <v>5.5346751394753507E-7</v>
      </c>
      <c r="S48" s="70">
        <v>4.5033974193055919E-7</v>
      </c>
      <c r="T48" s="70">
        <v>4.6355716384138232E-7</v>
      </c>
      <c r="U48" s="70">
        <v>0</v>
      </c>
      <c r="V48" s="70">
        <v>6.7760465129515998E-7</v>
      </c>
      <c r="W48" s="70">
        <v>0</v>
      </c>
      <c r="X48" s="70">
        <v>7.3031188699445982E-7</v>
      </c>
      <c r="Y48" s="70">
        <v>7.4396477178012666E-7</v>
      </c>
      <c r="Z48" s="70">
        <v>0</v>
      </c>
      <c r="AA48" s="70">
        <v>6.454548681819795E-7</v>
      </c>
      <c r="AB48" s="70">
        <v>8.4085619341037823E-7</v>
      </c>
      <c r="AC48" s="70">
        <v>5.2374502835031835E-7</v>
      </c>
      <c r="AD48" s="70">
        <v>0</v>
      </c>
      <c r="AE48" s="70">
        <v>9.9885331639278118E-7</v>
      </c>
      <c r="AF48" s="70">
        <v>9.0988499053719611E-6</v>
      </c>
      <c r="AG48" s="70">
        <v>1.7387373289517154E-5</v>
      </c>
      <c r="AH48" s="70">
        <v>8.4291564521680493E-6</v>
      </c>
      <c r="AI48" s="70">
        <v>4.8997206832562495E-7</v>
      </c>
      <c r="AJ48" s="70">
        <v>0</v>
      </c>
      <c r="AK48" s="70">
        <v>0</v>
      </c>
      <c r="AL48" s="70">
        <v>0</v>
      </c>
      <c r="AM48" s="70">
        <v>0</v>
      </c>
      <c r="AN48" s="70">
        <v>4.175375804699302E-7</v>
      </c>
      <c r="AO48" s="70">
        <v>4.2120479735415996E-7</v>
      </c>
      <c r="AP48" s="70">
        <v>7.533116994768439E-7</v>
      </c>
      <c r="AQ48" s="70">
        <v>0</v>
      </c>
      <c r="AR48" s="70">
        <v>1.2024719616940533E-6</v>
      </c>
      <c r="AS48" s="70">
        <v>1.8648873416649302E-6</v>
      </c>
      <c r="AT48" s="70">
        <v>1.7964735876737087E-6</v>
      </c>
      <c r="AU48" s="70">
        <v>6.3410394929451179E-7</v>
      </c>
      <c r="AV48" s="70">
        <v>6.5285433628298363E-7</v>
      </c>
      <c r="AW48" s="70">
        <v>6.0867446324549683E-7</v>
      </c>
      <c r="AX48" s="70">
        <v>8.9741070090467972E-7</v>
      </c>
      <c r="AY48" s="70">
        <v>0</v>
      </c>
      <c r="AZ48" s="70">
        <v>0</v>
      </c>
      <c r="BA48" s="70">
        <v>5.8853406170308812E-7</v>
      </c>
      <c r="BB48" s="70">
        <v>0</v>
      </c>
      <c r="BC48" s="70">
        <v>0</v>
      </c>
      <c r="BD48" s="70">
        <v>0</v>
      </c>
      <c r="BE48" s="70">
        <v>8.3458660421733301E-7</v>
      </c>
      <c r="BF48" s="70">
        <v>9.1542397861569587E-7</v>
      </c>
      <c r="BG48" s="70">
        <v>1.1167669151100798E-6</v>
      </c>
      <c r="BH48" s="70">
        <v>0</v>
      </c>
      <c r="BI48" s="70">
        <v>0</v>
      </c>
      <c r="BJ48" s="70">
        <v>0</v>
      </c>
      <c r="BK48" s="70">
        <v>0</v>
      </c>
      <c r="BL48" s="70">
        <v>0</v>
      </c>
      <c r="BM48" s="70">
        <v>0</v>
      </c>
      <c r="BN48" s="70">
        <v>0</v>
      </c>
      <c r="BO48" s="70">
        <v>8.0433407372284818E-7</v>
      </c>
      <c r="BP48" s="70">
        <v>6.2143104383636727E-7</v>
      </c>
      <c r="BQ48" s="70">
        <v>1.0450653061309802E-6</v>
      </c>
      <c r="BR48" s="70">
        <v>0</v>
      </c>
      <c r="BS48" s="70">
        <v>0</v>
      </c>
      <c r="BT48" s="70">
        <v>0</v>
      </c>
      <c r="BU48" s="70">
        <v>1.3983764849010299E-6</v>
      </c>
      <c r="BV48" s="70">
        <v>0</v>
      </c>
      <c r="BW48" s="70">
        <v>0</v>
      </c>
      <c r="BX48" s="70">
        <v>0</v>
      </c>
      <c r="BY48" s="70">
        <v>0</v>
      </c>
      <c r="BZ48" s="70">
        <v>1.556551056431202E-6</v>
      </c>
      <c r="CA48" s="70">
        <v>1.4507140621858945E-5</v>
      </c>
      <c r="CB48" s="70">
        <v>1.9679344756536986E-6</v>
      </c>
      <c r="CC48" s="70">
        <v>2.8843413721850269E-6</v>
      </c>
      <c r="CD48" s="70">
        <v>3.6552335024081898E-6</v>
      </c>
      <c r="CE48" s="70">
        <v>1.7428788873461184E-5</v>
      </c>
      <c r="CF48" s="70">
        <v>8.2717706800470826E-7</v>
      </c>
      <c r="CG48" s="70">
        <v>7.9746215643336644E-7</v>
      </c>
      <c r="CH48" s="535">
        <v>1.0200351912140969E-6</v>
      </c>
    </row>
    <row r="49" spans="1:86" ht="18" customHeight="1">
      <c r="A49" s="563"/>
      <c r="B49" s="553" t="s">
        <v>136</v>
      </c>
      <c r="C49" s="554" t="s">
        <v>76</v>
      </c>
      <c r="D49" s="523">
        <f t="shared" si="0"/>
        <v>4.2500814138972143E-4</v>
      </c>
      <c r="E49" s="524">
        <f t="shared" si="1"/>
        <v>0</v>
      </c>
      <c r="F49" s="524"/>
      <c r="G49" s="524"/>
      <c r="H49" s="530"/>
      <c r="I49" s="109"/>
      <c r="L49" s="58"/>
      <c r="M49" s="540">
        <v>33</v>
      </c>
      <c r="N49" s="61"/>
      <c r="O49" s="535"/>
      <c r="P49" s="61">
        <v>9.8391259675025314E-4</v>
      </c>
      <c r="Q49" s="70">
        <v>6.6846470122104284E-4</v>
      </c>
      <c r="R49" s="70">
        <v>2.2446182510094478E-4</v>
      </c>
      <c r="S49" s="70">
        <v>8.9279853837733356E-5</v>
      </c>
      <c r="T49" s="70">
        <v>8.8771196875624711E-5</v>
      </c>
      <c r="U49" s="70">
        <v>1.0661065000908165E-4</v>
      </c>
      <c r="V49" s="70">
        <v>3.8718329775005441E-4</v>
      </c>
      <c r="W49" s="70">
        <v>3.5433070866141734E-4</v>
      </c>
      <c r="X49" s="70">
        <v>3.6150438406225765E-4</v>
      </c>
      <c r="Y49" s="70">
        <v>3.6032693779884136E-4</v>
      </c>
      <c r="Z49" s="70">
        <v>4.2448763016515224E-4</v>
      </c>
      <c r="AA49" s="70">
        <v>4.2115930148874163E-4</v>
      </c>
      <c r="AB49" s="70">
        <v>4.1622381573813721E-4</v>
      </c>
      <c r="AC49" s="70">
        <v>4.2423347296375788E-4</v>
      </c>
      <c r="AD49" s="70">
        <v>4.3717388238612327E-4</v>
      </c>
      <c r="AE49" s="70">
        <v>1.2232111382286981E-3</v>
      </c>
      <c r="AF49" s="70">
        <v>2.894734105609051E-3</v>
      </c>
      <c r="AG49" s="70">
        <v>3.0601776989550187E-3</v>
      </c>
      <c r="AH49" s="70">
        <v>2.881366647232778E-3</v>
      </c>
      <c r="AI49" s="70">
        <v>1.1181979219304639E-3</v>
      </c>
      <c r="AJ49" s="70">
        <v>1.2462719279396977E-3</v>
      </c>
      <c r="AK49" s="70">
        <v>8.4394149215922631E-4</v>
      </c>
      <c r="AL49" s="70">
        <v>1.1371345501534486E-3</v>
      </c>
      <c r="AM49" s="70">
        <v>1.0981609112450234E-3</v>
      </c>
      <c r="AN49" s="70">
        <v>1.2413392267371026E-3</v>
      </c>
      <c r="AO49" s="70">
        <v>9.8140717783519265E-4</v>
      </c>
      <c r="AP49" s="70">
        <v>1.1617949685181624E-3</v>
      </c>
      <c r="AQ49" s="70">
        <v>1.0953976005027299E-3</v>
      </c>
      <c r="AR49" s="70">
        <v>1.9121976350850321E-3</v>
      </c>
      <c r="AS49" s="70">
        <v>1.0961611490375759E-3</v>
      </c>
      <c r="AT49" s="70">
        <v>1.041138101947263E-3</v>
      </c>
      <c r="AU49" s="70">
        <v>6.9117330473101788E-4</v>
      </c>
      <c r="AV49" s="70">
        <v>6.9904378057500469E-4</v>
      </c>
      <c r="AW49" s="70">
        <v>7.472493493777217E-4</v>
      </c>
      <c r="AX49" s="70">
        <v>7.4933793525540761E-4</v>
      </c>
      <c r="AY49" s="70">
        <v>7.0480441677434513E-4</v>
      </c>
      <c r="AZ49" s="70">
        <v>5.3851568072633483E-4</v>
      </c>
      <c r="BA49" s="70">
        <v>7.7863056363318558E-4</v>
      </c>
      <c r="BB49" s="70">
        <v>8.2611057102040632E-4</v>
      </c>
      <c r="BC49" s="70">
        <v>7.320644216691069E-4</v>
      </c>
      <c r="BD49" s="70">
        <v>7.8300360181656837E-4</v>
      </c>
      <c r="BE49" s="70">
        <v>5.007519625303998E-4</v>
      </c>
      <c r="BF49" s="70">
        <v>4.8609013264493448E-4</v>
      </c>
      <c r="BG49" s="70">
        <v>4.7239240509156373E-4</v>
      </c>
      <c r="BH49" s="70">
        <v>5.3882875643994897E-4</v>
      </c>
      <c r="BI49" s="70">
        <v>5.7677428430751921E-4</v>
      </c>
      <c r="BJ49" s="70">
        <v>4.9805757545572267E-4</v>
      </c>
      <c r="BK49" s="70">
        <v>6.5212460305458947E-4</v>
      </c>
      <c r="BL49" s="70">
        <v>6.6498836270365274E-4</v>
      </c>
      <c r="BM49" s="70">
        <v>6.0196332654195218E-4</v>
      </c>
      <c r="BN49" s="70">
        <v>4.2500814138972143E-4</v>
      </c>
      <c r="BO49" s="70">
        <v>6.332119995383122E-4</v>
      </c>
      <c r="BP49" s="70">
        <v>6.3883111306378552E-4</v>
      </c>
      <c r="BQ49" s="70">
        <v>6.7615725306674414E-4</v>
      </c>
      <c r="BR49" s="70">
        <v>4.7978121976378771E-4</v>
      </c>
      <c r="BS49" s="70">
        <v>7.4608663213624686E-4</v>
      </c>
      <c r="BT49" s="70">
        <v>6.2857142857142853E-4</v>
      </c>
      <c r="BU49" s="70">
        <v>7.7050544318046747E-4</v>
      </c>
      <c r="BV49" s="70">
        <v>6.5785326477866548E-4</v>
      </c>
      <c r="BW49" s="70">
        <v>4.6327276470891027E-4</v>
      </c>
      <c r="BX49" s="70">
        <v>4.1211534131222621E-4</v>
      </c>
      <c r="BY49" s="70">
        <v>3.9927506620791625E-4</v>
      </c>
      <c r="BZ49" s="70">
        <v>5.1833150179159029E-4</v>
      </c>
      <c r="CA49" s="70">
        <v>5.4308517142259097E-3</v>
      </c>
      <c r="CB49" s="70">
        <v>1.1790387427260223E-3</v>
      </c>
      <c r="CC49" s="70">
        <v>5.007216622113207E-4</v>
      </c>
      <c r="CD49" s="70">
        <v>6.3113698474914738E-4</v>
      </c>
      <c r="CE49" s="70">
        <v>5.1705406991268174E-4</v>
      </c>
      <c r="CF49" s="70">
        <v>1.216777467034926E-3</v>
      </c>
      <c r="CG49" s="70">
        <v>1.107674935285946E-3</v>
      </c>
      <c r="CH49" s="535">
        <v>1.7854015963550743E-3</v>
      </c>
    </row>
    <row r="50" spans="1:86" ht="18" customHeight="1">
      <c r="A50" s="563"/>
      <c r="B50" s="553" t="s">
        <v>137</v>
      </c>
      <c r="C50" s="554" t="s">
        <v>32</v>
      </c>
      <c r="D50" s="523">
        <f t="shared" si="0"/>
        <v>0.12706087551677125</v>
      </c>
      <c r="E50" s="524">
        <f t="shared" si="1"/>
        <v>0</v>
      </c>
      <c r="F50" s="524"/>
      <c r="G50" s="524"/>
      <c r="H50" s="530"/>
      <c r="I50" s="109"/>
      <c r="L50" s="58"/>
      <c r="M50" s="540">
        <v>34</v>
      </c>
      <c r="N50" s="61"/>
      <c r="O50" s="535"/>
      <c r="P50" s="61">
        <v>9.5677615501875674E-2</v>
      </c>
      <c r="Q50" s="70">
        <v>8.5378518222460481E-2</v>
      </c>
      <c r="R50" s="70">
        <v>7.4619351179872825E-2</v>
      </c>
      <c r="S50" s="70">
        <v>5.6199247414740271E-2</v>
      </c>
      <c r="T50" s="70">
        <v>5.6470881367030074E-2</v>
      </c>
      <c r="U50" s="70">
        <v>4.6944222887332285E-2</v>
      </c>
      <c r="V50" s="70">
        <v>9.6792029851466344E-2</v>
      </c>
      <c r="W50" s="70">
        <v>7.0659448818897644E-2</v>
      </c>
      <c r="X50" s="70">
        <v>0.11094752124842436</v>
      </c>
      <c r="Y50" s="70">
        <v>0.11196198637602112</v>
      </c>
      <c r="Z50" s="70">
        <v>5.6682363865490484E-2</v>
      </c>
      <c r="AA50" s="70">
        <v>7.7752784330937616E-2</v>
      </c>
      <c r="AB50" s="70">
        <v>0.14308849843264407</v>
      </c>
      <c r="AC50" s="70">
        <v>3.7057055735898424E-2</v>
      </c>
      <c r="AD50" s="70">
        <v>0.14617120293329572</v>
      </c>
      <c r="AE50" s="70">
        <v>9.882124551783783E-2</v>
      </c>
      <c r="AF50" s="70">
        <v>7.1904311295052301E-2</v>
      </c>
      <c r="AG50" s="70">
        <v>8.2729122111522613E-2</v>
      </c>
      <c r="AH50" s="70">
        <v>7.1029691703602765E-2</v>
      </c>
      <c r="AI50" s="70">
        <v>0.100512298462239</v>
      </c>
      <c r="AJ50" s="70">
        <v>7.8652651121214986E-2</v>
      </c>
      <c r="AK50" s="70">
        <v>5.8537738861942856E-2</v>
      </c>
      <c r="AL50" s="70">
        <v>9.5842351801001452E-2</v>
      </c>
      <c r="AM50" s="70">
        <v>0.10289635429822346</v>
      </c>
      <c r="AN50" s="70">
        <v>0.10121653749445719</v>
      </c>
      <c r="AO50" s="70">
        <v>7.0409857540113432E-2</v>
      </c>
      <c r="AP50" s="70">
        <v>0.11935376402548679</v>
      </c>
      <c r="AQ50" s="70">
        <v>0.11566245611203035</v>
      </c>
      <c r="AR50" s="70">
        <v>3.4385220176624424E-2</v>
      </c>
      <c r="AS50" s="70">
        <v>0.13298835534898276</v>
      </c>
      <c r="AT50" s="70">
        <v>0.15772107199825186</v>
      </c>
      <c r="AU50" s="70">
        <v>0.14124776438726377</v>
      </c>
      <c r="AV50" s="70">
        <v>0.14166726919681452</v>
      </c>
      <c r="AW50" s="70">
        <v>0.15336324089123737</v>
      </c>
      <c r="AX50" s="70">
        <v>0.1518100325131897</v>
      </c>
      <c r="AY50" s="70">
        <v>0.13217793600737335</v>
      </c>
      <c r="AZ50" s="70">
        <v>0.13976371443552693</v>
      </c>
      <c r="BA50" s="70">
        <v>0.15763825989311045</v>
      </c>
      <c r="BB50" s="70">
        <v>0.16365661185126359</v>
      </c>
      <c r="BC50" s="70">
        <v>0.12852959631876176</v>
      </c>
      <c r="BD50" s="70">
        <v>0.15477371195907502</v>
      </c>
      <c r="BE50" s="70">
        <v>9.3556323746158812E-2</v>
      </c>
      <c r="BF50" s="70">
        <v>9.4686879228114501E-2</v>
      </c>
      <c r="BG50" s="70">
        <v>9.8628386874861806E-2</v>
      </c>
      <c r="BH50" s="70">
        <v>8.9228151439239969E-2</v>
      </c>
      <c r="BI50" s="70">
        <v>5.7874375747344727E-2</v>
      </c>
      <c r="BJ50" s="70">
        <v>7.7995816316366179E-2</v>
      </c>
      <c r="BK50" s="70">
        <v>8.1884167548767581E-2</v>
      </c>
      <c r="BL50" s="70">
        <v>8.0463591887141972E-2</v>
      </c>
      <c r="BM50" s="70">
        <v>8.7423596962400443E-2</v>
      </c>
      <c r="BN50" s="70">
        <v>0.12706087551677125</v>
      </c>
      <c r="BO50" s="70">
        <v>0.18445089520371571</v>
      </c>
      <c r="BP50" s="70">
        <v>0.23008297968728347</v>
      </c>
      <c r="BQ50" s="70">
        <v>0.22833736380186398</v>
      </c>
      <c r="BR50" s="70">
        <v>0.23900301462533086</v>
      </c>
      <c r="BS50" s="70">
        <v>0.18221731207942954</v>
      </c>
      <c r="BT50" s="70">
        <v>0.23843007518796994</v>
      </c>
      <c r="BU50" s="70">
        <v>0.18004656593694721</v>
      </c>
      <c r="BV50" s="70">
        <v>0.11058076967215633</v>
      </c>
      <c r="BW50" s="70">
        <v>4.397659614625693E-2</v>
      </c>
      <c r="BX50" s="70">
        <v>0.17029710542080376</v>
      </c>
      <c r="BY50" s="70">
        <v>0.31378029265614621</v>
      </c>
      <c r="BZ50" s="70">
        <v>0.11723164281511597</v>
      </c>
      <c r="CA50" s="70">
        <v>0.12765662012637791</v>
      </c>
      <c r="CB50" s="70">
        <v>9.5735092404363301E-2</v>
      </c>
      <c r="CC50" s="70">
        <v>9.8783500182867245E-2</v>
      </c>
      <c r="CD50" s="70">
        <v>8.4248258585838898E-2</v>
      </c>
      <c r="CE50" s="70">
        <v>8.795147825177628E-2</v>
      </c>
      <c r="CF50" s="70">
        <v>8.4076758723202569E-2</v>
      </c>
      <c r="CG50" s="70">
        <v>7.9268535811633054E-2</v>
      </c>
      <c r="CH50" s="535">
        <v>0.10941237472692808</v>
      </c>
    </row>
    <row r="51" spans="1:86" ht="18" customHeight="1">
      <c r="A51" s="563"/>
      <c r="B51" s="553" t="s">
        <v>138</v>
      </c>
      <c r="C51" s="554" t="s">
        <v>33</v>
      </c>
      <c r="D51" s="523">
        <f t="shared" si="0"/>
        <v>6.8994828147682049E-4</v>
      </c>
      <c r="E51" s="524">
        <f t="shared" si="1"/>
        <v>0</v>
      </c>
      <c r="F51" s="524"/>
      <c r="G51" s="524">
        <f>G16</f>
        <v>0</v>
      </c>
      <c r="H51" s="530"/>
      <c r="I51" s="109"/>
      <c r="L51" s="58"/>
      <c r="M51" s="540">
        <v>35</v>
      </c>
      <c r="N51" s="61"/>
      <c r="O51" s="535"/>
      <c r="P51" s="61">
        <v>2.6075836527414745E-4</v>
      </c>
      <c r="Q51" s="70">
        <v>1.9808006144000139E-4</v>
      </c>
      <c r="R51" s="70">
        <v>1.5859919094118812E-4</v>
      </c>
      <c r="S51" s="70">
        <v>1.2722097709538298E-4</v>
      </c>
      <c r="T51" s="70">
        <v>1.2643521643773703E-4</v>
      </c>
      <c r="U51" s="70">
        <v>1.5399316112422906E-4</v>
      </c>
      <c r="V51" s="70">
        <v>1.9636982794533737E-4</v>
      </c>
      <c r="W51" s="70">
        <v>1.8700787401574803E-4</v>
      </c>
      <c r="X51" s="70">
        <v>1.8355172093127424E-4</v>
      </c>
      <c r="Y51" s="70">
        <v>1.832633221151712E-4</v>
      </c>
      <c r="Z51" s="70">
        <v>1.9897857663991509E-4</v>
      </c>
      <c r="AA51" s="70">
        <v>2.1332283393414423E-4</v>
      </c>
      <c r="AB51" s="70">
        <v>2.1105490454600493E-4</v>
      </c>
      <c r="AC51" s="70">
        <v>2.1473546162363054E-4</v>
      </c>
      <c r="AD51" s="70">
        <v>2.1153574954167254E-4</v>
      </c>
      <c r="AE51" s="70">
        <v>2.4740828298344268E-4</v>
      </c>
      <c r="AF51" s="70">
        <v>2.0277436931971798E-4</v>
      </c>
      <c r="AG51" s="70">
        <v>2.2603585276372297E-4</v>
      </c>
      <c r="AH51" s="70">
        <v>2.008948954433385E-4</v>
      </c>
      <c r="AI51" s="70">
        <v>2.5021240289161914E-4</v>
      </c>
      <c r="AJ51" s="70">
        <v>2.8363430084144843E-4</v>
      </c>
      <c r="AK51" s="70">
        <v>1.8890155782630026E-4</v>
      </c>
      <c r="AL51" s="70">
        <v>2.5520917460830237E-4</v>
      </c>
      <c r="AM51" s="70">
        <v>2.4657501293015311E-4</v>
      </c>
      <c r="AN51" s="70">
        <v>2.7766249101250358E-4</v>
      </c>
      <c r="AO51" s="70">
        <v>2.1944769942151734E-4</v>
      </c>
      <c r="AP51" s="70">
        <v>2.5970420839464191E-4</v>
      </c>
      <c r="AQ51" s="70">
        <v>2.4790577274535466E-4</v>
      </c>
      <c r="AR51" s="70">
        <v>1.1236432442052209E-4</v>
      </c>
      <c r="AS51" s="70">
        <v>4.0531854091606996E-4</v>
      </c>
      <c r="AT51" s="70">
        <v>4.0657463604669983E-4</v>
      </c>
      <c r="AU51" s="70">
        <v>4.1882565850902503E-4</v>
      </c>
      <c r="AV51" s="70">
        <v>4.1080859110606744E-4</v>
      </c>
      <c r="AW51" s="70">
        <v>4.0497140954600394E-4</v>
      </c>
      <c r="AX51" s="70">
        <v>4.0293740470620119E-4</v>
      </c>
      <c r="AY51" s="70">
        <v>6.0540892210104004E-4</v>
      </c>
      <c r="AZ51" s="70">
        <v>4.3931542375043103E-4</v>
      </c>
      <c r="BA51" s="70">
        <v>3.9255221915595977E-4</v>
      </c>
      <c r="BB51" s="70">
        <v>3.7426003769985258E-4</v>
      </c>
      <c r="BC51" s="70">
        <v>5.229031583350763E-4</v>
      </c>
      <c r="BD51" s="70">
        <v>4.6980216108994099E-4</v>
      </c>
      <c r="BE51" s="70">
        <v>4.3481962079723049E-4</v>
      </c>
      <c r="BF51" s="70">
        <v>4.3116469392799275E-4</v>
      </c>
      <c r="BG51" s="70">
        <v>3.8863488645830775E-4</v>
      </c>
      <c r="BH51" s="70">
        <v>6.8062579760835656E-4</v>
      </c>
      <c r="BI51" s="70">
        <v>6.3304494619117959E-4</v>
      </c>
      <c r="BJ51" s="70">
        <v>2.988345452734336E-4</v>
      </c>
      <c r="BK51" s="70">
        <v>4.7255406018448508E-4</v>
      </c>
      <c r="BL51" s="70">
        <v>4.749916876454662E-4</v>
      </c>
      <c r="BM51" s="70">
        <v>4.630487127245786E-4</v>
      </c>
      <c r="BN51" s="70">
        <v>6.8994828147682049E-4</v>
      </c>
      <c r="BO51" s="70">
        <v>4.5444875165340926E-4</v>
      </c>
      <c r="BP51" s="70">
        <v>3.2252271175107464E-4</v>
      </c>
      <c r="BQ51" s="70">
        <v>3.0829426530863913E-4</v>
      </c>
      <c r="BR51" s="70">
        <v>2.7987237819554283E-4</v>
      </c>
      <c r="BS51" s="70">
        <v>4.4478241531199336E-4</v>
      </c>
      <c r="BT51" s="70">
        <v>3.6992481203007517E-4</v>
      </c>
      <c r="BU51" s="70">
        <v>7.5582249008900666E-4</v>
      </c>
      <c r="BV51" s="70">
        <v>2.5699918697741478E-4</v>
      </c>
      <c r="BW51" s="70">
        <v>3.9463976252981247E-4</v>
      </c>
      <c r="BX51" s="70">
        <v>5.6506536489202156E-4</v>
      </c>
      <c r="BY51" s="70">
        <v>4.4606511302915645E-4</v>
      </c>
      <c r="BZ51" s="70">
        <v>2.7862263910118518E-4</v>
      </c>
      <c r="CA51" s="70">
        <v>7.9789273420224197E-5</v>
      </c>
      <c r="CB51" s="70">
        <v>4.0342656750900823E-4</v>
      </c>
      <c r="CC51" s="70">
        <v>2.4978396283122334E-4</v>
      </c>
      <c r="CD51" s="70">
        <v>3.8989157359020692E-4</v>
      </c>
      <c r="CE51" s="70">
        <v>1.7428788873461183E-4</v>
      </c>
      <c r="CF51" s="70">
        <v>6.8490261230789843E-4</v>
      </c>
      <c r="CG51" s="70">
        <v>3.4849096236138114E-4</v>
      </c>
      <c r="CH51" s="535">
        <v>4.1889445185858912E-4</v>
      </c>
    </row>
    <row r="52" spans="1:86" ht="18" customHeight="1">
      <c r="A52" s="563"/>
      <c r="B52" s="553" t="s">
        <v>139</v>
      </c>
      <c r="C52" s="554" t="s">
        <v>1</v>
      </c>
      <c r="D52" s="523">
        <f t="shared" si="0"/>
        <v>9.4384924906029048E-4</v>
      </c>
      <c r="E52" s="524">
        <f t="shared" si="1"/>
        <v>0</v>
      </c>
      <c r="F52" s="524"/>
      <c r="G52" s="524"/>
      <c r="H52" s="530"/>
      <c r="I52" s="109"/>
      <c r="L52" s="58"/>
      <c r="M52" s="540">
        <v>36</v>
      </c>
      <c r="N52" s="61"/>
      <c r="O52" s="535"/>
      <c r="P52" s="61">
        <v>9.3720046325695158E-4</v>
      </c>
      <c r="Q52" s="70">
        <v>6.3891835648132887E-4</v>
      </c>
      <c r="R52" s="70">
        <v>8.2091531596507178E-4</v>
      </c>
      <c r="S52" s="70">
        <v>1.270858751728038E-3</v>
      </c>
      <c r="T52" s="70">
        <v>1.2246021375779718E-3</v>
      </c>
      <c r="U52" s="70">
        <v>2.8468992095017731E-3</v>
      </c>
      <c r="V52" s="70">
        <v>2.7930863726386492E-4</v>
      </c>
      <c r="W52" s="70">
        <v>2.952755905511811E-4</v>
      </c>
      <c r="X52" s="70">
        <v>2.7021539818795014E-4</v>
      </c>
      <c r="Y52" s="70">
        <v>2.6633938829728537E-4</v>
      </c>
      <c r="Z52" s="70">
        <v>4.7754858393579626E-4</v>
      </c>
      <c r="AA52" s="70">
        <v>2.8948650837961785E-4</v>
      </c>
      <c r="AB52" s="70">
        <v>2.6823312569791062E-4</v>
      </c>
      <c r="AC52" s="70">
        <v>3.0272462638648401E-4</v>
      </c>
      <c r="AD52" s="70">
        <v>3.3845719926667609E-4</v>
      </c>
      <c r="AE52" s="70">
        <v>4.1152756635382578E-4</v>
      </c>
      <c r="AF52" s="70">
        <v>2.2578146122330138E-3</v>
      </c>
      <c r="AG52" s="70">
        <v>1.9473858084259211E-3</v>
      </c>
      <c r="AH52" s="70">
        <v>2.2828965391288466E-3</v>
      </c>
      <c r="AI52" s="70">
        <v>2.9553481921173948E-4</v>
      </c>
      <c r="AJ52" s="70">
        <v>4.469388982956157E-4</v>
      </c>
      <c r="AK52" s="70">
        <v>2.2967167822046579E-4</v>
      </c>
      <c r="AL52" s="70">
        <v>2.5843967048942013E-4</v>
      </c>
      <c r="AM52" s="70">
        <v>4.1617050962845353E-4</v>
      </c>
      <c r="AN52" s="70">
        <v>3.4405096630722249E-4</v>
      </c>
      <c r="AO52" s="70">
        <v>2.417715536812878E-4</v>
      </c>
      <c r="AP52" s="70">
        <v>2.8192690352920881E-4</v>
      </c>
      <c r="AQ52" s="70">
        <v>4.4392429073005369E-4</v>
      </c>
      <c r="AR52" s="70">
        <v>2.5786343178550251E-5</v>
      </c>
      <c r="AS52" s="70">
        <v>1.7005318756850394E-3</v>
      </c>
      <c r="AT52" s="70">
        <v>2.5200441540544692E-3</v>
      </c>
      <c r="AU52" s="70">
        <v>3.0451256904995691E-3</v>
      </c>
      <c r="AV52" s="70">
        <v>3.1072602135388608E-3</v>
      </c>
      <c r="AW52" s="70">
        <v>3.298204024839599E-3</v>
      </c>
      <c r="AX52" s="70">
        <v>3.1530524976285924E-3</v>
      </c>
      <c r="AY52" s="70">
        <v>2.9818648401991523E-3</v>
      </c>
      <c r="AZ52" s="70">
        <v>2.1989390296325339E-3</v>
      </c>
      <c r="BA52" s="70">
        <v>3.2122189087754548E-3</v>
      </c>
      <c r="BB52" s="70">
        <v>5.4085139594429914E-3</v>
      </c>
      <c r="BC52" s="70">
        <v>4.4969671616816569E-3</v>
      </c>
      <c r="BD52" s="70">
        <v>5.0634232917471421E-3</v>
      </c>
      <c r="BE52" s="70">
        <v>2.3218199329326206E-3</v>
      </c>
      <c r="BF52" s="70">
        <v>2.2693360429883102E-3</v>
      </c>
      <c r="BG52" s="70">
        <v>2.2435847324561503E-3</v>
      </c>
      <c r="BH52" s="70">
        <v>2.4861747884860801E-3</v>
      </c>
      <c r="BI52" s="70">
        <v>2.0398114932826897E-3</v>
      </c>
      <c r="BJ52" s="70">
        <v>3.0879569678254806E-3</v>
      </c>
      <c r="BK52" s="70">
        <v>2.8636776047179799E-3</v>
      </c>
      <c r="BL52" s="70">
        <v>2.7312022039614305E-3</v>
      </c>
      <c r="BM52" s="70">
        <v>3.3802556028894241E-3</v>
      </c>
      <c r="BN52" s="70">
        <v>9.4384924906029048E-4</v>
      </c>
      <c r="BO52" s="70">
        <v>2.2893358573336567E-3</v>
      </c>
      <c r="BP52" s="70">
        <v>2.3894023635508323E-3</v>
      </c>
      <c r="BQ52" s="70">
        <v>2.4350021632851839E-3</v>
      </c>
      <c r="BR52" s="70">
        <v>2.9346617942218349E-3</v>
      </c>
      <c r="BS52" s="70">
        <v>3.2282594659741454E-3</v>
      </c>
      <c r="BT52" s="70">
        <v>1.6721804511278195E-3</v>
      </c>
      <c r="BU52" s="70">
        <v>2.1961502695370676E-3</v>
      </c>
      <c r="BV52" s="70">
        <v>2.4503821852689361E-3</v>
      </c>
      <c r="BW52" s="70">
        <v>1.7672998061117689E-3</v>
      </c>
      <c r="BX52" s="70">
        <v>1.2151029651061515E-3</v>
      </c>
      <c r="BY52" s="70">
        <v>9.7011363742704657E-4</v>
      </c>
      <c r="BZ52" s="70">
        <v>3.2376261973769004E-3</v>
      </c>
      <c r="CA52" s="70">
        <v>2.7667189614545275E-4</v>
      </c>
      <c r="CB52" s="70">
        <v>4.6615447892046989E-4</v>
      </c>
      <c r="CC52" s="70">
        <v>1.3492948939081556E-3</v>
      </c>
      <c r="CD52" s="70">
        <v>3.9963886292996209E-4</v>
      </c>
      <c r="CE52" s="70">
        <v>4.2991012554537583E-4</v>
      </c>
      <c r="CF52" s="70">
        <v>1.9355943391310173E-4</v>
      </c>
      <c r="CG52" s="70">
        <v>1.7623913657177398E-4</v>
      </c>
      <c r="CH52" s="535">
        <v>2.0196696786039118E-4</v>
      </c>
    </row>
    <row r="53" spans="1:86" ht="18" customHeight="1">
      <c r="A53" s="563"/>
      <c r="B53" s="555" t="s">
        <v>140</v>
      </c>
      <c r="C53" s="556" t="s">
        <v>2</v>
      </c>
      <c r="D53" s="525">
        <f t="shared" si="0"/>
        <v>4.1396896888609231E-4</v>
      </c>
      <c r="E53" s="516">
        <f t="shared" si="1"/>
        <v>0</v>
      </c>
      <c r="F53" s="516"/>
      <c r="G53" s="516"/>
      <c r="H53" s="530"/>
      <c r="I53" s="109"/>
      <c r="J53" s="62"/>
      <c r="K53" s="62"/>
      <c r="L53" s="58"/>
      <c r="M53" s="540">
        <v>37</v>
      </c>
      <c r="N53" s="113"/>
      <c r="O53" s="537"/>
      <c r="P53" s="113">
        <v>1.3756627054229077E-2</v>
      </c>
      <c r="Q53" s="536">
        <v>1.698105286845308E-2</v>
      </c>
      <c r="R53" s="536">
        <v>1.5634657815942164E-2</v>
      </c>
      <c r="S53" s="536">
        <v>1.911996183821027E-2</v>
      </c>
      <c r="T53" s="536">
        <v>1.9265319839956888E-2</v>
      </c>
      <c r="U53" s="536">
        <v>1.4167370823429072E-2</v>
      </c>
      <c r="V53" s="536">
        <v>1.1439321723164891E-2</v>
      </c>
      <c r="W53" s="536">
        <v>1.1840551181102362E-2</v>
      </c>
      <c r="X53" s="536">
        <v>1.2631717834751843E-2</v>
      </c>
      <c r="Y53" s="536">
        <v>1.2653352838436395E-2</v>
      </c>
      <c r="Z53" s="536">
        <v>1.1474431252901771E-2</v>
      </c>
      <c r="AA53" s="536">
        <v>9.8957913115320199E-3</v>
      </c>
      <c r="AB53" s="536">
        <v>1.6235251382367581E-2</v>
      </c>
      <c r="AC53" s="536">
        <v>5.9471247969178648E-3</v>
      </c>
      <c r="AD53" s="536">
        <v>9.2370610633197014E-3</v>
      </c>
      <c r="AE53" s="536">
        <v>1.8663266877317147E-2</v>
      </c>
      <c r="AF53" s="536">
        <v>4.557223966890585E-3</v>
      </c>
      <c r="AG53" s="536">
        <v>3.9469337367203936E-3</v>
      </c>
      <c r="AH53" s="536">
        <v>4.6065340011098386E-3</v>
      </c>
      <c r="AI53" s="536">
        <v>1.9549477216135498E-2</v>
      </c>
      <c r="AJ53" s="536">
        <v>4.1917711672840724E-2</v>
      </c>
      <c r="AK53" s="536">
        <v>1.4537265928546287E-2</v>
      </c>
      <c r="AL53" s="536">
        <v>3.0450654175415925E-2</v>
      </c>
      <c r="AM53" s="536">
        <v>2.3815537834229423E-2</v>
      </c>
      <c r="AN53" s="536">
        <v>1.9513201285681719E-2</v>
      </c>
      <c r="AO53" s="536">
        <v>1.8425603860257728E-2</v>
      </c>
      <c r="AP53" s="536">
        <v>1.803993192322172E-2</v>
      </c>
      <c r="AQ53" s="536">
        <v>4.8001475904135414E-2</v>
      </c>
      <c r="AR53" s="536">
        <v>2.0205403588336664E-2</v>
      </c>
      <c r="AS53" s="536">
        <v>6.7552108633024818E-3</v>
      </c>
      <c r="AT53" s="536">
        <v>5.1047613572651925E-3</v>
      </c>
      <c r="AU53" s="536">
        <v>5.9960869445289033E-3</v>
      </c>
      <c r="AV53" s="536">
        <v>6.1611495850865871E-3</v>
      </c>
      <c r="AW53" s="536">
        <v>5.4827366734276871E-3</v>
      </c>
      <c r="AX53" s="536">
        <v>5.7847093780315651E-3</v>
      </c>
      <c r="AY53" s="536">
        <v>4.1384669600339754E-3</v>
      </c>
      <c r="AZ53" s="536">
        <v>5.2835946394070663E-3</v>
      </c>
      <c r="BA53" s="536">
        <v>6.4756402809190783E-3</v>
      </c>
      <c r="BB53" s="536">
        <v>8.4893130502649487E-4</v>
      </c>
      <c r="BC53" s="536">
        <v>2.0916126333403055E-4</v>
      </c>
      <c r="BD53" s="536">
        <v>3.079814167145169E-3</v>
      </c>
      <c r="BE53" s="536">
        <v>8.9517759168351134E-3</v>
      </c>
      <c r="BF53" s="536">
        <v>9.3126081344574747E-3</v>
      </c>
      <c r="BG53" s="536">
        <v>1.0554564114705364E-2</v>
      </c>
      <c r="BH53" s="536">
        <v>3.9230514723259443E-3</v>
      </c>
      <c r="BI53" s="536">
        <v>3.0104804107758316E-3</v>
      </c>
      <c r="BJ53" s="536">
        <v>4.6319354517382208E-3</v>
      </c>
      <c r="BK53" s="536">
        <v>5.2264479056404051E-3</v>
      </c>
      <c r="BL53" s="536">
        <v>5.2367833562912648E-3</v>
      </c>
      <c r="BM53" s="536">
        <v>5.1861455825152804E-3</v>
      </c>
      <c r="BN53" s="536">
        <v>4.1396896888609231E-4</v>
      </c>
      <c r="BO53" s="536">
        <v>4.9534913930221608E-3</v>
      </c>
      <c r="BP53" s="536">
        <v>3.4713138108699473E-3</v>
      </c>
      <c r="BQ53" s="536">
        <v>2.5645902612454253E-3</v>
      </c>
      <c r="BR53" s="536">
        <v>6.3491048082074571E-3</v>
      </c>
      <c r="BS53" s="536">
        <v>4.7204327302466393E-3</v>
      </c>
      <c r="BT53" s="536">
        <v>3.6541353383458645E-3</v>
      </c>
      <c r="BU53" s="536">
        <v>5.6557336931822152E-3</v>
      </c>
      <c r="BV53" s="536">
        <v>1.0470696435469768E-2</v>
      </c>
      <c r="BW53" s="536">
        <v>5.2847411677905323E-3</v>
      </c>
      <c r="BX53" s="536">
        <v>2.0733225418594473E-3</v>
      </c>
      <c r="BY53" s="536">
        <v>7.2992473041134692E-4</v>
      </c>
      <c r="BZ53" s="536">
        <v>4.8922399703632677E-3</v>
      </c>
      <c r="CA53" s="536">
        <v>5.802856248743578E-5</v>
      </c>
      <c r="CB53" s="536">
        <v>9.2411743058603123E-3</v>
      </c>
      <c r="CC53" s="536">
        <v>1.0119423270173948E-2</v>
      </c>
      <c r="CD53" s="536">
        <v>1.2934652953855114E-2</v>
      </c>
      <c r="CE53" s="536">
        <v>1.369902805454049E-2</v>
      </c>
      <c r="CF53" s="536">
        <v>8.9517102299469537E-3</v>
      </c>
      <c r="CG53" s="536">
        <v>9.1126000615640787E-3</v>
      </c>
      <c r="CH53" s="537">
        <v>7.6057223974227107E-3</v>
      </c>
    </row>
    <row r="54" spans="1:86" hidden="1">
      <c r="G54" s="530"/>
      <c r="H54" s="531"/>
      <c r="I54" s="108"/>
      <c r="J54" s="109"/>
    </row>
    <row r="55" spans="1:86" hidden="1">
      <c r="G55" s="530"/>
      <c r="H55" s="531"/>
      <c r="I55" s="108"/>
      <c r="J55" s="109"/>
      <c r="P55" s="115">
        <f>SUM(P17:P53)</f>
        <v>0.52911619435810875</v>
      </c>
      <c r="Q55" s="115">
        <f t="shared" ref="Q55:CB55" si="2">SUM(Q17:Q53)</f>
        <v>0.54232998922224496</v>
      </c>
      <c r="R55" s="115">
        <f t="shared" si="2"/>
        <v>0.53867621763006801</v>
      </c>
      <c r="S55" s="115">
        <f t="shared" si="2"/>
        <v>0.51694330098805663</v>
      </c>
      <c r="T55" s="115">
        <f t="shared" si="2"/>
        <v>0.51416033862850807</v>
      </c>
      <c r="U55" s="115">
        <f t="shared" si="2"/>
        <v>0.61176349809285369</v>
      </c>
      <c r="V55" s="115">
        <f t="shared" si="2"/>
        <v>0.56483660105917732</v>
      </c>
      <c r="W55" s="115">
        <f t="shared" si="2"/>
        <v>0.51945866141732289</v>
      </c>
      <c r="X55" s="115">
        <f t="shared" si="2"/>
        <v>0.52822144224912704</v>
      </c>
      <c r="Y55" s="115">
        <f t="shared" si="2"/>
        <v>0.52671267510140862</v>
      </c>
      <c r="Z55" s="115">
        <f t="shared" si="2"/>
        <v>0.60892750547191088</v>
      </c>
      <c r="AA55" s="115">
        <f t="shared" si="2"/>
        <v>0.61348774765296477</v>
      </c>
      <c r="AB55" s="115">
        <f t="shared" si="2"/>
        <v>0.60425944113333963</v>
      </c>
      <c r="AC55" s="115">
        <f t="shared" si="2"/>
        <v>0.61923579315423327</v>
      </c>
      <c r="AD55" s="115">
        <f t="shared" si="2"/>
        <v>0.62504583274573411</v>
      </c>
      <c r="AE55" s="115">
        <f t="shared" si="2"/>
        <v>0.54689508751645399</v>
      </c>
      <c r="AF55" s="115">
        <f t="shared" si="2"/>
        <v>0.50057842688684151</v>
      </c>
      <c r="AG55" s="115">
        <f t="shared" si="2"/>
        <v>0.52511606071670747</v>
      </c>
      <c r="AH55" s="115">
        <f t="shared" si="2"/>
        <v>0.49859584302100957</v>
      </c>
      <c r="AI55" s="115">
        <f t="shared" si="2"/>
        <v>0.54980492578719731</v>
      </c>
      <c r="AJ55" s="115">
        <f t="shared" si="2"/>
        <v>0.5884810093943118</v>
      </c>
      <c r="AK55" s="115">
        <f t="shared" si="2"/>
        <v>0.45097325072400934</v>
      </c>
      <c r="AL55" s="115">
        <f t="shared" si="2"/>
        <v>0.54817961557099015</v>
      </c>
      <c r="AM55" s="115">
        <f t="shared" si="2"/>
        <v>0.53852704506910121</v>
      </c>
      <c r="AN55" s="115">
        <f t="shared" si="2"/>
        <v>0.59929127171091034</v>
      </c>
      <c r="AO55" s="115">
        <f t="shared" si="2"/>
        <v>0.50758674080994315</v>
      </c>
      <c r="AP55" s="115">
        <f t="shared" si="2"/>
        <v>0.56136580684297033</v>
      </c>
      <c r="AQ55" s="115">
        <f t="shared" si="2"/>
        <v>0.54074590811343715</v>
      </c>
      <c r="AR55" s="115">
        <f t="shared" si="2"/>
        <v>0.55017367703366726</v>
      </c>
      <c r="AS55" s="115">
        <f t="shared" si="2"/>
        <v>0.50239657653797021</v>
      </c>
      <c r="AT55" s="115">
        <f t="shared" si="2"/>
        <v>0.50972169847758664</v>
      </c>
      <c r="AU55" s="115">
        <f t="shared" si="2"/>
        <v>0.51281048503562232</v>
      </c>
      <c r="AV55" s="115">
        <f t="shared" si="2"/>
        <v>0.51267785996307136</v>
      </c>
      <c r="AW55" s="115">
        <f t="shared" si="2"/>
        <v>0.50807924048788899</v>
      </c>
      <c r="AX55" s="115">
        <f t="shared" si="2"/>
        <v>0.50048056343033454</v>
      </c>
      <c r="AY55" s="115">
        <f t="shared" si="2"/>
        <v>0.65191697765408563</v>
      </c>
      <c r="AZ55" s="115">
        <f t="shared" si="2"/>
        <v>0.57716835228373164</v>
      </c>
      <c r="BA55" s="115">
        <f t="shared" si="2"/>
        <v>0.4915465910047277</v>
      </c>
      <c r="BB55" s="115">
        <f t="shared" si="2"/>
        <v>0.50210178960196084</v>
      </c>
      <c r="BC55" s="115">
        <f t="shared" si="2"/>
        <v>0.63794185316879304</v>
      </c>
      <c r="BD55" s="115">
        <f t="shared" si="2"/>
        <v>0.57248003340815368</v>
      </c>
      <c r="BE55" s="115">
        <f t="shared" si="2"/>
        <v>0.53159411048925131</v>
      </c>
      <c r="BF55" s="115">
        <f t="shared" si="2"/>
        <v>0.53429178223894391</v>
      </c>
      <c r="BG55" s="115">
        <f t="shared" si="2"/>
        <v>0.51860533680573384</v>
      </c>
      <c r="BH55" s="115">
        <f t="shared" si="2"/>
        <v>0.58479935718674669</v>
      </c>
      <c r="BI55" s="115">
        <f t="shared" si="2"/>
        <v>0.68641766898783152</v>
      </c>
      <c r="BJ55" s="115">
        <f t="shared" si="2"/>
        <v>0.4291762127701963</v>
      </c>
      <c r="BK55" s="115">
        <f t="shared" si="2"/>
        <v>0.50374262815666115</v>
      </c>
      <c r="BL55" s="115">
        <f t="shared" si="2"/>
        <v>0.50960670688262955</v>
      </c>
      <c r="BM55" s="115">
        <f t="shared" si="2"/>
        <v>0.48087608816447486</v>
      </c>
      <c r="BN55" s="115">
        <f t="shared" si="2"/>
        <v>0.51729562352006098</v>
      </c>
      <c r="BO55" s="115">
        <f t="shared" si="2"/>
        <v>0.50942699642755018</v>
      </c>
      <c r="BP55" s="115">
        <f t="shared" si="2"/>
        <v>0.54333829028162617</v>
      </c>
      <c r="BQ55" s="115">
        <f t="shared" si="2"/>
        <v>0.51511791471849078</v>
      </c>
      <c r="BR55" s="115">
        <f t="shared" si="2"/>
        <v>0.53622348209216586</v>
      </c>
      <c r="BS55" s="115">
        <f t="shared" si="2"/>
        <v>0.54031019986513051</v>
      </c>
      <c r="BT55" s="115">
        <f t="shared" si="2"/>
        <v>0.63053834586466162</v>
      </c>
      <c r="BU55" s="115">
        <f t="shared" si="2"/>
        <v>0.51543108451088293</v>
      </c>
      <c r="BV55" s="115">
        <f t="shared" si="2"/>
        <v>0.45920744036891498</v>
      </c>
      <c r="BW55" s="115">
        <f t="shared" si="2"/>
        <v>0.51705530104150588</v>
      </c>
      <c r="BX55" s="115">
        <f t="shared" si="2"/>
        <v>0.40157453552051869</v>
      </c>
      <c r="BY55" s="115">
        <f t="shared" si="2"/>
        <v>0.62650936892704179</v>
      </c>
      <c r="BZ55" s="115">
        <f t="shared" si="2"/>
        <v>0.43918710677628925</v>
      </c>
      <c r="CA55" s="115">
        <f t="shared" si="2"/>
        <v>0.49105013046064316</v>
      </c>
      <c r="CB55" s="115">
        <f t="shared" si="2"/>
        <v>0.49136322756997475</v>
      </c>
      <c r="CC55" s="115">
        <f t="shared" ref="CC55:CH55" si="3">SUM(CC17:CC53)</f>
        <v>0.47962674315170828</v>
      </c>
      <c r="CD55" s="115">
        <f t="shared" si="3"/>
        <v>0.40781805709718405</v>
      </c>
      <c r="CE55" s="115">
        <f t="shared" si="3"/>
        <v>0.41486327115128768</v>
      </c>
      <c r="CF55" s="115">
        <f t="shared" si="3"/>
        <v>0.59910615246031418</v>
      </c>
      <c r="CG55" s="115">
        <f t="shared" si="3"/>
        <v>0.38265344368083004</v>
      </c>
      <c r="CH55" s="115">
        <f t="shared" si="3"/>
        <v>0.52813478064993258</v>
      </c>
    </row>
    <row r="56" spans="1:86">
      <c r="G56" s="530"/>
      <c r="H56" s="531"/>
      <c r="I56" s="108"/>
      <c r="J56" s="109"/>
    </row>
    <row r="57" spans="1:86">
      <c r="G57" s="530"/>
      <c r="H57" s="531"/>
      <c r="I57" s="108"/>
      <c r="J57" s="109"/>
    </row>
    <row r="58" spans="1:86">
      <c r="G58" s="530"/>
      <c r="H58" s="531"/>
      <c r="I58" s="108"/>
      <c r="J58" s="109"/>
    </row>
    <row r="59" spans="1:86">
      <c r="G59" s="530"/>
      <c r="H59" s="531"/>
      <c r="I59" s="108"/>
      <c r="J59" s="109"/>
    </row>
    <row r="60" spans="1:86">
      <c r="G60" s="530"/>
      <c r="H60" s="531"/>
      <c r="I60" s="108"/>
      <c r="J60" s="109"/>
    </row>
    <row r="61" spans="1:86">
      <c r="G61" s="530"/>
      <c r="H61" s="531"/>
      <c r="I61" s="108"/>
      <c r="J61" s="109"/>
    </row>
    <row r="62" spans="1:86">
      <c r="G62" s="530"/>
      <c r="H62" s="531"/>
      <c r="I62" s="108"/>
      <c r="J62" s="109"/>
    </row>
    <row r="63" spans="1:86">
      <c r="G63" s="530"/>
      <c r="H63" s="531"/>
      <c r="I63" s="108"/>
      <c r="J63" s="109"/>
    </row>
    <row r="64" spans="1:86">
      <c r="G64" s="530"/>
      <c r="H64" s="531"/>
      <c r="I64" s="108"/>
      <c r="J64" s="109"/>
    </row>
    <row r="65" spans="7:10">
      <c r="G65" s="530"/>
      <c r="H65" s="531"/>
      <c r="I65" s="108"/>
      <c r="J65" s="109"/>
    </row>
    <row r="66" spans="7:10">
      <c r="G66" s="530"/>
      <c r="H66" s="531"/>
      <c r="I66" s="108"/>
      <c r="J66" s="109"/>
    </row>
    <row r="67" spans="7:10">
      <c r="G67" s="530"/>
      <c r="H67" s="531"/>
      <c r="I67" s="108"/>
      <c r="J67" s="109"/>
    </row>
    <row r="68" spans="7:10">
      <c r="G68" s="530"/>
      <c r="H68" s="531"/>
      <c r="I68" s="108"/>
      <c r="J68" s="109"/>
    </row>
    <row r="69" spans="7:10">
      <c r="G69" s="530"/>
      <c r="H69" s="531"/>
      <c r="I69" s="108"/>
      <c r="J69" s="109"/>
    </row>
    <row r="70" spans="7:10">
      <c r="G70" s="530"/>
      <c r="H70" s="531"/>
      <c r="I70" s="108"/>
      <c r="J70" s="109"/>
    </row>
    <row r="71" spans="7:10">
      <c r="G71" s="530"/>
      <c r="H71" s="531"/>
      <c r="I71" s="108"/>
      <c r="J71" s="109"/>
    </row>
    <row r="72" spans="7:10">
      <c r="G72" s="530"/>
      <c r="H72" s="531"/>
      <c r="I72" s="108"/>
      <c r="J72" s="109"/>
    </row>
    <row r="73" spans="7:10">
      <c r="G73" s="530"/>
      <c r="H73" s="531"/>
      <c r="I73" s="108"/>
      <c r="J73" s="109"/>
    </row>
    <row r="74" spans="7:10">
      <c r="G74" s="530"/>
      <c r="H74" s="531"/>
      <c r="I74" s="108"/>
      <c r="J74" s="109"/>
    </row>
    <row r="75" spans="7:10">
      <c r="G75" s="530"/>
      <c r="H75" s="531"/>
      <c r="I75" s="108"/>
      <c r="J75" s="109"/>
    </row>
    <row r="76" spans="7:10">
      <c r="G76" s="530"/>
      <c r="H76" s="531"/>
      <c r="I76" s="108"/>
      <c r="J76" s="109"/>
    </row>
    <row r="77" spans="7:10">
      <c r="G77" s="530"/>
      <c r="H77" s="531"/>
      <c r="I77" s="108"/>
      <c r="J77" s="109"/>
    </row>
    <row r="78" spans="7:10">
      <c r="G78" s="530"/>
      <c r="H78" s="531"/>
      <c r="I78" s="108"/>
      <c r="J78" s="109"/>
    </row>
    <row r="79" spans="7:10">
      <c r="G79" s="530"/>
      <c r="H79" s="531"/>
      <c r="I79" s="108"/>
      <c r="J79" s="109"/>
    </row>
    <row r="80" spans="7:10">
      <c r="G80" s="530"/>
      <c r="H80" s="531"/>
      <c r="I80" s="108"/>
      <c r="J80" s="109"/>
    </row>
    <row r="81" spans="7:10">
      <c r="G81" s="530"/>
      <c r="H81" s="531"/>
      <c r="I81" s="108"/>
      <c r="J81" s="109"/>
    </row>
    <row r="82" spans="7:10">
      <c r="G82" s="530"/>
      <c r="H82" s="531"/>
      <c r="I82" s="108"/>
      <c r="J82" s="109"/>
    </row>
    <row r="83" spans="7:10">
      <c r="G83" s="530"/>
      <c r="H83" s="531"/>
      <c r="I83" s="108"/>
      <c r="J83" s="109"/>
    </row>
    <row r="84" spans="7:10">
      <c r="G84" s="530"/>
      <c r="H84" s="531"/>
      <c r="I84" s="108"/>
      <c r="J84" s="109"/>
    </row>
    <row r="85" spans="7:10">
      <c r="G85" s="530"/>
      <c r="H85" s="531"/>
      <c r="I85" s="108"/>
      <c r="J85" s="109"/>
    </row>
    <row r="86" spans="7:10">
      <c r="G86" s="530"/>
      <c r="H86" s="531"/>
      <c r="I86" s="108"/>
      <c r="J86" s="109"/>
    </row>
    <row r="87" spans="7:10">
      <c r="G87" s="530"/>
      <c r="H87" s="531"/>
      <c r="I87" s="108"/>
      <c r="J87" s="109"/>
    </row>
    <row r="88" spans="7:10">
      <c r="G88" s="530"/>
      <c r="H88" s="531"/>
      <c r="I88" s="108"/>
      <c r="J88" s="109"/>
    </row>
    <row r="89" spans="7:10">
      <c r="G89" s="530"/>
      <c r="H89" s="531"/>
      <c r="I89" s="108"/>
      <c r="J89" s="109"/>
    </row>
    <row r="90" spans="7:10">
      <c r="G90" s="530"/>
      <c r="H90" s="531"/>
      <c r="I90" s="108"/>
      <c r="J90" s="109"/>
    </row>
    <row r="91" spans="7:10">
      <c r="G91" s="530"/>
      <c r="H91" s="531"/>
      <c r="I91" s="108"/>
      <c r="J91" s="109"/>
    </row>
  </sheetData>
  <sheetProtection algorithmName="SHA-512" hashValue="CoFOvj2ZvKOs4L0pKYz/ylG+79TS0OKeB/tyUgmamB2xFs64vPbypuYxJyvN9njkwffheQMyQYBneCfbtgDX9g==" saltValue="WsOaiGBU3FP2h9Vd32aklw==" spinCount="100000" sheet="1" objects="1" scenarios="1"/>
  <phoneticPr fontId="12"/>
  <dataValidations count="3">
    <dataValidation type="list" allowBlank="1" showInputMessage="1" showErrorMessage="1" sqref="WBU982967 D4 VRY982967 VIC982967 UYG982967 UOK982967 UEO982967 TUS982967 TKW982967 TBA982967 SRE982967 SHI982967 RXM982967 RNQ982967 RDU982967 QTY982967 QKC982967 QAG982967 PQK982967 PGO982967 OWS982967 OMW982967 ODA982967 NTE982967 NJI982967 MZM982967 MPQ982967 MFU982967 LVY982967 LMC982967 LCG982967 KSK982967 KIO982967 JYS982967 JOW982967 JFA982967 IVE982967 ILI982967 IBM982967 HRQ982967 HHU982967 GXY982967 GOC982967 GEG982967 FUK982967 FKO982967 FAS982967 EQW982967 EHA982967 DXE982967 DNI982967 DDM982967 CTQ982967 CJU982967 BZY982967 BQC982967 BGG982967 AWK982967 AMO982967 ACS982967 SW982967 JA982967 H982967:I982967 WVM917431 WLQ917431 WBU917431 VRY917431 VIC917431 UYG917431 UOK917431 UEO917431 TUS917431 TKW917431 TBA917431 SRE917431 SHI917431 RXM917431 RNQ917431 RDU917431 QTY917431 QKC917431 QAG917431 PQK917431 PGO917431 OWS917431 OMW917431 ODA917431 NTE917431 NJI917431 MZM917431 MPQ917431 MFU917431 LVY917431 LMC917431 LCG917431 KSK917431 KIO917431 JYS917431 JOW917431 JFA917431 IVE917431 ILI917431 IBM917431 HRQ917431 HHU917431 GXY917431 GOC917431 GEG917431 FUK917431 FKO917431 FAS917431 EQW917431 EHA917431 DXE917431 DNI917431 DDM917431 CTQ917431 CJU917431 BZY917431 BQC917431 BGG917431 AWK917431 AMO917431 ACS917431 SW917431 JA917431 H917431:I917431 WVM851895 WLQ851895 WBU851895 VRY851895 VIC851895 UYG851895 UOK851895 UEO851895 TUS851895 TKW851895 TBA851895 SRE851895 SHI851895 RXM851895 RNQ851895 RDU851895 QTY851895 QKC851895 QAG851895 PQK851895 PGO851895 OWS851895 OMW851895 ODA851895 NTE851895 NJI851895 MZM851895 MPQ851895 MFU851895 LVY851895 LMC851895 LCG851895 KSK851895 KIO851895 JYS851895 JOW851895 JFA851895 IVE851895 ILI851895 IBM851895 HRQ851895 HHU851895 GXY851895 GOC851895 GEG851895 FUK851895 FKO851895 FAS851895 EQW851895 EHA851895 DXE851895 DNI851895 DDM851895 CTQ851895 CJU851895 BZY851895 BQC851895 BGG851895 AWK851895 AMO851895 ACS851895 SW851895 JA851895 H851895:I851895 WVM786359 WLQ786359 WBU786359 VRY786359 VIC786359 UYG786359 UOK786359 UEO786359 TUS786359 TKW786359 TBA786359 SRE786359 SHI786359 RXM786359 RNQ786359 RDU786359 QTY786359 QKC786359 QAG786359 PQK786359 PGO786359 OWS786359 OMW786359 ODA786359 NTE786359 NJI786359 MZM786359 MPQ786359 MFU786359 LVY786359 LMC786359 LCG786359 KSK786359 KIO786359 JYS786359 JOW786359 JFA786359 IVE786359 ILI786359 IBM786359 HRQ786359 HHU786359 GXY786359 GOC786359 GEG786359 FUK786359 FKO786359 FAS786359 EQW786359 EHA786359 DXE786359 DNI786359 DDM786359 CTQ786359 CJU786359 BZY786359 BQC786359 BGG786359 AWK786359 AMO786359 ACS786359 SW786359 JA786359 H786359:I786359 WVM720823 WLQ720823 WBU720823 VRY720823 VIC720823 UYG720823 UOK720823 UEO720823 TUS720823 TKW720823 TBA720823 SRE720823 SHI720823 RXM720823 RNQ720823 RDU720823 QTY720823 QKC720823 QAG720823 PQK720823 PGO720823 OWS720823 OMW720823 ODA720823 NTE720823 NJI720823 MZM720823 MPQ720823 MFU720823 LVY720823 LMC720823 LCG720823 KSK720823 KIO720823 JYS720823 JOW720823 JFA720823 IVE720823 ILI720823 IBM720823 HRQ720823 HHU720823 GXY720823 GOC720823 GEG720823 FUK720823 FKO720823 FAS720823 EQW720823 EHA720823 DXE720823 DNI720823 DDM720823 CTQ720823 CJU720823 BZY720823 BQC720823 BGG720823 AWK720823 AMO720823 ACS720823 SW720823 JA720823 H720823:I720823 WVM655287 WLQ655287 WBU655287 VRY655287 VIC655287 UYG655287 UOK655287 UEO655287 TUS655287 TKW655287 TBA655287 SRE655287 SHI655287 RXM655287 RNQ655287 RDU655287 QTY655287 QKC655287 QAG655287 PQK655287 PGO655287 OWS655287 OMW655287 ODA655287 NTE655287 NJI655287 MZM655287 MPQ655287 MFU655287 LVY655287 LMC655287 LCG655287 KSK655287 KIO655287 JYS655287 JOW655287 JFA655287 IVE655287 ILI655287 IBM655287 HRQ655287 HHU655287 GXY655287 GOC655287 GEG655287 FUK655287 FKO655287 FAS655287 EQW655287 EHA655287 DXE655287 DNI655287 DDM655287 CTQ655287 CJU655287 BZY655287 BQC655287 BGG655287 AWK655287 AMO655287 ACS655287 SW655287 JA655287 H655287:I655287 WVM589751 WLQ589751 WBU589751 VRY589751 VIC589751 UYG589751 UOK589751 UEO589751 TUS589751 TKW589751 TBA589751 SRE589751 SHI589751 RXM589751 RNQ589751 RDU589751 QTY589751 QKC589751 QAG589751 PQK589751 PGO589751 OWS589751 OMW589751 ODA589751 NTE589751 NJI589751 MZM589751 MPQ589751 MFU589751 LVY589751 LMC589751 LCG589751 KSK589751 KIO589751 JYS589751 JOW589751 JFA589751 IVE589751 ILI589751 IBM589751 HRQ589751 HHU589751 GXY589751 GOC589751 GEG589751 FUK589751 FKO589751 FAS589751 EQW589751 EHA589751 DXE589751 DNI589751 DDM589751 CTQ589751 CJU589751 BZY589751 BQC589751 BGG589751 AWK589751 AMO589751 ACS589751 SW589751 JA589751 H589751:I589751 WVM524215 WLQ524215 WBU524215 VRY524215 VIC524215 UYG524215 UOK524215 UEO524215 TUS524215 TKW524215 TBA524215 SRE524215 SHI524215 RXM524215 RNQ524215 RDU524215 QTY524215 QKC524215 QAG524215 PQK524215 PGO524215 OWS524215 OMW524215 ODA524215 NTE524215 NJI524215 MZM524215 MPQ524215 MFU524215 LVY524215 LMC524215 LCG524215 KSK524215 KIO524215 JYS524215 JOW524215 JFA524215 IVE524215 ILI524215 IBM524215 HRQ524215 HHU524215 GXY524215 GOC524215 GEG524215 FUK524215 FKO524215 FAS524215 EQW524215 EHA524215 DXE524215 DNI524215 DDM524215 CTQ524215 CJU524215 BZY524215 BQC524215 BGG524215 AWK524215 AMO524215 ACS524215 SW524215 JA524215 H524215:I524215 WVM458679 WLQ458679 WBU458679 VRY458679 VIC458679 UYG458679 UOK458679 UEO458679 TUS458679 TKW458679 TBA458679 SRE458679 SHI458679 RXM458679 RNQ458679 RDU458679 QTY458679 QKC458679 QAG458679 PQK458679 PGO458679 OWS458679 OMW458679 ODA458679 NTE458679 NJI458679 MZM458679 MPQ458679 MFU458679 LVY458679 LMC458679 LCG458679 KSK458679 KIO458679 JYS458679 JOW458679 JFA458679 IVE458679 ILI458679 IBM458679 HRQ458679 HHU458679 GXY458679 GOC458679 GEG458679 FUK458679 FKO458679 FAS458679 EQW458679 EHA458679 DXE458679 DNI458679 DDM458679 CTQ458679 CJU458679 BZY458679 BQC458679 BGG458679 AWK458679 AMO458679 ACS458679 SW458679 JA458679 H458679:I458679 WVM393143 WLQ393143 WBU393143 VRY393143 VIC393143 UYG393143 UOK393143 UEO393143 TUS393143 TKW393143 TBA393143 SRE393143 SHI393143 RXM393143 RNQ393143 RDU393143 QTY393143 QKC393143 QAG393143 PQK393143 PGO393143 OWS393143 OMW393143 ODA393143 NTE393143 NJI393143 MZM393143 MPQ393143 MFU393143 LVY393143 LMC393143 LCG393143 KSK393143 KIO393143 JYS393143 JOW393143 JFA393143 IVE393143 ILI393143 IBM393143 HRQ393143 HHU393143 GXY393143 GOC393143 GEG393143 FUK393143 FKO393143 FAS393143 EQW393143 EHA393143 DXE393143 DNI393143 DDM393143 CTQ393143 CJU393143 BZY393143 BQC393143 BGG393143 AWK393143 AMO393143 ACS393143 SW393143 JA393143 H393143:I393143 WVM327607 WLQ327607 WBU327607 VRY327607 VIC327607 UYG327607 UOK327607 UEO327607 TUS327607 TKW327607 TBA327607 SRE327607 SHI327607 RXM327607 RNQ327607 RDU327607 QTY327607 QKC327607 QAG327607 PQK327607 PGO327607 OWS327607 OMW327607 ODA327607 NTE327607 NJI327607 MZM327607 MPQ327607 MFU327607 LVY327607 LMC327607 LCG327607 KSK327607 KIO327607 JYS327607 JOW327607 JFA327607 IVE327607 ILI327607 IBM327607 HRQ327607 HHU327607 GXY327607 GOC327607 GEG327607 FUK327607 FKO327607 FAS327607 EQW327607 EHA327607 DXE327607 DNI327607 DDM327607 CTQ327607 CJU327607 BZY327607 BQC327607 BGG327607 AWK327607 AMO327607 ACS327607 SW327607 JA327607 H327607:I327607 WVM262071 WLQ262071 WBU262071 VRY262071 VIC262071 UYG262071 UOK262071 UEO262071 TUS262071 TKW262071 TBA262071 SRE262071 SHI262071 RXM262071 RNQ262071 RDU262071 QTY262071 QKC262071 QAG262071 PQK262071 PGO262071 OWS262071 OMW262071 ODA262071 NTE262071 NJI262071 MZM262071 MPQ262071 MFU262071 LVY262071 LMC262071 LCG262071 KSK262071 KIO262071 JYS262071 JOW262071 JFA262071 IVE262071 ILI262071 IBM262071 HRQ262071 HHU262071 GXY262071 GOC262071 GEG262071 FUK262071 FKO262071 FAS262071 EQW262071 EHA262071 DXE262071 DNI262071 DDM262071 CTQ262071 CJU262071 BZY262071 BQC262071 BGG262071 AWK262071 AMO262071 ACS262071 SW262071 JA262071 H262071:I262071 WVM196535 WLQ196535 WBU196535 VRY196535 VIC196535 UYG196535 UOK196535 UEO196535 TUS196535 TKW196535 TBA196535 SRE196535 SHI196535 RXM196535 RNQ196535 RDU196535 QTY196535 QKC196535 QAG196535 PQK196535 PGO196535 OWS196535 OMW196535 ODA196535 NTE196535 NJI196535 MZM196535 MPQ196535 MFU196535 LVY196535 LMC196535 LCG196535 KSK196535 KIO196535 JYS196535 JOW196535 JFA196535 IVE196535 ILI196535 IBM196535 HRQ196535 HHU196535 GXY196535 GOC196535 GEG196535 FUK196535 FKO196535 FAS196535 EQW196535 EHA196535 DXE196535 DNI196535 DDM196535 CTQ196535 CJU196535 BZY196535 BQC196535 BGG196535 AWK196535 AMO196535 ACS196535 SW196535 JA196535 H196535:I196535 WVM130999 WLQ130999 WBU130999 VRY130999 VIC130999 UYG130999 UOK130999 UEO130999 TUS130999 TKW130999 TBA130999 SRE130999 SHI130999 RXM130999 RNQ130999 RDU130999 QTY130999 QKC130999 QAG130999 PQK130999 PGO130999 OWS130999 OMW130999 ODA130999 NTE130999 NJI130999 MZM130999 MPQ130999 MFU130999 LVY130999 LMC130999 LCG130999 KSK130999 KIO130999 JYS130999 JOW130999 JFA130999 IVE130999 ILI130999 IBM130999 HRQ130999 HHU130999 GXY130999 GOC130999 GEG130999 FUK130999 FKO130999 FAS130999 EQW130999 EHA130999 DXE130999 DNI130999 DDM130999 CTQ130999 CJU130999 BZY130999 BQC130999 BGG130999 AWK130999 AMO130999 ACS130999 SW130999 JA130999 H130999:I130999 WVM65463 WLQ65463 WBU65463 VRY65463 VIC65463 UYG65463 UOK65463 UEO65463 TUS65463 TKW65463 TBA65463 SRE65463 SHI65463 RXM65463 RNQ65463 RDU65463 QTY65463 QKC65463 QAG65463 PQK65463 PGO65463 OWS65463 OMW65463 ODA65463 NTE65463 NJI65463 MZM65463 MPQ65463 MFU65463 LVY65463 LMC65463 LCG65463 KSK65463 KIO65463 JYS65463 JOW65463 JFA65463 IVE65463 ILI65463 IBM65463 HRQ65463 HHU65463 GXY65463 GOC65463 GEG65463 FUK65463 FKO65463 FAS65463 EQW65463 EHA65463 DXE65463 DNI65463 DDM65463 CTQ65463 CJU65463 BZY65463 BQC65463 BGG65463 AWK65463 AMO65463 ACS65463 SW65463 JA65463 H65463:I65463 WVM16 WLQ16 WBU16 VRY16 VIC16 UYG16 UOK16 UEO16 TUS16 TKW16 TBA16 SRE16 SHI16 RXM16 RNQ16 RDU16 QTY16 QKC16 QAG16 PQK16 PGO16 OWS16 OMW16 ODA16 NTE16 NJI16 MZM16 MPQ16 MFU16 LVY16 LMC16 LCG16 KSK16 KIO16 JYS16 JOW16 JFA16 IVE16 ILI16 IBM16 HRQ16 HHU16 GXY16 GOC16 GEG16 FUK16 FKO16 FAS16 EQW16 EHA16 DXE16 DNI16 DDM16 CTQ16 CJU16 BZY16 BQC16 BGG16 AWK16 AMO16 ACS16 SW16 JA16 WVM982967 WVK982967 WLO982967 WBS982967 VRW982967 VIA982967 UYE982967 UOI982967 UEM982967 TUQ982967 TKU982967 TAY982967 SRC982967 SHG982967 RXK982967 RNO982967 RDS982967 QTW982967 QKA982967 QAE982967 PQI982967 PGM982967 OWQ982967 OMU982967 OCY982967 NTC982967 NJG982967 MZK982967 MPO982967 MFS982967 LVW982967 LMA982967 LCE982967 KSI982967 KIM982967 JYQ982967 JOU982967 JEY982967 IVC982967 ILG982967 IBK982967 HRO982967 HHS982967 GXW982967 GOA982967 GEE982967 FUI982967 FKM982967 FAQ982967 EQU982967 EGY982967 DXC982967 DNG982967 DDK982967 CTO982967 CJS982967 BZW982967 BQA982967 BGE982967 AWI982967 AMM982967 ACQ982967 SU982967 IY982967 F982967 WVK917431 WLO917431 WBS917431 VRW917431 VIA917431 UYE917431 UOI917431 UEM917431 TUQ917431 TKU917431 TAY917431 SRC917431 SHG917431 RXK917431 RNO917431 RDS917431 QTW917431 QKA917431 QAE917431 PQI917431 PGM917431 OWQ917431 OMU917431 OCY917431 NTC917431 NJG917431 MZK917431 MPO917431 MFS917431 LVW917431 LMA917431 LCE917431 KSI917431 KIM917431 JYQ917431 JOU917431 JEY917431 IVC917431 ILG917431 IBK917431 HRO917431 HHS917431 GXW917431 GOA917431 GEE917431 FUI917431 FKM917431 FAQ917431 EQU917431 EGY917431 DXC917431 DNG917431 DDK917431 CTO917431 CJS917431 BZW917431 BQA917431 BGE917431 AWI917431 AMM917431 ACQ917431 SU917431 IY917431 F917431 WVK851895 WLO851895 WBS851895 VRW851895 VIA851895 UYE851895 UOI851895 UEM851895 TUQ851895 TKU851895 TAY851895 SRC851895 SHG851895 RXK851895 RNO851895 RDS851895 QTW851895 QKA851895 QAE851895 PQI851895 PGM851895 OWQ851895 OMU851895 OCY851895 NTC851895 NJG851895 MZK851895 MPO851895 MFS851895 LVW851895 LMA851895 LCE851895 KSI851895 KIM851895 JYQ851895 JOU851895 JEY851895 IVC851895 ILG851895 IBK851895 HRO851895 HHS851895 GXW851895 GOA851895 GEE851895 FUI851895 FKM851895 FAQ851895 EQU851895 EGY851895 DXC851895 DNG851895 DDK851895 CTO851895 CJS851895 BZW851895 BQA851895 BGE851895 AWI851895 AMM851895 ACQ851895 SU851895 IY851895 F851895 WVK786359 WLO786359 WBS786359 VRW786359 VIA786359 UYE786359 UOI786359 UEM786359 TUQ786359 TKU786359 TAY786359 SRC786359 SHG786359 RXK786359 RNO786359 RDS786359 QTW786359 QKA786359 QAE786359 PQI786359 PGM786359 OWQ786359 OMU786359 OCY786359 NTC786359 NJG786359 MZK786359 MPO786359 MFS786359 LVW786359 LMA786359 LCE786359 KSI786359 KIM786359 JYQ786359 JOU786359 JEY786359 IVC786359 ILG786359 IBK786359 HRO786359 HHS786359 GXW786359 GOA786359 GEE786359 FUI786359 FKM786359 FAQ786359 EQU786359 EGY786359 DXC786359 DNG786359 DDK786359 CTO786359 CJS786359 BZW786359 BQA786359 BGE786359 AWI786359 AMM786359 ACQ786359 SU786359 IY786359 F786359 WVK720823 WLO720823 WBS720823 VRW720823 VIA720823 UYE720823 UOI720823 UEM720823 TUQ720823 TKU720823 TAY720823 SRC720823 SHG720823 RXK720823 RNO720823 RDS720823 QTW720823 QKA720823 QAE720823 PQI720823 PGM720823 OWQ720823 OMU720823 OCY720823 NTC720823 NJG720823 MZK720823 MPO720823 MFS720823 LVW720823 LMA720823 LCE720823 KSI720823 KIM720823 JYQ720823 JOU720823 JEY720823 IVC720823 ILG720823 IBK720823 HRO720823 HHS720823 GXW720823 GOA720823 GEE720823 FUI720823 FKM720823 FAQ720823 EQU720823 EGY720823 DXC720823 DNG720823 DDK720823 CTO720823 CJS720823 BZW720823 BQA720823 BGE720823 AWI720823 AMM720823 ACQ720823 SU720823 IY720823 F720823 WVK655287 WLO655287 WBS655287 VRW655287 VIA655287 UYE655287 UOI655287 UEM655287 TUQ655287 TKU655287 TAY655287 SRC655287 SHG655287 RXK655287 RNO655287 RDS655287 QTW655287 QKA655287 QAE655287 PQI655287 PGM655287 OWQ655287 OMU655287 OCY655287 NTC655287 NJG655287 MZK655287 MPO655287 MFS655287 LVW655287 LMA655287 LCE655287 KSI655287 KIM655287 JYQ655287 JOU655287 JEY655287 IVC655287 ILG655287 IBK655287 HRO655287 HHS655287 GXW655287 GOA655287 GEE655287 FUI655287 FKM655287 FAQ655287 EQU655287 EGY655287 DXC655287 DNG655287 DDK655287 CTO655287 CJS655287 BZW655287 BQA655287 BGE655287 AWI655287 AMM655287 ACQ655287 SU655287 IY655287 F655287 WVK589751 WLO589751 WBS589751 VRW589751 VIA589751 UYE589751 UOI589751 UEM589751 TUQ589751 TKU589751 TAY589751 SRC589751 SHG589751 RXK589751 RNO589751 RDS589751 QTW589751 QKA589751 QAE589751 PQI589751 PGM589751 OWQ589751 OMU589751 OCY589751 NTC589751 NJG589751 MZK589751 MPO589751 MFS589751 LVW589751 LMA589751 LCE589751 KSI589751 KIM589751 JYQ589751 JOU589751 JEY589751 IVC589751 ILG589751 IBK589751 HRO589751 HHS589751 GXW589751 GOA589751 GEE589751 FUI589751 FKM589751 FAQ589751 EQU589751 EGY589751 DXC589751 DNG589751 DDK589751 CTO589751 CJS589751 BZW589751 BQA589751 BGE589751 AWI589751 AMM589751 ACQ589751 SU589751 IY589751 F589751 WVK524215 WLO524215 WBS524215 VRW524215 VIA524215 UYE524215 UOI524215 UEM524215 TUQ524215 TKU524215 TAY524215 SRC524215 SHG524215 RXK524215 RNO524215 RDS524215 QTW524215 QKA524215 QAE524215 PQI524215 PGM524215 OWQ524215 OMU524215 OCY524215 NTC524215 NJG524215 MZK524215 MPO524215 MFS524215 LVW524215 LMA524215 LCE524215 KSI524215 KIM524215 JYQ524215 JOU524215 JEY524215 IVC524215 ILG524215 IBK524215 HRO524215 HHS524215 GXW524215 GOA524215 GEE524215 FUI524215 FKM524215 FAQ524215 EQU524215 EGY524215 DXC524215 DNG524215 DDK524215 CTO524215 CJS524215 BZW524215 BQA524215 BGE524215 AWI524215 AMM524215 ACQ524215 SU524215 IY524215 F524215 WVK458679 WLO458679 WBS458679 VRW458679 VIA458679 UYE458679 UOI458679 UEM458679 TUQ458679 TKU458679 TAY458679 SRC458679 SHG458679 RXK458679 RNO458679 RDS458679 QTW458679 QKA458679 QAE458679 PQI458679 PGM458679 OWQ458679 OMU458679 OCY458679 NTC458679 NJG458679 MZK458679 MPO458679 MFS458679 LVW458679 LMA458679 LCE458679 KSI458679 KIM458679 JYQ458679 JOU458679 JEY458679 IVC458679 ILG458679 IBK458679 HRO458679 HHS458679 GXW458679 GOA458679 GEE458679 FUI458679 FKM458679 FAQ458679 EQU458679 EGY458679 DXC458679 DNG458679 DDK458679 CTO458679 CJS458679 BZW458679 BQA458679 BGE458679 AWI458679 AMM458679 ACQ458679 SU458679 IY458679 F458679 WVK393143 WLO393143 WBS393143 VRW393143 VIA393143 UYE393143 UOI393143 UEM393143 TUQ393143 TKU393143 TAY393143 SRC393143 SHG393143 RXK393143 RNO393143 RDS393143 QTW393143 QKA393143 QAE393143 PQI393143 PGM393143 OWQ393143 OMU393143 OCY393143 NTC393143 NJG393143 MZK393143 MPO393143 MFS393143 LVW393143 LMA393143 LCE393143 KSI393143 KIM393143 JYQ393143 JOU393143 JEY393143 IVC393143 ILG393143 IBK393143 HRO393143 HHS393143 GXW393143 GOA393143 GEE393143 FUI393143 FKM393143 FAQ393143 EQU393143 EGY393143 DXC393143 DNG393143 DDK393143 CTO393143 CJS393143 BZW393143 BQA393143 BGE393143 AWI393143 AMM393143 ACQ393143 SU393143 IY393143 F393143 WVK327607 WLO327607 WBS327607 VRW327607 VIA327607 UYE327607 UOI327607 UEM327607 TUQ327607 TKU327607 TAY327607 SRC327607 SHG327607 RXK327607 RNO327607 RDS327607 QTW327607 QKA327607 QAE327607 PQI327607 PGM327607 OWQ327607 OMU327607 OCY327607 NTC327607 NJG327607 MZK327607 MPO327607 MFS327607 LVW327607 LMA327607 LCE327607 KSI327607 KIM327607 JYQ327607 JOU327607 JEY327607 IVC327607 ILG327607 IBK327607 HRO327607 HHS327607 GXW327607 GOA327607 GEE327607 FUI327607 FKM327607 FAQ327607 EQU327607 EGY327607 DXC327607 DNG327607 DDK327607 CTO327607 CJS327607 BZW327607 BQA327607 BGE327607 AWI327607 AMM327607 ACQ327607 SU327607 IY327607 F327607 WVK262071 WLO262071 WBS262071 VRW262071 VIA262071 UYE262071 UOI262071 UEM262071 TUQ262071 TKU262071 TAY262071 SRC262071 SHG262071 RXK262071 RNO262071 RDS262071 QTW262071 QKA262071 QAE262071 PQI262071 PGM262071 OWQ262071 OMU262071 OCY262071 NTC262071 NJG262071 MZK262071 MPO262071 MFS262071 LVW262071 LMA262071 LCE262071 KSI262071 KIM262071 JYQ262071 JOU262071 JEY262071 IVC262071 ILG262071 IBK262071 HRO262071 HHS262071 GXW262071 GOA262071 GEE262071 FUI262071 FKM262071 FAQ262071 EQU262071 EGY262071 DXC262071 DNG262071 DDK262071 CTO262071 CJS262071 BZW262071 BQA262071 BGE262071 AWI262071 AMM262071 ACQ262071 SU262071 IY262071 F262071 WVK196535 WLO196535 WBS196535 VRW196535 VIA196535 UYE196535 UOI196535 UEM196535 TUQ196535 TKU196535 TAY196535 SRC196535 SHG196535 RXK196535 RNO196535 RDS196535 QTW196535 QKA196535 QAE196535 PQI196535 PGM196535 OWQ196535 OMU196535 OCY196535 NTC196535 NJG196535 MZK196535 MPO196535 MFS196535 LVW196535 LMA196535 LCE196535 KSI196535 KIM196535 JYQ196535 JOU196535 JEY196535 IVC196535 ILG196535 IBK196535 HRO196535 HHS196535 GXW196535 GOA196535 GEE196535 FUI196535 FKM196535 FAQ196535 EQU196535 EGY196535 DXC196535 DNG196535 DDK196535 CTO196535 CJS196535 BZW196535 BQA196535 BGE196535 AWI196535 AMM196535 ACQ196535 SU196535 IY196535 F196535 WVK130999 WLO130999 WBS130999 VRW130999 VIA130999 UYE130999 UOI130999 UEM130999 TUQ130999 TKU130999 TAY130999 SRC130999 SHG130999 RXK130999 RNO130999 RDS130999 QTW130999 QKA130999 QAE130999 PQI130999 PGM130999 OWQ130999 OMU130999 OCY130999 NTC130999 NJG130999 MZK130999 MPO130999 MFS130999 LVW130999 LMA130999 LCE130999 KSI130999 KIM130999 JYQ130999 JOU130999 JEY130999 IVC130999 ILG130999 IBK130999 HRO130999 HHS130999 GXW130999 GOA130999 GEE130999 FUI130999 FKM130999 FAQ130999 EQU130999 EGY130999 DXC130999 DNG130999 DDK130999 CTO130999 CJS130999 BZW130999 BQA130999 BGE130999 AWI130999 AMM130999 ACQ130999 SU130999 IY130999 F130999 WVK65463 WLO65463 WBS65463 VRW65463 VIA65463 UYE65463 UOI65463 UEM65463 TUQ65463 TKU65463 TAY65463 SRC65463 SHG65463 RXK65463 RNO65463 RDS65463 QTW65463 QKA65463 QAE65463 PQI65463 PGM65463 OWQ65463 OMU65463 OCY65463 NTC65463 NJG65463 MZK65463 MPO65463 MFS65463 LVW65463 LMA65463 LCE65463 KSI65463 KIM65463 JYQ65463 JOU65463 JEY65463 IVC65463 ILG65463 IBK65463 HRO65463 HHS65463 GXW65463 GOA65463 GEE65463 FUI65463 FKM65463 FAQ65463 EQU65463 EGY65463 DXC65463 DNG65463 DDK65463 CTO65463 CJS65463 BZW65463 BQA65463 BGE65463 AWI65463 AMM65463 ACQ65463 SU65463 IY65463 F65463 WVK16 WLO16 WBS16 VRW16 VIA16 UYE16 UOI16 UEM16 TUQ16 TKU16 TAY16 SRC16 SHG16 RXK16 RNO16 RDS16 QTW16 QKA16 QAE16 PQI16 PGM16 OWQ16 OMU16 OCY16 NTC16 NJG16 MZK16 MPO16 MFS16 LVW16 LMA16 LCE16 KSI16 KIM16 JYQ16 JOU16 JEY16 IVC16 ILG16 IBK16 HRO16 HHS16 GXW16 GOA16 GEE16 FUI16 FKM16 FAQ16 EQU16 EGY16 DXC16 DNG16 DDK16 CTO16 CJS16 BZW16 BQA16 BGE16 AWI16 AMM16 ACQ16 SU16 IY16 WLQ982967 WVI982967 WLM982967 WBQ982967 VRU982967 VHY982967 UYC982967 UOG982967 UEK982967 TUO982967 TKS982967 TAW982967 SRA982967 SHE982967 RXI982967 RNM982967 RDQ982967 QTU982967 QJY982967 QAC982967 PQG982967 PGK982967 OWO982967 OMS982967 OCW982967 NTA982967 NJE982967 MZI982967 MPM982967 MFQ982967 LVU982967 LLY982967 LCC982967 KSG982967 KIK982967 JYO982967 JOS982967 JEW982967 IVA982967 ILE982967 IBI982967 HRM982967 HHQ982967 GXU982967 GNY982967 GEC982967 FUG982967 FKK982967 FAO982967 EQS982967 EGW982967 DXA982967 DNE982967 DDI982967 CTM982967 CJQ982967 BZU982967 BPY982967 BGC982967 AWG982967 AMK982967 ACO982967 SS982967 IW982967 D982967 WVI917431 WLM917431 WBQ917431 VRU917431 VHY917431 UYC917431 UOG917431 UEK917431 TUO917431 TKS917431 TAW917431 SRA917431 SHE917431 RXI917431 RNM917431 RDQ917431 QTU917431 QJY917431 QAC917431 PQG917431 PGK917431 OWO917431 OMS917431 OCW917431 NTA917431 NJE917431 MZI917431 MPM917431 MFQ917431 LVU917431 LLY917431 LCC917431 KSG917431 KIK917431 JYO917431 JOS917431 JEW917431 IVA917431 ILE917431 IBI917431 HRM917431 HHQ917431 GXU917431 GNY917431 GEC917431 FUG917431 FKK917431 FAO917431 EQS917431 EGW917431 DXA917431 DNE917431 DDI917431 CTM917431 CJQ917431 BZU917431 BPY917431 BGC917431 AWG917431 AMK917431 ACO917431 SS917431 IW917431 D917431 WVI851895 WLM851895 WBQ851895 VRU851895 VHY851895 UYC851895 UOG851895 UEK851895 TUO851895 TKS851895 TAW851895 SRA851895 SHE851895 RXI851895 RNM851895 RDQ851895 QTU851895 QJY851895 QAC851895 PQG851895 PGK851895 OWO851895 OMS851895 OCW851895 NTA851895 NJE851895 MZI851895 MPM851895 MFQ851895 LVU851895 LLY851895 LCC851895 KSG851895 KIK851895 JYO851895 JOS851895 JEW851895 IVA851895 ILE851895 IBI851895 HRM851895 HHQ851895 GXU851895 GNY851895 GEC851895 FUG851895 FKK851895 FAO851895 EQS851895 EGW851895 DXA851895 DNE851895 DDI851895 CTM851895 CJQ851895 BZU851895 BPY851895 BGC851895 AWG851895 AMK851895 ACO851895 SS851895 IW851895 D851895 WVI786359 WLM786359 WBQ786359 VRU786359 VHY786359 UYC786359 UOG786359 UEK786359 TUO786359 TKS786359 TAW786359 SRA786359 SHE786359 RXI786359 RNM786359 RDQ786359 QTU786359 QJY786359 QAC786359 PQG786359 PGK786359 OWO786359 OMS786359 OCW786359 NTA786359 NJE786359 MZI786359 MPM786359 MFQ786359 LVU786359 LLY786359 LCC786359 KSG786359 KIK786359 JYO786359 JOS786359 JEW786359 IVA786359 ILE786359 IBI786359 HRM786359 HHQ786359 GXU786359 GNY786359 GEC786359 FUG786359 FKK786359 FAO786359 EQS786359 EGW786359 DXA786359 DNE786359 DDI786359 CTM786359 CJQ786359 BZU786359 BPY786359 BGC786359 AWG786359 AMK786359 ACO786359 SS786359 IW786359 D786359 WVI720823 WLM720823 WBQ720823 VRU720823 VHY720823 UYC720823 UOG720823 UEK720823 TUO720823 TKS720823 TAW720823 SRA720823 SHE720823 RXI720823 RNM720823 RDQ720823 QTU720823 QJY720823 QAC720823 PQG720823 PGK720823 OWO720823 OMS720823 OCW720823 NTA720823 NJE720823 MZI720823 MPM720823 MFQ720823 LVU720823 LLY720823 LCC720823 KSG720823 KIK720823 JYO720823 JOS720823 JEW720823 IVA720823 ILE720823 IBI720823 HRM720823 HHQ720823 GXU720823 GNY720823 GEC720823 FUG720823 FKK720823 FAO720823 EQS720823 EGW720823 DXA720823 DNE720823 DDI720823 CTM720823 CJQ720823 BZU720823 BPY720823 BGC720823 AWG720823 AMK720823 ACO720823 SS720823 IW720823 D720823 WVI655287 WLM655287 WBQ655287 VRU655287 VHY655287 UYC655287 UOG655287 UEK655287 TUO655287 TKS655287 TAW655287 SRA655287 SHE655287 RXI655287 RNM655287 RDQ655287 QTU655287 QJY655287 QAC655287 PQG655287 PGK655287 OWO655287 OMS655287 OCW655287 NTA655287 NJE655287 MZI655287 MPM655287 MFQ655287 LVU655287 LLY655287 LCC655287 KSG655287 KIK655287 JYO655287 JOS655287 JEW655287 IVA655287 ILE655287 IBI655287 HRM655287 HHQ655287 GXU655287 GNY655287 GEC655287 FUG655287 FKK655287 FAO655287 EQS655287 EGW655287 DXA655287 DNE655287 DDI655287 CTM655287 CJQ655287 BZU655287 BPY655287 BGC655287 AWG655287 AMK655287 ACO655287 SS655287 IW655287 D655287 WVI589751 WLM589751 WBQ589751 VRU589751 VHY589751 UYC589751 UOG589751 UEK589751 TUO589751 TKS589751 TAW589751 SRA589751 SHE589751 RXI589751 RNM589751 RDQ589751 QTU589751 QJY589751 QAC589751 PQG589751 PGK589751 OWO589751 OMS589751 OCW589751 NTA589751 NJE589751 MZI589751 MPM589751 MFQ589751 LVU589751 LLY589751 LCC589751 KSG589751 KIK589751 JYO589751 JOS589751 JEW589751 IVA589751 ILE589751 IBI589751 HRM589751 HHQ589751 GXU589751 GNY589751 GEC589751 FUG589751 FKK589751 FAO589751 EQS589751 EGW589751 DXA589751 DNE589751 DDI589751 CTM589751 CJQ589751 BZU589751 BPY589751 BGC589751 AWG589751 AMK589751 ACO589751 SS589751 IW589751 D589751 WVI524215 WLM524215 WBQ524215 VRU524215 VHY524215 UYC524215 UOG524215 UEK524215 TUO524215 TKS524215 TAW524215 SRA524215 SHE524215 RXI524215 RNM524215 RDQ524215 QTU524215 QJY524215 QAC524215 PQG524215 PGK524215 OWO524215 OMS524215 OCW524215 NTA524215 NJE524215 MZI524215 MPM524215 MFQ524215 LVU524215 LLY524215 LCC524215 KSG524215 KIK524215 JYO524215 JOS524215 JEW524215 IVA524215 ILE524215 IBI524215 HRM524215 HHQ524215 GXU524215 GNY524215 GEC524215 FUG524215 FKK524215 FAO524215 EQS524215 EGW524215 DXA524215 DNE524215 DDI524215 CTM524215 CJQ524215 BZU524215 BPY524215 BGC524215 AWG524215 AMK524215 ACO524215 SS524215 IW524215 D524215 WVI458679 WLM458679 WBQ458679 VRU458679 VHY458679 UYC458679 UOG458679 UEK458679 TUO458679 TKS458679 TAW458679 SRA458679 SHE458679 RXI458679 RNM458679 RDQ458679 QTU458679 QJY458679 QAC458679 PQG458679 PGK458679 OWO458679 OMS458679 OCW458679 NTA458679 NJE458679 MZI458679 MPM458679 MFQ458679 LVU458679 LLY458679 LCC458679 KSG458679 KIK458679 JYO458679 JOS458679 JEW458679 IVA458679 ILE458679 IBI458679 HRM458679 HHQ458679 GXU458679 GNY458679 GEC458679 FUG458679 FKK458679 FAO458679 EQS458679 EGW458679 DXA458679 DNE458679 DDI458679 CTM458679 CJQ458679 BZU458679 BPY458679 BGC458679 AWG458679 AMK458679 ACO458679 SS458679 IW458679 D458679 WVI393143 WLM393143 WBQ393143 VRU393143 VHY393143 UYC393143 UOG393143 UEK393143 TUO393143 TKS393143 TAW393143 SRA393143 SHE393143 RXI393143 RNM393143 RDQ393143 QTU393143 QJY393143 QAC393143 PQG393143 PGK393143 OWO393143 OMS393143 OCW393143 NTA393143 NJE393143 MZI393143 MPM393143 MFQ393143 LVU393143 LLY393143 LCC393143 KSG393143 KIK393143 JYO393143 JOS393143 JEW393143 IVA393143 ILE393143 IBI393143 HRM393143 HHQ393143 GXU393143 GNY393143 GEC393143 FUG393143 FKK393143 FAO393143 EQS393143 EGW393143 DXA393143 DNE393143 DDI393143 CTM393143 CJQ393143 BZU393143 BPY393143 BGC393143 AWG393143 AMK393143 ACO393143 SS393143 IW393143 D393143 WVI327607 WLM327607 WBQ327607 VRU327607 VHY327607 UYC327607 UOG327607 UEK327607 TUO327607 TKS327607 TAW327607 SRA327607 SHE327607 RXI327607 RNM327607 RDQ327607 QTU327607 QJY327607 QAC327607 PQG327607 PGK327607 OWO327607 OMS327607 OCW327607 NTA327607 NJE327607 MZI327607 MPM327607 MFQ327607 LVU327607 LLY327607 LCC327607 KSG327607 KIK327607 JYO327607 JOS327607 JEW327607 IVA327607 ILE327607 IBI327607 HRM327607 HHQ327607 GXU327607 GNY327607 GEC327607 FUG327607 FKK327607 FAO327607 EQS327607 EGW327607 DXA327607 DNE327607 DDI327607 CTM327607 CJQ327607 BZU327607 BPY327607 BGC327607 AWG327607 AMK327607 ACO327607 SS327607 IW327607 D327607 WVI262071 WLM262071 WBQ262071 VRU262071 VHY262071 UYC262071 UOG262071 UEK262071 TUO262071 TKS262071 TAW262071 SRA262071 SHE262071 RXI262071 RNM262071 RDQ262071 QTU262071 QJY262071 QAC262071 PQG262071 PGK262071 OWO262071 OMS262071 OCW262071 NTA262071 NJE262071 MZI262071 MPM262071 MFQ262071 LVU262071 LLY262071 LCC262071 KSG262071 KIK262071 JYO262071 JOS262071 JEW262071 IVA262071 ILE262071 IBI262071 HRM262071 HHQ262071 GXU262071 GNY262071 GEC262071 FUG262071 FKK262071 FAO262071 EQS262071 EGW262071 DXA262071 DNE262071 DDI262071 CTM262071 CJQ262071 BZU262071 BPY262071 BGC262071 AWG262071 AMK262071 ACO262071 SS262071 IW262071 D262071 WVI196535 WLM196535 WBQ196535 VRU196535 VHY196535 UYC196535 UOG196535 UEK196535 TUO196535 TKS196535 TAW196535 SRA196535 SHE196535 RXI196535 RNM196535 RDQ196535 QTU196535 QJY196535 QAC196535 PQG196535 PGK196535 OWO196535 OMS196535 OCW196535 NTA196535 NJE196535 MZI196535 MPM196535 MFQ196535 LVU196535 LLY196535 LCC196535 KSG196535 KIK196535 JYO196535 JOS196535 JEW196535 IVA196535 ILE196535 IBI196535 HRM196535 HHQ196535 GXU196535 GNY196535 GEC196535 FUG196535 FKK196535 FAO196535 EQS196535 EGW196535 DXA196535 DNE196535 DDI196535 CTM196535 CJQ196535 BZU196535 BPY196535 BGC196535 AWG196535 AMK196535 ACO196535 SS196535 IW196535 D196535 WVI130999 WLM130999 WBQ130999 VRU130999 VHY130999 UYC130999 UOG130999 UEK130999 TUO130999 TKS130999 TAW130999 SRA130999 SHE130999 RXI130999 RNM130999 RDQ130999 QTU130999 QJY130999 QAC130999 PQG130999 PGK130999 OWO130999 OMS130999 OCW130999 NTA130999 NJE130999 MZI130999 MPM130999 MFQ130999 LVU130999 LLY130999 LCC130999 KSG130999 KIK130999 JYO130999 JOS130999 JEW130999 IVA130999 ILE130999 IBI130999 HRM130999 HHQ130999 GXU130999 GNY130999 GEC130999 FUG130999 FKK130999 FAO130999 EQS130999 EGW130999 DXA130999 DNE130999 DDI130999 CTM130999 CJQ130999 BZU130999 BPY130999 BGC130999 AWG130999 AMK130999 ACO130999 SS130999 IW130999 D130999 WVI65463 WLM65463 WBQ65463 VRU65463 VHY65463 UYC65463 UOG65463 UEK65463 TUO65463 TKS65463 TAW65463 SRA65463 SHE65463 RXI65463 RNM65463 RDQ65463 QTU65463 QJY65463 QAC65463 PQG65463 PGK65463 OWO65463 OMS65463 OCW65463 NTA65463 NJE65463 MZI65463 MPM65463 MFQ65463 LVU65463 LLY65463 LCC65463 KSG65463 KIK65463 JYO65463 JOS65463 JEW65463 IVA65463 ILE65463 IBI65463 HRM65463 HHQ65463 GXU65463 GNY65463 GEC65463 FUG65463 FKK65463 FAO65463 EQS65463 EGW65463 DXA65463 DNE65463 DDI65463 CTM65463 CJQ65463 BZU65463 BPY65463 BGC65463 AWG65463 AMK65463 ACO65463 SS65463 IW65463 D65463 WVI16 WLM16 WBQ16 VRU16 VHY16 UYC16 UOG16 UEK16 TUO16 TKS16 TAW16 SRA16 SHE16 RXI16 RNM16 RDQ16 QTU16 QJY16 QAC16 PQG16 PGK16 OWO16 OMS16 OCW16 NTA16 NJE16 MZI16 MPM16 MFQ16 LVU16 LLY16 LCC16 KSG16 KIK16 JYO16 JOS16 JEW16 IVA16 ILE16 IBI16 HRM16 HHQ16 GXU16 GNY16 GEC16 FUG16 FKK16 FAO16 EQS16 EGW16 DXA16 DNE16 DDI16 CTM16 CJQ16 BZU16 BPY16 BGC16 AWG16 AMK16 ACO16 SS16 IW16">
      <formula1>$P$16:$CH$16</formula1>
    </dataValidation>
    <dataValidation type="list" allowBlank="1" showInputMessage="1" showErrorMessage="1" sqref="WVG4 WLK4 WBO4 VRS4 VHW4 UYA4 UOE4 UEI4 TUM4 TKQ4 TAU4 SQY4 SHC4 RXG4 RNK4 RDO4 QTS4 QJW4 QAA4 PQE4 PGI4 OWM4 OMQ4 OCU4 NSY4 NJC4 MZG4 MPK4 MFO4 LVS4 LLW4 LCA4 KSE4 KII4 JYM4 JOQ4 JEU4 IUY4 ILC4 IBG4 HRK4 HHO4 GXS4 GNW4 GEA4 FUE4 FKI4 FAM4 EQQ4 EGU4 DWY4 DNC4 DDG4 CTK4 CJO4 BZS4 BPW4 BGA4 AWE4 AMI4 ACM4 SQ4 IU4">
      <formula1>$N$17:$CF$17</formula1>
    </dataValidation>
    <dataValidation type="list" allowBlank="1" showInputMessage="1" showErrorMessage="1" sqref="CJ3 MF3 WB3 AFX3 APT3 AZP3 BJL3 BTH3 CDD3 CMZ3 CWV3 DGR3 DQN3 EAJ3 EKF3 EUB3 FDX3 FNT3 FXP3 GHL3 GRH3 HBD3 HKZ3 HUV3 IER3 ION3 IYJ3 JIF3 JSB3 KBX3 KLT3 KVP3 LFL3 LPH3 LZD3 MIZ3 MSV3 NCR3 NMN3 NWJ3 OGF3 OQB3 OZX3 PJT3 PTP3 QDL3 QNH3 QXD3 RGZ3 RQV3 SAR3 SKN3 SUJ3 TEF3 TOB3 TXX3 UHT3 URP3 VBL3 VLH3 VVD3 WEZ3 WOV3 WYR3">
      <formula1>$CJ$18:$CJ$87</formula1>
    </dataValidation>
  </dataValidations>
  <hyperlinks>
    <hyperlink ref="S12" r:id="rId1" display="https://www.e-stat.go.jp/stat-search/files?page=1&amp;layout=datalist&amp;toukei=00600920&amp;tstat=000001077955&amp;cycle=7&amp;tclass1=000001138808&amp;tclass2=000001138811&amp;tclass3val=0"/>
    <hyperlink ref="W12" r:id="rId2"/>
  </hyperlinks>
  <pageMargins left="0.70866141732283472" right="0.70866141732283472" top="0.74803149606299213" bottom="0.74803149606299213" header="0.31496062992125984" footer="0.31496062992125984"/>
  <pageSetup paperSize="9" scale="60" orientation="portrait" verticalDpi="0" r:id="rId3"/>
  <ignoredErrors>
    <ignoredError sqref="CH1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10</vt:i4>
      </vt:variant>
    </vt:vector>
  </HeadingPairs>
  <TitlesOfParts>
    <vt:vector size="17" baseType="lpstr">
      <vt:lpstr>経済波及効果 【 入力・結果シート 】 </vt:lpstr>
      <vt:lpstr>計算元</vt:lpstr>
      <vt:lpstr>市税収効果</vt:lpstr>
      <vt:lpstr>投入係数表</vt:lpstr>
      <vt:lpstr>逆行列係数表</vt:lpstr>
      <vt:lpstr>37部門取引基本表</vt:lpstr>
      <vt:lpstr>建設部門表</vt:lpstr>
      <vt:lpstr>'37部門取引基本表'!Print_Area</vt:lpstr>
      <vt:lpstr>逆行列係数表!Print_Area</vt:lpstr>
      <vt:lpstr>'経済波及効果 【 入力・結果シート 】 '!Print_Area</vt:lpstr>
      <vt:lpstr>計算元!Print_Area</vt:lpstr>
      <vt:lpstr>市税収効果!Print_Area</vt:lpstr>
      <vt:lpstr>投入係数表!Print_Area</vt:lpstr>
      <vt:lpstr>'37部門取引基本表'!Print_Titles</vt:lpstr>
      <vt:lpstr>逆行列係数表!Print_Titles</vt:lpstr>
      <vt:lpstr>建設部門表!Print_Titles</vt:lpstr>
      <vt:lpstr>投入係数表!Print_Titles</vt:lpstr>
    </vt:vector>
  </TitlesOfParts>
  <Company>しんきん経済研究所　神谷</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H2083</dc:creator>
  <cp:lastModifiedBy>Windows ユーザー</cp:lastModifiedBy>
  <cp:lastPrinted>2022-12-07T00:40:00Z</cp:lastPrinted>
  <dcterms:created xsi:type="dcterms:W3CDTF">2003-12-22T05:05:44Z</dcterms:created>
  <dcterms:modified xsi:type="dcterms:W3CDTF">2023-03-31T05:13:46Z</dcterms:modified>
</cp:coreProperties>
</file>